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D:\education\documents\KDSP II\"/>
    </mc:Choice>
  </mc:AlternateContent>
  <bookViews>
    <workbookView xWindow="0" yWindow="0" windowWidth="20460" windowHeight="8850" firstSheet="11" activeTab="15"/>
  </bookViews>
  <sheets>
    <sheet name="A' Recurrent Exp." sheetId="4" r:id="rId1"/>
    <sheet name="Reccurrent Exp per Dept" sheetId="18" r:id="rId2"/>
    <sheet name="B' Development Exp" sheetId="19" r:id="rId3"/>
    <sheet name="Development Exp Per Dept" sheetId="17" r:id="rId4"/>
    <sheet name="Project Implimentation Status" sheetId="2" r:id="rId5"/>
    <sheet name="Programme Based Report" sheetId="3" r:id="rId6"/>
    <sheet name="Program Based Report-Department" sheetId="20" r:id="rId7"/>
    <sheet name="Revenue Performance" sheetId="7" r:id="rId8"/>
    <sheet name="OSR Arrears Report" sheetId="12" r:id="rId9"/>
    <sheet name="Programme Performance Report" sheetId="8" r:id="rId10"/>
    <sheet name="Pending  Bills Recurrent" sheetId="10" r:id="rId11"/>
    <sheet name="Pending Bills -Development" sheetId="21" r:id="rId12"/>
    <sheet name="Payroll " sheetId="13" r:id="rId13"/>
    <sheet name="Foreign Travel" sheetId="14" r:id="rId14"/>
    <sheet name="Legal Fees" sheetId="16" r:id="rId15"/>
    <sheet name="Bank Accounts" sheetId="15" r:id="rId16"/>
  </sheets>
  <externalReferences>
    <externalReference r:id="rId17"/>
  </externalReferences>
  <definedNames>
    <definedName name="_xlnm.Print_Area" localSheetId="0">'A'' Recurrent Exp.'!$A$1:$E$152</definedName>
    <definedName name="_xlnm.Print_Area" localSheetId="15">'Bank Accounts'!$A$1:$G$29</definedName>
    <definedName name="_xlnm.Print_Area" localSheetId="13">'Foreign Travel'!$A$1:$F$31</definedName>
    <definedName name="_xlnm.Print_Area" localSheetId="8">'OSR Arrears Report'!$A$1:$H$45</definedName>
    <definedName name="_xlnm.Print_Area" localSheetId="12">'Payroll '!$B$1:$G$58</definedName>
    <definedName name="_xlnm.Print_Area" localSheetId="5">'Programme Based Report'!$A$1:$H$107</definedName>
    <definedName name="_xlnm.Print_Area" localSheetId="9">'Programme Performance Report'!$A$1:$I$306</definedName>
    <definedName name="_xlnm.Print_Area" localSheetId="4">'Project Implimentation Status'!$A$1:$L$639</definedName>
    <definedName name="_xlnm.Print_Area" localSheetId="7">'Revenue Performance'!$A$1:$G$55</definedName>
    <definedName name="_xlnm.Print_Titles" localSheetId="0">'A'' Recurrent Exp.'!$5:$6</definedName>
    <definedName name="_xlnm.Print_Titles" localSheetId="15">'Bank Accounts'!$5:$5</definedName>
    <definedName name="_xlnm.Print_Titles" localSheetId="13">'Foreign Travel'!$7:$8</definedName>
    <definedName name="_xlnm.Print_Titles" localSheetId="14">'Legal Fees'!$6:$7</definedName>
    <definedName name="_xlnm.Print_Titles" localSheetId="8">'OSR Arrears Report'!$5:$6</definedName>
    <definedName name="_xlnm.Print_Titles" localSheetId="12">'Payroll '!$6:$6</definedName>
    <definedName name="_xlnm.Print_Titles" localSheetId="10">'Pending  Bills Recurrent'!$6:$6</definedName>
    <definedName name="_xlnm.Print_Titles" localSheetId="5">'Programme Based Report'!$5:$6</definedName>
    <definedName name="_xlnm.Print_Titles" localSheetId="4">'Project Implimentation Status'!#REF!</definedName>
    <definedName name="_xlnm.Print_Titles" localSheetId="7">'Revenue Performance'!$5:$6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2" i="21" l="1"/>
  <c r="F192" i="21"/>
  <c r="H190" i="21"/>
  <c r="H189" i="21"/>
  <c r="H188" i="21"/>
  <c r="H187" i="21"/>
  <c r="H186" i="21"/>
  <c r="H185" i="21"/>
  <c r="H184" i="21"/>
  <c r="H183" i="21"/>
  <c r="H182" i="21"/>
  <c r="H181" i="21"/>
  <c r="H180" i="21"/>
  <c r="H179" i="21"/>
  <c r="H178" i="21"/>
  <c r="H177" i="21"/>
  <c r="H176" i="21"/>
  <c r="H175" i="21"/>
  <c r="H174" i="21"/>
  <c r="H173" i="21"/>
  <c r="H172" i="21"/>
  <c r="H171" i="21"/>
  <c r="H170" i="21"/>
  <c r="H169" i="21"/>
  <c r="H168" i="21"/>
  <c r="H167" i="21"/>
  <c r="H166" i="21"/>
  <c r="H165" i="21"/>
  <c r="H164" i="21"/>
  <c r="H163" i="21"/>
  <c r="H162" i="21"/>
  <c r="H161" i="21"/>
  <c r="H160" i="21"/>
  <c r="H159" i="21"/>
  <c r="H158" i="21"/>
  <c r="H157" i="21"/>
  <c r="H156" i="21"/>
  <c r="H155" i="21"/>
  <c r="H154" i="21"/>
  <c r="H153" i="21"/>
  <c r="H152" i="21"/>
  <c r="H150" i="21"/>
  <c r="H149" i="21"/>
  <c r="H148" i="21"/>
  <c r="H147" i="21"/>
  <c r="H146" i="21"/>
  <c r="H145" i="21"/>
  <c r="H144" i="21"/>
  <c r="H143" i="21"/>
  <c r="H142" i="21"/>
  <c r="H141" i="21"/>
  <c r="H140" i="21"/>
  <c r="H139" i="21"/>
  <c r="H138" i="21"/>
  <c r="H135" i="21"/>
  <c r="H134" i="21"/>
  <c r="H133" i="21"/>
  <c r="H132" i="21"/>
  <c r="H130" i="21"/>
  <c r="H129" i="21"/>
  <c r="H128" i="21"/>
  <c r="H127" i="21"/>
  <c r="H125" i="21"/>
  <c r="H124" i="21"/>
  <c r="H122" i="21"/>
  <c r="H121" i="21"/>
  <c r="H120" i="21"/>
  <c r="H119" i="21"/>
  <c r="H118" i="21"/>
  <c r="H117" i="21"/>
  <c r="H116" i="21"/>
  <c r="H115" i="21"/>
  <c r="H114" i="21"/>
  <c r="H113" i="21"/>
  <c r="H112" i="21"/>
  <c r="H111" i="21"/>
  <c r="H110" i="21"/>
  <c r="H109" i="21"/>
  <c r="H108" i="21"/>
  <c r="H107" i="21"/>
  <c r="H106" i="21"/>
  <c r="H105" i="21"/>
  <c r="H104" i="21"/>
  <c r="H103" i="21"/>
  <c r="H102" i="21"/>
  <c r="H101" i="21"/>
  <c r="H100" i="21"/>
  <c r="H99" i="21"/>
  <c r="H98" i="21"/>
  <c r="H97" i="21"/>
  <c r="H96" i="21"/>
  <c r="H95" i="21"/>
  <c r="H94" i="21"/>
  <c r="H93" i="21"/>
  <c r="H92" i="21"/>
  <c r="H91" i="21"/>
  <c r="H90" i="21"/>
  <c r="H89" i="21"/>
  <c r="H88" i="21"/>
  <c r="H87" i="21"/>
  <c r="H86" i="21"/>
  <c r="H85" i="21"/>
  <c r="H84" i="21"/>
  <c r="H83" i="21"/>
  <c r="H82" i="21"/>
  <c r="H81" i="21"/>
  <c r="H80" i="21"/>
  <c r="H79" i="21"/>
  <c r="H78" i="21"/>
  <c r="H77" i="21"/>
  <c r="H76" i="21"/>
  <c r="H75" i="21"/>
  <c r="H74" i="21"/>
  <c r="H73" i="21"/>
  <c r="H72" i="21"/>
  <c r="H71" i="21"/>
  <c r="H70" i="21"/>
  <c r="H69" i="21"/>
  <c r="H68" i="21"/>
  <c r="H67" i="21"/>
  <c r="H66" i="21"/>
  <c r="H65" i="21"/>
  <c r="H64" i="21"/>
  <c r="H63" i="21"/>
  <c r="H62" i="21"/>
  <c r="H61" i="21"/>
  <c r="H60" i="21"/>
  <c r="H59" i="21"/>
  <c r="H58" i="21"/>
  <c r="H57" i="21"/>
  <c r="H56" i="21"/>
  <c r="H55" i="21"/>
  <c r="H54" i="21"/>
  <c r="H53" i="21"/>
  <c r="H52" i="21"/>
  <c r="H51" i="21"/>
  <c r="H50" i="21"/>
  <c r="H49" i="21"/>
  <c r="H48" i="21"/>
  <c r="H47" i="21"/>
  <c r="H46" i="21"/>
  <c r="H45" i="21"/>
  <c r="H44" i="21"/>
  <c r="H43" i="21"/>
  <c r="H42" i="21"/>
  <c r="H41" i="21"/>
  <c r="H40" i="21"/>
  <c r="H39" i="21"/>
  <c r="H38" i="21"/>
  <c r="H37" i="21"/>
  <c r="H36" i="21"/>
  <c r="H3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G658" i="10"/>
  <c r="H644" i="10"/>
  <c r="H642" i="10"/>
  <c r="H641" i="10"/>
  <c r="H640" i="10"/>
  <c r="H599" i="10"/>
  <c r="H598" i="10"/>
  <c r="H597" i="10"/>
  <c r="H596" i="10"/>
  <c r="H595" i="10"/>
  <c r="H594" i="10"/>
  <c r="H593" i="10"/>
  <c r="H592" i="10"/>
  <c r="H591" i="10"/>
  <c r="H590" i="10"/>
  <c r="H589" i="10"/>
  <c r="H588" i="10"/>
  <c r="H587" i="10"/>
  <c r="H586" i="10"/>
  <c r="H582" i="10"/>
  <c r="H581" i="10"/>
  <c r="H580" i="10"/>
  <c r="H579" i="10"/>
  <c r="H578" i="10"/>
  <c r="H556" i="10"/>
  <c r="H555" i="10"/>
  <c r="H554" i="10"/>
  <c r="H553" i="10"/>
  <c r="H552" i="10"/>
  <c r="H532" i="10"/>
  <c r="H531" i="10"/>
  <c r="H530" i="10"/>
  <c r="H529" i="10"/>
  <c r="H528" i="10"/>
  <c r="H527" i="10"/>
  <c r="H473" i="10"/>
  <c r="H472" i="10"/>
  <c r="H471" i="10"/>
  <c r="H470" i="10"/>
  <c r="H469" i="10"/>
  <c r="H468" i="10"/>
  <c r="H467" i="10"/>
  <c r="H466" i="10"/>
  <c r="H465" i="10"/>
  <c r="H464" i="10"/>
  <c r="H463" i="10"/>
  <c r="H462" i="10"/>
  <c r="H461" i="10"/>
  <c r="H460" i="10"/>
  <c r="H459" i="10"/>
  <c r="H458" i="10"/>
  <c r="H457" i="10"/>
  <c r="H456" i="10"/>
  <c r="H455" i="10"/>
  <c r="H454" i="10"/>
  <c r="H453" i="10"/>
  <c r="H452" i="10"/>
  <c r="H451" i="10"/>
  <c r="H450" i="10"/>
  <c r="H449" i="10"/>
  <c r="H448" i="10"/>
  <c r="H447" i="10"/>
  <c r="H446" i="10"/>
  <c r="H445" i="10"/>
  <c r="H430" i="10"/>
  <c r="H429" i="10"/>
  <c r="H420" i="10"/>
  <c r="H419" i="10"/>
  <c r="H418" i="10"/>
  <c r="H417" i="10"/>
  <c r="H416" i="10"/>
  <c r="H415" i="10"/>
  <c r="H414" i="10"/>
  <c r="H405" i="10"/>
  <c r="H404" i="10"/>
  <c r="H403" i="10"/>
  <c r="H402" i="10"/>
  <c r="H401" i="10"/>
  <c r="H400" i="10"/>
  <c r="H399" i="10"/>
  <c r="H356" i="10"/>
  <c r="H355" i="10"/>
  <c r="H354" i="10"/>
  <c r="H353" i="10"/>
  <c r="H352" i="10"/>
  <c r="H351" i="10"/>
  <c r="H350" i="10"/>
  <c r="H349" i="10"/>
  <c r="H348" i="10"/>
  <c r="H347" i="10"/>
  <c r="H346" i="10"/>
  <c r="H345" i="10"/>
  <c r="H344" i="10"/>
  <c r="H343" i="10"/>
  <c r="H342" i="10"/>
  <c r="H341" i="10"/>
  <c r="H340" i="10"/>
  <c r="H339" i="10"/>
  <c r="H338" i="10"/>
  <c r="H337" i="10"/>
  <c r="H336" i="10"/>
  <c r="H335" i="10"/>
  <c r="H334" i="10"/>
  <c r="H333" i="10"/>
  <c r="H332" i="10"/>
  <c r="H331" i="10"/>
  <c r="H330" i="10"/>
  <c r="H329" i="10"/>
  <c r="H328" i="10"/>
  <c r="H327" i="10"/>
  <c r="H311" i="10"/>
  <c r="H310" i="10"/>
  <c r="H309" i="10"/>
  <c r="H308" i="10"/>
  <c r="H307" i="10"/>
  <c r="H306" i="10"/>
  <c r="H305" i="10"/>
  <c r="H304" i="10"/>
  <c r="H303" i="10"/>
  <c r="H302" i="10"/>
  <c r="H301" i="10"/>
  <c r="H300" i="10"/>
  <c r="H299" i="10"/>
  <c r="H298" i="10"/>
  <c r="H297" i="10"/>
  <c r="H287" i="10"/>
  <c r="H279" i="10"/>
  <c r="H257" i="10"/>
  <c r="H256" i="10"/>
  <c r="H241" i="10"/>
  <c r="H219" i="10"/>
  <c r="H218" i="10"/>
  <c r="H217" i="10"/>
  <c r="H216" i="10"/>
  <c r="H215" i="10"/>
  <c r="H214" i="10"/>
  <c r="H213" i="10"/>
  <c r="H212" i="10"/>
  <c r="H211" i="10"/>
  <c r="H210" i="10"/>
  <c r="H209" i="10"/>
  <c r="H202" i="10"/>
  <c r="H201" i="10"/>
  <c r="H200" i="10"/>
  <c r="H175" i="10"/>
  <c r="H170" i="10"/>
  <c r="H169" i="10"/>
  <c r="H168" i="10"/>
  <c r="H167" i="10"/>
  <c r="H138" i="10"/>
  <c r="H129" i="10"/>
  <c r="H116" i="10"/>
  <c r="H115" i="10"/>
  <c r="H111" i="10"/>
  <c r="H77" i="10"/>
  <c r="H76" i="10"/>
  <c r="H75" i="10"/>
  <c r="H74" i="10"/>
  <c r="H73" i="10"/>
  <c r="H31" i="10"/>
  <c r="H30" i="10"/>
  <c r="H29" i="10"/>
  <c r="H28" i="10"/>
  <c r="H27" i="10"/>
  <c r="H26" i="10"/>
  <c r="H25" i="10"/>
  <c r="H24" i="10"/>
  <c r="H23" i="10"/>
  <c r="H22" i="10"/>
  <c r="H21" i="10"/>
  <c r="H20" i="10"/>
  <c r="H19" i="10"/>
  <c r="H18" i="10"/>
  <c r="H17" i="10"/>
  <c r="H16" i="10"/>
  <c r="H15" i="10"/>
  <c r="H14" i="10"/>
  <c r="H13" i="10"/>
  <c r="H12" i="10"/>
  <c r="H11" i="10"/>
  <c r="H10" i="10"/>
  <c r="H9" i="10"/>
  <c r="H8" i="10"/>
  <c r="H7" i="10"/>
  <c r="H6" i="10"/>
  <c r="H123" i="20" l="1"/>
  <c r="H75" i="20"/>
  <c r="H61" i="20"/>
  <c r="D20" i="20"/>
  <c r="H20" i="20" s="1"/>
  <c r="H14" i="20"/>
  <c r="H22" i="20"/>
  <c r="H25" i="20"/>
  <c r="H29" i="20"/>
  <c r="H33" i="20"/>
  <c r="H35" i="20"/>
  <c r="H37" i="20"/>
  <c r="H41" i="20"/>
  <c r="H43" i="20"/>
  <c r="H45" i="20"/>
  <c r="H50" i="20"/>
  <c r="H53" i="20"/>
  <c r="H55" i="20"/>
  <c r="H57" i="20"/>
  <c r="H59" i="20"/>
  <c r="H63" i="20"/>
  <c r="H65" i="20"/>
  <c r="H70" i="20"/>
  <c r="H73" i="20"/>
  <c r="H76" i="20"/>
  <c r="H78" i="20"/>
  <c r="H80" i="20"/>
  <c r="H86" i="20"/>
  <c r="H89" i="20"/>
  <c r="H92" i="20"/>
  <c r="H103" i="20"/>
  <c r="H105" i="20"/>
  <c r="H108" i="20"/>
  <c r="H113" i="20"/>
  <c r="H115" i="20"/>
  <c r="H120" i="20"/>
  <c r="H125" i="20"/>
  <c r="H127" i="20"/>
  <c r="H129" i="20"/>
  <c r="H132" i="20"/>
  <c r="H134" i="20"/>
  <c r="H136" i="20"/>
  <c r="H139" i="20"/>
  <c r="H141" i="20"/>
  <c r="H151" i="20"/>
  <c r="H165" i="20"/>
  <c r="H169" i="20"/>
  <c r="H171" i="20"/>
  <c r="H175" i="20"/>
  <c r="H177" i="20"/>
  <c r="H184" i="20"/>
  <c r="H187" i="20"/>
  <c r="H189" i="20"/>
  <c r="H192" i="20"/>
  <c r="H199" i="20"/>
  <c r="H201" i="20"/>
  <c r="H205" i="20"/>
  <c r="H11" i="20"/>
  <c r="G163" i="20"/>
  <c r="G22" i="20"/>
  <c r="G25" i="20"/>
  <c r="G29" i="20"/>
  <c r="G35" i="20"/>
  <c r="G37" i="20"/>
  <c r="G41" i="20"/>
  <c r="G43" i="20"/>
  <c r="G45" i="20"/>
  <c r="G47" i="20"/>
  <c r="G50" i="20"/>
  <c r="G53" i="20"/>
  <c r="G55" i="20"/>
  <c r="G57" i="20"/>
  <c r="G59" i="20"/>
  <c r="G61" i="20"/>
  <c r="G63" i="20"/>
  <c r="G65" i="20"/>
  <c r="G68" i="20"/>
  <c r="G70" i="20"/>
  <c r="G73" i="20"/>
  <c r="G76" i="20"/>
  <c r="G78" i="20"/>
  <c r="G80" i="20"/>
  <c r="G84" i="20"/>
  <c r="G86" i="20"/>
  <c r="G89" i="20"/>
  <c r="G92" i="20"/>
  <c r="G94" i="20"/>
  <c r="G96" i="20"/>
  <c r="G99" i="20"/>
  <c r="G101" i="20"/>
  <c r="G103" i="20"/>
  <c r="G105" i="20"/>
  <c r="G108" i="20"/>
  <c r="G111" i="20"/>
  <c r="G113" i="20"/>
  <c r="G120" i="20"/>
  <c r="G123" i="20"/>
  <c r="G129" i="20"/>
  <c r="G132" i="20"/>
  <c r="G134" i="20"/>
  <c r="G136" i="20"/>
  <c r="G139" i="20"/>
  <c r="G141" i="20"/>
  <c r="G143" i="20"/>
  <c r="G149" i="20"/>
  <c r="G151" i="20"/>
  <c r="G154" i="20"/>
  <c r="G156" i="20"/>
  <c r="G161" i="20"/>
  <c r="G165" i="20"/>
  <c r="G167" i="20"/>
  <c r="G171" i="20"/>
  <c r="G173" i="20"/>
  <c r="G177" i="20"/>
  <c r="G179" i="20"/>
  <c r="G182" i="20"/>
  <c r="G184" i="20"/>
  <c r="G187" i="20"/>
  <c r="G189" i="20"/>
  <c r="G192" i="20"/>
  <c r="G194" i="20"/>
  <c r="G199" i="20"/>
  <c r="G201" i="20"/>
  <c r="G203" i="20"/>
  <c r="G204" i="20"/>
  <c r="G205" i="20"/>
  <c r="G11" i="20"/>
  <c r="G14" i="20"/>
  <c r="G16" i="20"/>
  <c r="G20" i="20"/>
  <c r="G9" i="20"/>
  <c r="F9" i="16" l="1"/>
  <c r="F9" i="14" l="1"/>
  <c r="D42" i="13" l="1"/>
  <c r="D11" i="13" l="1"/>
  <c r="E15" i="13"/>
  <c r="E14" i="13"/>
  <c r="E13" i="13"/>
  <c r="E12" i="13"/>
  <c r="E11" i="13"/>
  <c r="E9" i="13"/>
  <c r="E8" i="13"/>
  <c r="E10" i="13"/>
  <c r="E7" i="13"/>
  <c r="E17" i="13" l="1"/>
  <c r="B440" i="19" l="1"/>
  <c r="C440" i="19"/>
  <c r="D440" i="19"/>
  <c r="K573" i="2" l="1"/>
  <c r="K574" i="2"/>
  <c r="K575" i="2"/>
  <c r="K576" i="2"/>
  <c r="K577" i="2"/>
  <c r="K578" i="2"/>
  <c r="K579" i="2"/>
  <c r="K580" i="2"/>
  <c r="K581" i="2"/>
  <c r="K582" i="2"/>
  <c r="K565" i="2"/>
  <c r="H276" i="8" l="1"/>
  <c r="H274" i="8"/>
  <c r="H273" i="8"/>
  <c r="H271" i="8" l="1"/>
  <c r="H269" i="8"/>
  <c r="H268" i="8"/>
  <c r="H265" i="8" l="1"/>
  <c r="H264" i="8"/>
  <c r="H261" i="8"/>
  <c r="H260" i="8"/>
  <c r="H259" i="8"/>
  <c r="H257" i="8" l="1"/>
  <c r="H255" i="8"/>
  <c r="H254" i="8"/>
  <c r="H252" i="8" l="1"/>
  <c r="H250" i="8"/>
  <c r="H249" i="8"/>
  <c r="G246" i="8" l="1"/>
  <c r="H246" i="8" s="1"/>
  <c r="H243" i="8"/>
  <c r="H242" i="8"/>
  <c r="H241" i="8"/>
  <c r="G240" i="8"/>
  <c r="H240" i="8" s="1"/>
  <c r="H232" i="8" l="1"/>
  <c r="H231" i="8"/>
  <c r="H230" i="8"/>
  <c r="H229" i="8"/>
  <c r="H228" i="8"/>
  <c r="H227" i="8"/>
  <c r="H226" i="8"/>
  <c r="H225" i="8"/>
  <c r="H224" i="8"/>
  <c r="H223" i="8"/>
  <c r="H222" i="8"/>
  <c r="H221" i="8"/>
  <c r="H218" i="8" l="1"/>
  <c r="H217" i="8"/>
  <c r="H215" i="8"/>
  <c r="H214" i="8"/>
  <c r="H209" i="8"/>
  <c r="H208" i="8"/>
  <c r="H207" i="8"/>
  <c r="H206" i="8"/>
  <c r="H205" i="8"/>
  <c r="H200" i="8"/>
  <c r="H197" i="8"/>
  <c r="H196" i="8"/>
  <c r="H195" i="8"/>
  <c r="H190" i="8" l="1"/>
  <c r="H189" i="8"/>
  <c r="H188" i="8"/>
  <c r="H187" i="8"/>
  <c r="H186" i="8"/>
  <c r="H185" i="8"/>
  <c r="H184" i="8"/>
  <c r="H183" i="8"/>
  <c r="H182" i="8"/>
  <c r="H181" i="8"/>
  <c r="H177" i="8" l="1"/>
  <c r="H176" i="8"/>
  <c r="H175" i="8"/>
  <c r="H174" i="8"/>
  <c r="H173" i="8"/>
  <c r="H172" i="8"/>
  <c r="H171" i="8"/>
  <c r="H170" i="8"/>
  <c r="H169" i="8"/>
  <c r="H165" i="8" l="1"/>
  <c r="H164" i="8"/>
  <c r="H163" i="8"/>
  <c r="H162" i="8"/>
  <c r="H161" i="8"/>
  <c r="H160" i="8"/>
  <c r="H159" i="8"/>
  <c r="H158" i="8"/>
  <c r="H157" i="8"/>
  <c r="H155" i="8"/>
  <c r="H154" i="8"/>
  <c r="H153" i="8"/>
  <c r="H152" i="8"/>
  <c r="H149" i="8"/>
  <c r="H148" i="8"/>
  <c r="H147" i="8"/>
  <c r="H146" i="8"/>
  <c r="H145" i="8"/>
  <c r="H144" i="8"/>
  <c r="H143" i="8"/>
  <c r="H142" i="8"/>
  <c r="H139" i="8"/>
  <c r="H138" i="8"/>
  <c r="H137" i="8"/>
  <c r="H136" i="8"/>
  <c r="H135" i="8"/>
  <c r="H134" i="8"/>
  <c r="H130" i="8" l="1"/>
  <c r="H129" i="8"/>
  <c r="H128" i="8"/>
  <c r="H127" i="8"/>
  <c r="H126" i="8"/>
  <c r="H125" i="8"/>
  <c r="H124" i="8"/>
  <c r="H122" i="8"/>
  <c r="J617" i="2" l="1"/>
  <c r="I617" i="2"/>
  <c r="H85" i="8" l="1"/>
  <c r="H81" i="8"/>
  <c r="H80" i="8"/>
  <c r="H52" i="8" l="1"/>
  <c r="H51" i="8"/>
  <c r="H50" i="8"/>
  <c r="H48" i="8"/>
  <c r="H47" i="8"/>
  <c r="H46" i="8"/>
  <c r="H44" i="8"/>
  <c r="H43" i="8"/>
  <c r="H42" i="8"/>
  <c r="H41" i="8"/>
  <c r="H40" i="8"/>
  <c r="G36" i="8" l="1"/>
  <c r="H36" i="8" s="1"/>
  <c r="H18" i="12" l="1"/>
  <c r="G16" i="12"/>
  <c r="G37" i="12" s="1"/>
  <c r="F16" i="12"/>
  <c r="F37" i="12" s="1"/>
  <c r="E16" i="12"/>
  <c r="E37" i="12" s="1"/>
  <c r="D16" i="12"/>
  <c r="D37" i="12" s="1"/>
  <c r="C16" i="12"/>
  <c r="C37" i="12" s="1"/>
  <c r="H15" i="12"/>
  <c r="H14" i="12"/>
  <c r="H13" i="12"/>
  <c r="H12" i="12"/>
  <c r="H11" i="12"/>
  <c r="H10" i="12"/>
  <c r="H9" i="12"/>
  <c r="H8" i="12"/>
  <c r="E37" i="7"/>
  <c r="D37" i="7"/>
  <c r="C37" i="7"/>
  <c r="F33" i="7"/>
  <c r="F37" i="7" s="1"/>
  <c r="E32" i="7"/>
  <c r="D32" i="7"/>
  <c r="C32" i="7"/>
  <c r="G30" i="7"/>
  <c r="F30" i="7"/>
  <c r="G29" i="7"/>
  <c r="F29" i="7"/>
  <c r="G28" i="7"/>
  <c r="F28" i="7"/>
  <c r="G27" i="7"/>
  <c r="F27" i="7"/>
  <c r="G26" i="7"/>
  <c r="F26" i="7"/>
  <c r="G25" i="7"/>
  <c r="F25" i="7"/>
  <c r="G24" i="7"/>
  <c r="F24" i="7"/>
  <c r="G23" i="7"/>
  <c r="F23" i="7"/>
  <c r="G22" i="7"/>
  <c r="F22" i="7"/>
  <c r="G21" i="7"/>
  <c r="F21" i="7"/>
  <c r="G20" i="7"/>
  <c r="F20" i="7"/>
  <c r="G19" i="7"/>
  <c r="F19" i="7"/>
  <c r="G18" i="7"/>
  <c r="F18" i="7"/>
  <c r="C10" i="7"/>
  <c r="D51" i="7" l="1"/>
  <c r="E51" i="7"/>
  <c r="H16" i="12"/>
  <c r="H37" i="12" s="1"/>
  <c r="C51" i="7"/>
  <c r="F32" i="7"/>
  <c r="F51" i="7" s="1"/>
  <c r="K608" i="2" l="1"/>
  <c r="K609" i="2"/>
  <c r="K607" i="2"/>
  <c r="K600" i="2"/>
  <c r="K601" i="2"/>
  <c r="K602" i="2"/>
  <c r="K603" i="2"/>
  <c r="K604" i="2"/>
  <c r="K605" i="2"/>
  <c r="K606" i="2"/>
  <c r="K598" i="2" l="1"/>
  <c r="K599" i="2"/>
  <c r="K597" i="2"/>
  <c r="K595" i="2" l="1"/>
  <c r="K596" i="2"/>
  <c r="J594" i="2" l="1"/>
  <c r="K594" i="2" s="1"/>
  <c r="J593" i="2"/>
  <c r="K593" i="2" s="1"/>
  <c r="J592" i="2"/>
  <c r="K592" i="2" s="1"/>
  <c r="J591" i="2"/>
  <c r="K591" i="2" s="1"/>
  <c r="J590" i="2"/>
  <c r="K590" i="2" s="1"/>
  <c r="J589" i="2"/>
  <c r="K589" i="2" s="1"/>
  <c r="J588" i="2"/>
  <c r="K588" i="2" s="1"/>
  <c r="J587" i="2"/>
  <c r="K587" i="2" s="1"/>
  <c r="K583" i="2" l="1"/>
  <c r="K584" i="2"/>
  <c r="K585" i="2"/>
  <c r="K586" i="2"/>
  <c r="K564" i="2"/>
  <c r="K548" i="2" l="1"/>
  <c r="K549" i="2"/>
  <c r="K550" i="2"/>
  <c r="K551" i="2"/>
  <c r="K552" i="2"/>
  <c r="K553" i="2"/>
  <c r="K554" i="2"/>
  <c r="K555" i="2"/>
  <c r="K556" i="2"/>
  <c r="K557" i="2"/>
  <c r="K558" i="2"/>
  <c r="K559" i="2"/>
  <c r="K560" i="2"/>
  <c r="K561" i="2"/>
  <c r="K562" i="2"/>
  <c r="K563" i="2"/>
  <c r="K547"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7" i="2"/>
  <c r="K468" i="2"/>
  <c r="K469"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428" i="2"/>
  <c r="K427" i="2"/>
  <c r="F550" i="2"/>
  <c r="J470" i="2"/>
  <c r="K470" i="2" s="1"/>
  <c r="I470" i="2"/>
  <c r="H470" i="2"/>
  <c r="J466" i="2"/>
  <c r="K466" i="2" s="1"/>
  <c r="K303" i="2" l="1"/>
  <c r="K302" i="2"/>
  <c r="H426" i="2"/>
  <c r="I426" i="2" s="1"/>
  <c r="J426" i="2" s="1"/>
  <c r="K426" i="2" s="1"/>
  <c r="H425" i="2"/>
  <c r="I425" i="2" s="1"/>
  <c r="J425" i="2" s="1"/>
  <c r="K425" i="2" s="1"/>
  <c r="H424" i="2"/>
  <c r="I424" i="2" s="1"/>
  <c r="J424" i="2" s="1"/>
  <c r="K424" i="2" s="1"/>
  <c r="H423" i="2"/>
  <c r="I423" i="2" s="1"/>
  <c r="J423" i="2" s="1"/>
  <c r="K423" i="2" s="1"/>
  <c r="H422" i="2"/>
  <c r="I422" i="2" s="1"/>
  <c r="J422" i="2" s="1"/>
  <c r="G422" i="2"/>
  <c r="H421" i="2"/>
  <c r="I421" i="2" s="1"/>
  <c r="J421" i="2" s="1"/>
  <c r="K421" i="2" s="1"/>
  <c r="H420" i="2"/>
  <c r="I420" i="2" s="1"/>
  <c r="J420" i="2" s="1"/>
  <c r="K420" i="2" s="1"/>
  <c r="H419" i="2"/>
  <c r="I419" i="2" s="1"/>
  <c r="J419" i="2" s="1"/>
  <c r="K419" i="2" s="1"/>
  <c r="H418" i="2"/>
  <c r="I418" i="2" s="1"/>
  <c r="J418" i="2" s="1"/>
  <c r="K418" i="2" s="1"/>
  <c r="H417" i="2"/>
  <c r="I417" i="2" s="1"/>
  <c r="J417" i="2" s="1"/>
  <c r="K417" i="2" s="1"/>
  <c r="H416" i="2"/>
  <c r="I416" i="2" s="1"/>
  <c r="J416" i="2" s="1"/>
  <c r="K416" i="2" s="1"/>
  <c r="H415" i="2"/>
  <c r="I415" i="2" s="1"/>
  <c r="J415" i="2" s="1"/>
  <c r="K415" i="2" s="1"/>
  <c r="H414" i="2"/>
  <c r="I414" i="2" s="1"/>
  <c r="J414" i="2" s="1"/>
  <c r="K414" i="2" s="1"/>
  <c r="H413" i="2"/>
  <c r="I413" i="2" s="1"/>
  <c r="J413" i="2" s="1"/>
  <c r="K413" i="2" s="1"/>
  <c r="H412" i="2"/>
  <c r="I412" i="2" s="1"/>
  <c r="J412" i="2" s="1"/>
  <c r="K412" i="2" s="1"/>
  <c r="H411" i="2"/>
  <c r="I411" i="2" s="1"/>
  <c r="J411" i="2" s="1"/>
  <c r="K411" i="2" s="1"/>
  <c r="H410" i="2"/>
  <c r="I410" i="2" s="1"/>
  <c r="J410" i="2" s="1"/>
  <c r="K410" i="2" s="1"/>
  <c r="H409" i="2"/>
  <c r="I409" i="2" s="1"/>
  <c r="J409" i="2" s="1"/>
  <c r="K409" i="2" s="1"/>
  <c r="H408" i="2"/>
  <c r="I408" i="2" s="1"/>
  <c r="J408" i="2" s="1"/>
  <c r="K408" i="2" s="1"/>
  <c r="H407" i="2"/>
  <c r="I407" i="2" s="1"/>
  <c r="J407" i="2" s="1"/>
  <c r="K407" i="2" s="1"/>
  <c r="H406" i="2"/>
  <c r="I406" i="2" s="1"/>
  <c r="J406" i="2" s="1"/>
  <c r="K406" i="2" s="1"/>
  <c r="H405" i="2"/>
  <c r="I405" i="2" s="1"/>
  <c r="J405" i="2" s="1"/>
  <c r="K405" i="2" s="1"/>
  <c r="H404" i="2"/>
  <c r="I404" i="2" s="1"/>
  <c r="J404" i="2" s="1"/>
  <c r="K404" i="2" s="1"/>
  <c r="H403" i="2"/>
  <c r="I403" i="2" s="1"/>
  <c r="J403" i="2" s="1"/>
  <c r="K403" i="2" s="1"/>
  <c r="H402" i="2"/>
  <c r="I402" i="2" s="1"/>
  <c r="J402" i="2" s="1"/>
  <c r="K402" i="2" s="1"/>
  <c r="H401" i="2"/>
  <c r="I401" i="2" s="1"/>
  <c r="J401" i="2" s="1"/>
  <c r="K401" i="2" s="1"/>
  <c r="H400" i="2"/>
  <c r="I400" i="2" s="1"/>
  <c r="J400" i="2" s="1"/>
  <c r="K400" i="2" s="1"/>
  <c r="H399" i="2"/>
  <c r="I399" i="2" s="1"/>
  <c r="J399" i="2" s="1"/>
  <c r="K399" i="2" s="1"/>
  <c r="H398" i="2"/>
  <c r="I398" i="2" s="1"/>
  <c r="J398" i="2" s="1"/>
  <c r="K398" i="2" s="1"/>
  <c r="H397" i="2"/>
  <c r="I397" i="2" s="1"/>
  <c r="J397" i="2" s="1"/>
  <c r="K397" i="2" s="1"/>
  <c r="H396" i="2"/>
  <c r="I396" i="2" s="1"/>
  <c r="J396" i="2" s="1"/>
  <c r="K396" i="2" s="1"/>
  <c r="H395" i="2"/>
  <c r="I395" i="2" s="1"/>
  <c r="J395" i="2" s="1"/>
  <c r="K395" i="2" s="1"/>
  <c r="H394" i="2"/>
  <c r="I394" i="2" s="1"/>
  <c r="J394" i="2" s="1"/>
  <c r="K394" i="2" s="1"/>
  <c r="H393" i="2"/>
  <c r="I393" i="2" s="1"/>
  <c r="J393" i="2" s="1"/>
  <c r="K393" i="2" s="1"/>
  <c r="H392" i="2"/>
  <c r="I392" i="2" s="1"/>
  <c r="J392" i="2" s="1"/>
  <c r="K392" i="2" s="1"/>
  <c r="H391" i="2"/>
  <c r="I391" i="2" s="1"/>
  <c r="J391" i="2" s="1"/>
  <c r="K391" i="2" s="1"/>
  <c r="H390" i="2"/>
  <c r="I390" i="2" s="1"/>
  <c r="J390" i="2" s="1"/>
  <c r="K390" i="2" s="1"/>
  <c r="H389" i="2"/>
  <c r="I389" i="2" s="1"/>
  <c r="J389" i="2" s="1"/>
  <c r="K389" i="2" s="1"/>
  <c r="H388" i="2"/>
  <c r="I388" i="2" s="1"/>
  <c r="J388" i="2" s="1"/>
  <c r="K388" i="2" s="1"/>
  <c r="H387" i="2"/>
  <c r="I387" i="2" s="1"/>
  <c r="J387" i="2" s="1"/>
  <c r="K387" i="2" s="1"/>
  <c r="H386" i="2"/>
  <c r="I386" i="2" s="1"/>
  <c r="J386" i="2" s="1"/>
  <c r="K386" i="2" s="1"/>
  <c r="H385" i="2"/>
  <c r="I385" i="2" s="1"/>
  <c r="J385" i="2" s="1"/>
  <c r="K385" i="2" s="1"/>
  <c r="H384" i="2"/>
  <c r="I384" i="2" s="1"/>
  <c r="J384" i="2" s="1"/>
  <c r="K384" i="2" s="1"/>
  <c r="H383" i="2"/>
  <c r="I383" i="2" s="1"/>
  <c r="J383" i="2" s="1"/>
  <c r="K383" i="2" s="1"/>
  <c r="H382" i="2"/>
  <c r="I382" i="2" s="1"/>
  <c r="J382" i="2" s="1"/>
  <c r="K382" i="2" s="1"/>
  <c r="H381" i="2"/>
  <c r="I381" i="2" s="1"/>
  <c r="J381" i="2" s="1"/>
  <c r="K381" i="2" s="1"/>
  <c r="H380" i="2"/>
  <c r="I380" i="2" s="1"/>
  <c r="J380" i="2" s="1"/>
  <c r="K380" i="2" s="1"/>
  <c r="H379" i="2"/>
  <c r="I379" i="2" s="1"/>
  <c r="J379" i="2" s="1"/>
  <c r="K379" i="2" s="1"/>
  <c r="H378" i="2"/>
  <c r="I378" i="2" s="1"/>
  <c r="J378" i="2" s="1"/>
  <c r="K378" i="2" s="1"/>
  <c r="H377" i="2"/>
  <c r="I377" i="2" s="1"/>
  <c r="J377" i="2" s="1"/>
  <c r="K377" i="2" s="1"/>
  <c r="H376" i="2"/>
  <c r="I376" i="2" s="1"/>
  <c r="J376" i="2" s="1"/>
  <c r="K376" i="2" s="1"/>
  <c r="H375" i="2"/>
  <c r="I375" i="2" s="1"/>
  <c r="J375" i="2" s="1"/>
  <c r="K375" i="2" s="1"/>
  <c r="H374" i="2"/>
  <c r="I374" i="2" s="1"/>
  <c r="J374" i="2" s="1"/>
  <c r="K374" i="2" s="1"/>
  <c r="H373" i="2"/>
  <c r="I373" i="2" s="1"/>
  <c r="J373" i="2" s="1"/>
  <c r="K373" i="2" s="1"/>
  <c r="H372" i="2"/>
  <c r="I372" i="2" s="1"/>
  <c r="J372" i="2" s="1"/>
  <c r="K372" i="2" s="1"/>
  <c r="H371" i="2"/>
  <c r="I371" i="2" s="1"/>
  <c r="J371" i="2" s="1"/>
  <c r="K371" i="2" s="1"/>
  <c r="H370" i="2"/>
  <c r="I370" i="2" s="1"/>
  <c r="J370" i="2" s="1"/>
  <c r="K370" i="2" s="1"/>
  <c r="H369" i="2"/>
  <c r="I369" i="2" s="1"/>
  <c r="J369" i="2" s="1"/>
  <c r="K369" i="2" s="1"/>
  <c r="H368" i="2"/>
  <c r="I368" i="2" s="1"/>
  <c r="J368" i="2" s="1"/>
  <c r="K368" i="2" s="1"/>
  <c r="H367" i="2"/>
  <c r="I367" i="2" s="1"/>
  <c r="J367" i="2" s="1"/>
  <c r="K367" i="2" s="1"/>
  <c r="H366" i="2"/>
  <c r="I366" i="2" s="1"/>
  <c r="J366" i="2" s="1"/>
  <c r="K366" i="2" s="1"/>
  <c r="H365" i="2"/>
  <c r="I365" i="2" s="1"/>
  <c r="J365" i="2" s="1"/>
  <c r="K365" i="2" s="1"/>
  <c r="H364" i="2"/>
  <c r="I364" i="2" s="1"/>
  <c r="J364" i="2" s="1"/>
  <c r="K364" i="2" s="1"/>
  <c r="H363" i="2"/>
  <c r="I363" i="2" s="1"/>
  <c r="J363" i="2" s="1"/>
  <c r="K363" i="2" s="1"/>
  <c r="H362" i="2"/>
  <c r="I362" i="2" s="1"/>
  <c r="J362" i="2" s="1"/>
  <c r="K362" i="2" s="1"/>
  <c r="H361" i="2"/>
  <c r="I361" i="2" s="1"/>
  <c r="J361" i="2" s="1"/>
  <c r="K361" i="2" s="1"/>
  <c r="H360" i="2"/>
  <c r="I360" i="2" s="1"/>
  <c r="J360" i="2" s="1"/>
  <c r="K360" i="2" s="1"/>
  <c r="H359" i="2"/>
  <c r="I359" i="2" s="1"/>
  <c r="J359" i="2" s="1"/>
  <c r="K359" i="2" s="1"/>
  <c r="H358" i="2"/>
  <c r="I358" i="2" s="1"/>
  <c r="J358" i="2" s="1"/>
  <c r="K358" i="2" s="1"/>
  <c r="H357" i="2"/>
  <c r="I357" i="2" s="1"/>
  <c r="J357" i="2" s="1"/>
  <c r="K357" i="2" s="1"/>
  <c r="H356" i="2"/>
  <c r="I356" i="2" s="1"/>
  <c r="J356" i="2" s="1"/>
  <c r="K356" i="2" s="1"/>
  <c r="H355" i="2"/>
  <c r="I355" i="2" s="1"/>
  <c r="J355" i="2" s="1"/>
  <c r="K355" i="2" s="1"/>
  <c r="H354" i="2"/>
  <c r="I354" i="2" s="1"/>
  <c r="J354" i="2" s="1"/>
  <c r="K354" i="2" s="1"/>
  <c r="H353" i="2"/>
  <c r="I353" i="2" s="1"/>
  <c r="J353" i="2" s="1"/>
  <c r="K353" i="2" s="1"/>
  <c r="H352" i="2"/>
  <c r="I352" i="2" s="1"/>
  <c r="J352" i="2" s="1"/>
  <c r="K352" i="2" s="1"/>
  <c r="H351" i="2"/>
  <c r="I351" i="2" s="1"/>
  <c r="J351" i="2" s="1"/>
  <c r="K351" i="2" s="1"/>
  <c r="H350" i="2"/>
  <c r="I350" i="2" s="1"/>
  <c r="J350" i="2" s="1"/>
  <c r="K350" i="2" s="1"/>
  <c r="H349" i="2"/>
  <c r="I349" i="2" s="1"/>
  <c r="J349" i="2" s="1"/>
  <c r="K349" i="2" s="1"/>
  <c r="H348" i="2"/>
  <c r="I348" i="2" s="1"/>
  <c r="J348" i="2" s="1"/>
  <c r="K348" i="2" s="1"/>
  <c r="H347" i="2"/>
  <c r="I347" i="2" s="1"/>
  <c r="J347" i="2" s="1"/>
  <c r="K347" i="2" s="1"/>
  <c r="H346" i="2"/>
  <c r="I346" i="2" s="1"/>
  <c r="J346" i="2" s="1"/>
  <c r="H345" i="2"/>
  <c r="I345" i="2" s="1"/>
  <c r="J345" i="2" s="1"/>
  <c r="H344" i="2"/>
  <c r="I344" i="2" s="1"/>
  <c r="J344" i="2" s="1"/>
  <c r="H343" i="2"/>
  <c r="I343" i="2" s="1"/>
  <c r="J343" i="2" s="1"/>
  <c r="K343" i="2" s="1"/>
  <c r="H342" i="2"/>
  <c r="I342" i="2" s="1"/>
  <c r="J342" i="2" s="1"/>
  <c r="H341" i="2"/>
  <c r="I341" i="2" s="1"/>
  <c r="J341" i="2" s="1"/>
  <c r="K341" i="2" s="1"/>
  <c r="H340" i="2"/>
  <c r="I340" i="2" s="1"/>
  <c r="J340" i="2" s="1"/>
  <c r="H339" i="2"/>
  <c r="I339" i="2" s="1"/>
  <c r="J339" i="2" s="1"/>
  <c r="K339" i="2" s="1"/>
  <c r="H338" i="2"/>
  <c r="I338" i="2" s="1"/>
  <c r="J338" i="2" s="1"/>
  <c r="K338" i="2" s="1"/>
  <c r="H337" i="2"/>
  <c r="I337" i="2" s="1"/>
  <c r="J337" i="2" s="1"/>
  <c r="K337" i="2" s="1"/>
  <c r="H336" i="2"/>
  <c r="I336" i="2" s="1"/>
  <c r="J336" i="2" s="1"/>
  <c r="H335" i="2"/>
  <c r="I335" i="2" s="1"/>
  <c r="J335" i="2" s="1"/>
  <c r="H334" i="2"/>
  <c r="I334" i="2" s="1"/>
  <c r="J334" i="2" s="1"/>
  <c r="H333" i="2"/>
  <c r="I333" i="2" s="1"/>
  <c r="J333" i="2" s="1"/>
  <c r="H332" i="2"/>
  <c r="I332" i="2" s="1"/>
  <c r="J332" i="2" s="1"/>
  <c r="H331" i="2"/>
  <c r="I331" i="2" s="1"/>
  <c r="J331" i="2" s="1"/>
  <c r="H330" i="2"/>
  <c r="I330" i="2" s="1"/>
  <c r="J330" i="2" s="1"/>
  <c r="K330" i="2" s="1"/>
  <c r="H329" i="2"/>
  <c r="I329" i="2" s="1"/>
  <c r="J329" i="2" s="1"/>
  <c r="K329" i="2" s="1"/>
  <c r="H328" i="2"/>
  <c r="I328" i="2" s="1"/>
  <c r="J328" i="2" s="1"/>
  <c r="K328" i="2" s="1"/>
  <c r="H327" i="2"/>
  <c r="I327" i="2" s="1"/>
  <c r="J327" i="2" s="1"/>
  <c r="K327" i="2" s="1"/>
  <c r="H326" i="2"/>
  <c r="I326" i="2" s="1"/>
  <c r="J326" i="2" s="1"/>
  <c r="K326" i="2" s="1"/>
  <c r="H325" i="2"/>
  <c r="I325" i="2" s="1"/>
  <c r="J325" i="2" s="1"/>
  <c r="K325" i="2" s="1"/>
  <c r="H324" i="2"/>
  <c r="I324" i="2" s="1"/>
  <c r="J324" i="2" s="1"/>
  <c r="H323" i="2"/>
  <c r="I323" i="2" s="1"/>
  <c r="J323" i="2" s="1"/>
  <c r="H322" i="2"/>
  <c r="I322" i="2" s="1"/>
  <c r="J322" i="2" s="1"/>
  <c r="H321" i="2"/>
  <c r="I321" i="2" s="1"/>
  <c r="J321" i="2" s="1"/>
  <c r="K321" i="2" s="1"/>
  <c r="H320" i="2"/>
  <c r="I320" i="2" s="1"/>
  <c r="J320" i="2" s="1"/>
  <c r="K320" i="2" s="1"/>
  <c r="H319" i="2"/>
  <c r="I319" i="2" s="1"/>
  <c r="J319" i="2" s="1"/>
  <c r="K319" i="2" s="1"/>
  <c r="H318" i="2"/>
  <c r="I318" i="2" s="1"/>
  <c r="J318" i="2" s="1"/>
  <c r="H317" i="2"/>
  <c r="I317" i="2" s="1"/>
  <c r="J317" i="2" s="1"/>
  <c r="H316" i="2"/>
  <c r="I316" i="2" s="1"/>
  <c r="J316" i="2" s="1"/>
  <c r="K316" i="2" s="1"/>
  <c r="H315" i="2"/>
  <c r="I315" i="2" s="1"/>
  <c r="J315" i="2" s="1"/>
  <c r="H314" i="2"/>
  <c r="I314" i="2" s="1"/>
  <c r="J314" i="2" s="1"/>
  <c r="K314" i="2" s="1"/>
  <c r="H313" i="2"/>
  <c r="I313" i="2" s="1"/>
  <c r="J313" i="2" s="1"/>
  <c r="K313" i="2" s="1"/>
  <c r="H312" i="2"/>
  <c r="I312" i="2" s="1"/>
  <c r="J312" i="2" s="1"/>
  <c r="K312" i="2" s="1"/>
  <c r="H311" i="2"/>
  <c r="I311" i="2" s="1"/>
  <c r="J311" i="2" s="1"/>
  <c r="H310" i="2"/>
  <c r="I310" i="2" s="1"/>
  <c r="J310" i="2" s="1"/>
  <c r="K310" i="2" s="1"/>
  <c r="H309" i="2"/>
  <c r="I309" i="2" s="1"/>
  <c r="J309" i="2" s="1"/>
  <c r="H308" i="2"/>
  <c r="I308" i="2" s="1"/>
  <c r="J308" i="2" s="1"/>
  <c r="H307" i="2"/>
  <c r="I307" i="2" s="1"/>
  <c r="J307" i="2" s="1"/>
  <c r="K307" i="2" s="1"/>
  <c r="H306" i="2"/>
  <c r="I306" i="2" s="1"/>
  <c r="J306" i="2" s="1"/>
  <c r="H305" i="2"/>
  <c r="I305" i="2" s="1"/>
  <c r="J305" i="2" s="1"/>
  <c r="K305" i="2" s="1"/>
  <c r="H304" i="2"/>
  <c r="I304" i="2" s="1"/>
  <c r="J304" i="2" s="1"/>
  <c r="K422" i="2" l="1"/>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I619" i="2"/>
  <c r="K176" i="2" l="1"/>
  <c r="K177" i="2"/>
  <c r="K178" i="2"/>
  <c r="K179" i="2"/>
  <c r="K180" i="2"/>
  <c r="K181" i="2"/>
  <c r="K182" i="2"/>
  <c r="K183" i="2"/>
  <c r="K185" i="2"/>
  <c r="K186" i="2"/>
  <c r="J184" i="2"/>
  <c r="K184" i="2" s="1"/>
  <c r="J182" i="2"/>
  <c r="K170" i="2" l="1"/>
  <c r="K148" i="2"/>
  <c r="K150" i="2"/>
  <c r="K151" i="2"/>
  <c r="K154" i="2"/>
  <c r="K155" i="2"/>
  <c r="K156" i="2"/>
  <c r="K158" i="2"/>
  <c r="K159" i="2"/>
  <c r="K160" i="2"/>
  <c r="K164" i="2"/>
  <c r="K165" i="2"/>
  <c r="K166" i="2"/>
  <c r="K167" i="2"/>
  <c r="K168" i="2"/>
  <c r="K169" i="2"/>
  <c r="K173" i="2"/>
  <c r="K174" i="2"/>
  <c r="K175" i="2"/>
  <c r="I174" i="2"/>
  <c r="H172" i="2"/>
  <c r="H158" i="2"/>
  <c r="H153" i="2"/>
  <c r="H152" i="2"/>
  <c r="H149" i="2"/>
  <c r="H147" i="2"/>
  <c r="J146" i="2" l="1"/>
  <c r="K146" i="2" s="1"/>
  <c r="J145" i="2"/>
  <c r="K145" i="2" s="1"/>
  <c r="J144" i="2"/>
  <c r="K144" i="2" s="1"/>
  <c r="J143" i="2"/>
  <c r="K143" i="2" s="1"/>
  <c r="J142" i="2"/>
  <c r="K142" i="2" s="1"/>
  <c r="J141" i="2"/>
  <c r="K141" i="2" s="1"/>
  <c r="J140" i="2"/>
  <c r="K140" i="2" s="1"/>
  <c r="I139" i="2"/>
  <c r="J139" i="2" s="1"/>
  <c r="K139" i="2" s="1"/>
  <c r="J138" i="2"/>
  <c r="K138" i="2" s="1"/>
  <c r="J137" i="2"/>
  <c r="K137" i="2" s="1"/>
  <c r="K136" i="2" l="1"/>
  <c r="K92"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7" i="2" l="1"/>
  <c r="K8" i="2"/>
  <c r="K9" i="2"/>
  <c r="K75" i="2"/>
  <c r="K76" i="2"/>
  <c r="K77" i="2"/>
  <c r="K78" i="2"/>
  <c r="K79" i="2"/>
  <c r="K80" i="2"/>
  <c r="K81" i="2"/>
  <c r="K82" i="2"/>
  <c r="K83" i="2"/>
  <c r="K84" i="2"/>
  <c r="K85" i="2"/>
  <c r="K86" i="2"/>
  <c r="K87" i="2"/>
  <c r="K88" i="2"/>
  <c r="K89" i="2"/>
  <c r="K90" i="2"/>
  <c r="K91" i="2"/>
  <c r="K93" i="2"/>
  <c r="K94" i="2"/>
  <c r="K95" i="2"/>
  <c r="K96" i="2"/>
  <c r="K97" i="2"/>
  <c r="K98" i="2"/>
  <c r="K99" i="2"/>
  <c r="K100" i="2"/>
  <c r="K101" i="2"/>
  <c r="K102" i="2"/>
  <c r="K103" i="2"/>
  <c r="K104" i="2"/>
  <c r="K105" i="2"/>
  <c r="K106" i="2"/>
  <c r="K107" i="2"/>
  <c r="K108" i="2"/>
  <c r="K109" i="2"/>
  <c r="K110" i="2"/>
  <c r="C17" i="13" l="1"/>
  <c r="G15" i="13"/>
  <c r="G14" i="13"/>
  <c r="G13" i="13"/>
  <c r="G12" i="13"/>
  <c r="G11" i="13"/>
  <c r="G10" i="13"/>
  <c r="G9" i="13"/>
  <c r="G8" i="13"/>
  <c r="F8" i="13"/>
  <c r="F9" i="13" l="1"/>
  <c r="F10" i="13" s="1"/>
  <c r="F11" i="13" s="1"/>
  <c r="F12" i="13" s="1"/>
  <c r="F13" i="13" s="1"/>
  <c r="F14" i="13" s="1"/>
  <c r="F15" i="13" s="1"/>
  <c r="F16" i="13" s="1"/>
  <c r="G7" i="13"/>
  <c r="G74" i="2" l="1"/>
  <c r="K74" i="2" s="1"/>
  <c r="G73" i="2"/>
  <c r="K73" i="2" s="1"/>
  <c r="G72" i="2"/>
  <c r="K72" i="2" s="1"/>
  <c r="G71" i="2"/>
  <c r="K71" i="2" s="1"/>
  <c r="G70" i="2"/>
  <c r="K70" i="2" s="1"/>
  <c r="G69" i="2"/>
  <c r="K69" i="2" s="1"/>
  <c r="G68" i="2"/>
  <c r="K68" i="2" s="1"/>
  <c r="G67" i="2"/>
  <c r="K67" i="2" s="1"/>
  <c r="G66" i="2"/>
  <c r="K66" i="2" s="1"/>
  <c r="G65" i="2"/>
  <c r="K65" i="2" s="1"/>
  <c r="G64" i="2"/>
  <c r="K64" i="2" s="1"/>
  <c r="G63" i="2"/>
  <c r="K63" i="2" s="1"/>
  <c r="G62" i="2"/>
  <c r="K62" i="2" s="1"/>
  <c r="G61" i="2"/>
  <c r="K61" i="2" s="1"/>
  <c r="G60" i="2"/>
  <c r="K60" i="2" s="1"/>
  <c r="G59" i="2"/>
  <c r="K59" i="2" s="1"/>
  <c r="G58" i="2"/>
  <c r="K58" i="2" s="1"/>
  <c r="G57" i="2"/>
  <c r="K57" i="2" s="1"/>
  <c r="G56" i="2"/>
  <c r="K56" i="2" s="1"/>
  <c r="G55" i="2"/>
  <c r="K55" i="2" s="1"/>
  <c r="G54" i="2"/>
  <c r="K54" i="2" s="1"/>
  <c r="G53" i="2"/>
  <c r="K53" i="2" s="1"/>
  <c r="G52" i="2"/>
  <c r="K52" i="2" s="1"/>
  <c r="G51" i="2"/>
  <c r="K51" i="2" s="1"/>
  <c r="G50" i="2"/>
  <c r="K50" i="2" s="1"/>
  <c r="G49" i="2"/>
  <c r="K49" i="2" s="1"/>
  <c r="G48" i="2"/>
  <c r="K48" i="2" s="1"/>
  <c r="G47" i="2"/>
  <c r="K47" i="2" s="1"/>
  <c r="G46" i="2"/>
  <c r="K46" i="2" s="1"/>
  <c r="G45" i="2"/>
  <c r="K45" i="2" s="1"/>
  <c r="G44" i="2"/>
  <c r="K44" i="2" s="1"/>
  <c r="G43" i="2"/>
  <c r="K43" i="2" s="1"/>
  <c r="G42" i="2"/>
  <c r="K42" i="2" s="1"/>
  <c r="G41" i="2"/>
  <c r="K41" i="2" s="1"/>
  <c r="G40" i="2"/>
  <c r="K40" i="2" s="1"/>
  <c r="G39" i="2"/>
  <c r="K39" i="2" s="1"/>
  <c r="G38" i="2"/>
  <c r="K38" i="2" s="1"/>
  <c r="G37" i="2"/>
  <c r="K37" i="2" s="1"/>
  <c r="G36" i="2"/>
  <c r="K36" i="2" s="1"/>
  <c r="G35" i="2"/>
  <c r="K35" i="2" s="1"/>
  <c r="G34" i="2"/>
  <c r="K34" i="2" s="1"/>
  <c r="G33" i="2"/>
  <c r="K33" i="2" s="1"/>
  <c r="G32" i="2"/>
  <c r="K32" i="2" s="1"/>
  <c r="G31" i="2"/>
  <c r="K31" i="2" s="1"/>
  <c r="G30" i="2"/>
  <c r="K30" i="2" s="1"/>
  <c r="G29" i="2"/>
  <c r="K29" i="2" s="1"/>
  <c r="G28" i="2"/>
  <c r="K28" i="2" s="1"/>
  <c r="G27" i="2"/>
  <c r="K27" i="2" s="1"/>
  <c r="G26" i="2"/>
  <c r="K26" i="2" s="1"/>
  <c r="G25" i="2"/>
  <c r="K25" i="2" s="1"/>
  <c r="G24" i="2"/>
  <c r="K24" i="2" s="1"/>
  <c r="G23" i="2"/>
  <c r="K23" i="2" s="1"/>
  <c r="G22" i="2"/>
  <c r="K22" i="2" s="1"/>
  <c r="G21" i="2"/>
  <c r="K21" i="2" s="1"/>
  <c r="G20" i="2"/>
  <c r="K20" i="2" s="1"/>
  <c r="G19" i="2"/>
  <c r="K19" i="2" s="1"/>
  <c r="G18" i="2"/>
  <c r="K18" i="2" s="1"/>
  <c r="G17" i="2"/>
  <c r="K17" i="2" s="1"/>
  <c r="G16" i="2"/>
  <c r="K16" i="2" s="1"/>
  <c r="G15" i="2"/>
  <c r="K15" i="2" s="1"/>
  <c r="G14" i="2"/>
  <c r="K14" i="2" s="1"/>
  <c r="G13" i="2"/>
  <c r="K13" i="2" s="1"/>
  <c r="G12" i="2"/>
  <c r="K12" i="2" s="1"/>
  <c r="G11" i="2"/>
  <c r="K11" i="2" s="1"/>
  <c r="G10" i="2"/>
  <c r="K10" i="2" s="1"/>
  <c r="K6" i="2"/>
  <c r="D95" i="3" l="1"/>
  <c r="E95" i="3"/>
  <c r="F95" i="3"/>
  <c r="C95" i="3"/>
  <c r="H10" i="3"/>
  <c r="H12" i="3"/>
  <c r="H13" i="3"/>
  <c r="H15" i="3"/>
  <c r="H17" i="3"/>
  <c r="H18" i="3"/>
  <c r="H20" i="3"/>
  <c r="H21" i="3"/>
  <c r="H22" i="3"/>
  <c r="H23" i="3"/>
  <c r="H24" i="3"/>
  <c r="H25" i="3"/>
  <c r="H29" i="3"/>
  <c r="H31" i="3"/>
  <c r="H33" i="3"/>
  <c r="H34" i="3"/>
  <c r="H35" i="3"/>
  <c r="H40" i="3"/>
  <c r="H42" i="3"/>
  <c r="H43" i="3"/>
  <c r="H44" i="3"/>
  <c r="H45" i="3"/>
  <c r="H46" i="3"/>
  <c r="H47" i="3"/>
  <c r="H48" i="3"/>
  <c r="H51" i="3"/>
  <c r="H52" i="3"/>
  <c r="H56" i="3"/>
  <c r="H61" i="3"/>
  <c r="H62" i="3"/>
  <c r="H63" i="3"/>
  <c r="H70" i="3"/>
  <c r="H81" i="3"/>
  <c r="H86" i="3"/>
  <c r="H88" i="3"/>
  <c r="H89" i="3"/>
  <c r="H90" i="3"/>
  <c r="H91" i="3"/>
  <c r="H92" i="3"/>
  <c r="H94" i="3"/>
  <c r="G8" i="3"/>
  <c r="G9" i="3"/>
  <c r="G10" i="3"/>
  <c r="G12" i="3"/>
  <c r="G13" i="3"/>
  <c r="G14" i="3"/>
  <c r="G15" i="3"/>
  <c r="G16" i="3"/>
  <c r="G18" i="3"/>
  <c r="G19" i="3"/>
  <c r="G25" i="3"/>
  <c r="G27" i="3"/>
  <c r="G28" i="3"/>
  <c r="G29" i="3"/>
  <c r="G30" i="3"/>
  <c r="G31" i="3"/>
  <c r="G32" i="3"/>
  <c r="G34" i="3"/>
  <c r="G35" i="3"/>
  <c r="G36" i="3"/>
  <c r="G37" i="3"/>
  <c r="G38" i="3"/>
  <c r="G39" i="3"/>
  <c r="G40" i="3"/>
  <c r="G41" i="3"/>
  <c r="G42" i="3"/>
  <c r="G43" i="3"/>
  <c r="G44" i="3"/>
  <c r="G45" i="3"/>
  <c r="G46" i="3"/>
  <c r="G47" i="3"/>
  <c r="G48" i="3"/>
  <c r="G49" i="3"/>
  <c r="G50" i="3"/>
  <c r="G52" i="3"/>
  <c r="G54" i="3"/>
  <c r="G55" i="3"/>
  <c r="G57" i="3"/>
  <c r="G58" i="3"/>
  <c r="G59" i="3"/>
  <c r="G60" i="3"/>
  <c r="G61" i="3"/>
  <c r="G62" i="3"/>
  <c r="G63" i="3"/>
  <c r="G64" i="3"/>
  <c r="G65" i="3"/>
  <c r="G66" i="3"/>
  <c r="G67" i="3"/>
  <c r="G68" i="3"/>
  <c r="G69" i="3"/>
  <c r="G70" i="3"/>
  <c r="G71" i="3"/>
  <c r="G72" i="3"/>
  <c r="G73" i="3"/>
  <c r="G74" i="3"/>
  <c r="G75" i="3"/>
  <c r="G76" i="3"/>
  <c r="G77" i="3"/>
  <c r="G78" i="3"/>
  <c r="G79" i="3"/>
  <c r="G81" i="3"/>
  <c r="G83" i="3"/>
  <c r="G84" i="3"/>
  <c r="G85" i="3"/>
  <c r="G87" i="3"/>
  <c r="G88" i="3"/>
  <c r="G93" i="3"/>
  <c r="G94" i="3"/>
  <c r="H7" i="3"/>
  <c r="G7" i="3"/>
  <c r="H95" i="3" l="1"/>
  <c r="G95" i="3"/>
  <c r="C136" i="4" l="1"/>
  <c r="D136" i="4"/>
  <c r="B136" i="4"/>
  <c r="C49" i="18"/>
  <c r="D49" i="18"/>
  <c r="B49" i="18"/>
  <c r="C73" i="18"/>
  <c r="D73" i="18"/>
  <c r="B73" i="18"/>
  <c r="C103" i="18"/>
  <c r="D103" i="18"/>
  <c r="B103" i="18"/>
  <c r="C146" i="18"/>
  <c r="D146" i="18"/>
  <c r="B146" i="18"/>
  <c r="C207" i="18"/>
  <c r="D207" i="18"/>
  <c r="B207" i="18"/>
  <c r="C251" i="18"/>
  <c r="D251" i="18"/>
  <c r="B251" i="18"/>
  <c r="C284" i="18"/>
  <c r="D284" i="18"/>
  <c r="B284" i="18"/>
  <c r="C325" i="18"/>
  <c r="D325" i="18"/>
  <c r="B325" i="18"/>
  <c r="C357" i="18"/>
  <c r="D357" i="18"/>
  <c r="B357" i="18"/>
  <c r="C383" i="18"/>
  <c r="D383" i="18"/>
  <c r="B383" i="18"/>
  <c r="C407" i="18"/>
  <c r="D407" i="18"/>
  <c r="B407" i="18"/>
  <c r="C449" i="18"/>
  <c r="D449" i="18"/>
  <c r="B449" i="18"/>
  <c r="C482" i="18"/>
  <c r="D482" i="18"/>
  <c r="B482" i="18"/>
  <c r="C510" i="18"/>
  <c r="D510" i="18"/>
  <c r="B510" i="18"/>
  <c r="C535" i="18"/>
  <c r="D535" i="18"/>
  <c r="B535" i="18"/>
  <c r="C588" i="18"/>
  <c r="D588" i="18"/>
  <c r="B588" i="18"/>
  <c r="C541" i="18"/>
  <c r="B541" i="18"/>
  <c r="D540" i="18"/>
  <c r="D541" i="18" s="1"/>
  <c r="C538" i="18"/>
  <c r="B538" i="18"/>
  <c r="D537" i="18"/>
  <c r="D538" i="18" s="1"/>
  <c r="C516" i="18"/>
  <c r="B516" i="18"/>
  <c r="D515" i="18"/>
  <c r="D516" i="18" s="1"/>
  <c r="C513" i="18"/>
  <c r="B513" i="18"/>
  <c r="D512" i="18"/>
  <c r="D513" i="18" s="1"/>
  <c r="E407" i="18"/>
  <c r="E383" i="18"/>
  <c r="E357" i="18"/>
  <c r="E325" i="18"/>
  <c r="E284" i="18"/>
  <c r="E251" i="18"/>
  <c r="E146" i="18"/>
  <c r="C475" i="17"/>
  <c r="D475" i="17"/>
  <c r="D476" i="17" s="1"/>
  <c r="B475" i="17"/>
  <c r="C436" i="17"/>
  <c r="D436" i="17"/>
  <c r="B436" i="17"/>
  <c r="C424" i="17"/>
  <c r="D424" i="17"/>
  <c r="B424" i="17"/>
  <c r="C419" i="17"/>
  <c r="D419" i="17"/>
  <c r="B419" i="17"/>
  <c r="C415" i="17"/>
  <c r="D415" i="17"/>
  <c r="B415" i="17"/>
  <c r="C404" i="17"/>
  <c r="D404" i="17"/>
  <c r="B404" i="17"/>
  <c r="C297" i="17"/>
  <c r="D297" i="17"/>
  <c r="B297" i="17"/>
  <c r="C183" i="17"/>
  <c r="D183" i="17"/>
  <c r="B183" i="17"/>
  <c r="C140" i="17"/>
  <c r="D140" i="17"/>
  <c r="B140" i="17"/>
  <c r="C117" i="17"/>
  <c r="D117" i="17"/>
  <c r="B117" i="17"/>
  <c r="C88" i="17"/>
  <c r="D88" i="17"/>
  <c r="B88" i="17"/>
  <c r="C77" i="17"/>
  <c r="D77" i="17"/>
  <c r="B77" i="17"/>
  <c r="C66" i="17"/>
  <c r="D66" i="17"/>
  <c r="B66" i="17"/>
  <c r="C46" i="17"/>
  <c r="D46" i="17"/>
  <c r="B46" i="17"/>
  <c r="C11" i="17"/>
  <c r="D11" i="17"/>
  <c r="B11" i="17"/>
  <c r="C433" i="17"/>
  <c r="B433" i="17"/>
  <c r="D433" i="17"/>
  <c r="C430" i="17"/>
  <c r="B430" i="17"/>
  <c r="D430" i="17"/>
  <c r="C427" i="17"/>
  <c r="B427" i="17"/>
  <c r="D427" i="17"/>
  <c r="E140" i="17"/>
  <c r="E77" i="17"/>
  <c r="C476" i="17" l="1"/>
  <c r="C589" i="18"/>
  <c r="B589" i="18"/>
  <c r="B476" i="17"/>
  <c r="D589" i="18" l="1"/>
  <c r="G147" i="2"/>
  <c r="G147" i="2" a="1"/>
  <c r="K147"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<sst xmlns="http://schemas.openxmlformats.org/spreadsheetml/2006/main" count="8685" uniqueCount="3973">
  <si>
    <t xml:space="preserve"> TOTALs</t>
  </si>
  <si>
    <t>Remarks</t>
  </si>
  <si>
    <t>"A"</t>
  </si>
  <si>
    <t>"B"</t>
  </si>
  <si>
    <t>"C"</t>
  </si>
  <si>
    <t>"D"</t>
  </si>
  <si>
    <t>Signed:</t>
  </si>
  <si>
    <t>No</t>
  </si>
  <si>
    <t>Revenue Stream</t>
  </si>
  <si>
    <t>Annual Targeted Revenue  (Kshs.)</t>
  </si>
  <si>
    <t>Total</t>
  </si>
  <si>
    <t>Economic Item &amp; Title</t>
  </si>
  <si>
    <t xml:space="preserve">Economic Item &amp; Title </t>
  </si>
  <si>
    <t>Actual Revenue (Kshs.)</t>
  </si>
  <si>
    <t>Project Name</t>
  </si>
  <si>
    <t xml:space="preserve">Programme </t>
  </si>
  <si>
    <t>Delivery  Unit</t>
  </si>
  <si>
    <t>Key Output</t>
  </si>
  <si>
    <t>Key Performance Indicator</t>
  </si>
  <si>
    <t>Target(s)</t>
  </si>
  <si>
    <t>Variance</t>
  </si>
  <si>
    <t>2)</t>
  </si>
  <si>
    <t>"E"</t>
  </si>
  <si>
    <t>A</t>
  </si>
  <si>
    <t>B</t>
  </si>
  <si>
    <t>C=A-B</t>
  </si>
  <si>
    <t>Variance (Kshs.)</t>
  </si>
  <si>
    <t>Sub-Programme</t>
  </si>
  <si>
    <t>"G''</t>
  </si>
  <si>
    <t>Supplier/Contractor Name</t>
  </si>
  <si>
    <t>LPO/LSO Conract No.</t>
  </si>
  <si>
    <t>Date of the LPO/LSO Conract No.</t>
  </si>
  <si>
    <t>Details of Work Performed</t>
  </si>
  <si>
    <t>Interest and Penalties on arrears (Kshs)</t>
  </si>
  <si>
    <t>Waivers (Kshs)</t>
  </si>
  <si>
    <t>C</t>
  </si>
  <si>
    <t>D</t>
  </si>
  <si>
    <t>Arrears paid in the financial year (Kshs)</t>
  </si>
  <si>
    <t>"F"</t>
  </si>
  <si>
    <t>"H''</t>
  </si>
  <si>
    <t>Sector</t>
  </si>
  <si>
    <t>Project Location</t>
  </si>
  <si>
    <t>Month</t>
  </si>
  <si>
    <t xml:space="preserve">*Note </t>
  </si>
  <si>
    <t>Prepared by:</t>
  </si>
  <si>
    <t>"I"</t>
  </si>
  <si>
    <t>Provide detailed information where payroll amount differs with IFMIS figure</t>
  </si>
  <si>
    <t>Programme</t>
  </si>
  <si>
    <t>Absorption Rate (%)</t>
  </si>
  <si>
    <t>Recurrent Expenditure</t>
  </si>
  <si>
    <t>Development Expenditure</t>
  </si>
  <si>
    <t>Sub-Total</t>
  </si>
  <si>
    <t>Grand Total</t>
  </si>
  <si>
    <t xml:space="preserve">Indicate all the revenue sources ( inclusive of additional allocations/conditional grants and loans ) by stream. </t>
  </si>
  <si>
    <t>Arm of County Government</t>
  </si>
  <si>
    <t>No. of Officers Travelled</t>
  </si>
  <si>
    <t>Purpose of the travel</t>
  </si>
  <si>
    <t>Destination</t>
  </si>
  <si>
    <t>"J"</t>
  </si>
  <si>
    <t>Dates travelled</t>
  </si>
  <si>
    <t>Name of Bank Account</t>
  </si>
  <si>
    <t>Bank Account Number</t>
  </si>
  <si>
    <t>Indicate wether recurrent, development, deposit, receipts etc</t>
  </si>
  <si>
    <t>Purpose of the Banks Account</t>
  </si>
  <si>
    <t>"K"</t>
  </si>
  <si>
    <t>S/NO:</t>
  </si>
  <si>
    <t>Name of the Law Firm</t>
  </si>
  <si>
    <t>Gross amount for the legal services</t>
  </si>
  <si>
    <t>(Kshs.)</t>
  </si>
  <si>
    <t>Amount Paid</t>
  </si>
  <si>
    <t>Balance Due</t>
  </si>
  <si>
    <t>"L"</t>
  </si>
  <si>
    <t>Outstanding Pending Bill Amount as of 30th June, 2024 (Kshs.)</t>
  </si>
  <si>
    <t>Prescribed Payroll System Amount (Kshs.) a</t>
  </si>
  <si>
    <t>Manual Payroll Amount (Kshs.) b</t>
  </si>
  <si>
    <t>Expenditure for Compensation to Employees (Kshs.) c=a+b</t>
  </si>
  <si>
    <t>Compensation to employees as per centage of revenue</t>
  </si>
  <si>
    <t>Actual Expenditure FY 2024/25  (Kshs.)</t>
  </si>
  <si>
    <t xml:space="preserve"> FY 2024/25</t>
  </si>
  <si>
    <t>Details of the Legal Fees</t>
  </si>
  <si>
    <t>Date the Account was Opened</t>
  </si>
  <si>
    <t>Remarks (Explanation on performance)</t>
  </si>
  <si>
    <t>D=B-C</t>
  </si>
  <si>
    <t>Equitable Share of Revenue Raised Nationally</t>
  </si>
  <si>
    <t>...</t>
  </si>
  <si>
    <t>Own Sources of Revenue</t>
  </si>
  <si>
    <t xml:space="preserve">D </t>
  </si>
  <si>
    <t>Facility Improvement Fund (FIF)</t>
  </si>
  <si>
    <t>Other Revenues</t>
  </si>
  <si>
    <t>Appropriations in Aid</t>
  </si>
  <si>
    <t>E</t>
  </si>
  <si>
    <t>F</t>
  </si>
  <si>
    <t>G</t>
  </si>
  <si>
    <t>Additional Allocations (Including Grants)</t>
  </si>
  <si>
    <t>Date:</t>
  </si>
  <si>
    <t>Approved by Accounting Officer:</t>
  </si>
  <si>
    <t>Designation</t>
  </si>
  <si>
    <t>S/No</t>
  </si>
  <si>
    <t>COUNTY:...................................................................................</t>
  </si>
  <si>
    <t xml:space="preserve">Gross Approved Estimates FY 2024/25     (Kshs.)         </t>
  </si>
  <si>
    <t>Gross Approved Estimates FY 2024/25</t>
  </si>
  <si>
    <t>Unspent Balance from FY 2023/24</t>
  </si>
  <si>
    <t>Actual Expenditure on Compensation to Employees Amount in Kshs.</t>
  </si>
  <si>
    <t>Revenue Arrears as of 30th June 2024 (Kshs.)</t>
  </si>
  <si>
    <t>FY 2018/19</t>
  </si>
  <si>
    <t>FY 2019/20</t>
  </si>
  <si>
    <t>FY 2020/21</t>
  </si>
  <si>
    <t>FY 2021/22</t>
  </si>
  <si>
    <t>FY 2022/23</t>
  </si>
  <si>
    <t>FY 2023/24</t>
  </si>
  <si>
    <t>FY 2024/25</t>
  </si>
  <si>
    <t>Available Revenue (in Kshs.)</t>
  </si>
  <si>
    <t>REVENUE ARREARS REPORT AS AT 31ST MARCH, 2025</t>
  </si>
  <si>
    <t>PROGRESS REPORT ON SETTLEMENT OF PENDING BILLS AS AT 31ST MARCH , 2025</t>
  </si>
  <si>
    <t>Amount Paid in First Nine Months of FY 2024/25  (Kshs.)</t>
  </si>
  <si>
    <t>Summary of Performance for First Nine Months of:</t>
  </si>
  <si>
    <t>Outstanding Pending Bill Amount as of 31st March, 2025 (Kshs.)</t>
  </si>
  <si>
    <t>PROJECT IMPLEMENTATION STATUS AS AT 31ST MARCH, 2025 ( FY 2024/25)</t>
  </si>
  <si>
    <t>Reason for Project Stalling</t>
  </si>
  <si>
    <t>Project Commencement Date</t>
  </si>
  <si>
    <t>Expected date of Completion of the Project</t>
  </si>
  <si>
    <t>Contract sum
(Kshs)</t>
  </si>
  <si>
    <t xml:space="preserve"> Expenditure in the First Nine Months of FY 2024/25 (Kshs. Million)</t>
  </si>
  <si>
    <t xml:space="preserve"> Cumulative project expenditure as of 31st March 2025 (Kshs. Million)</t>
  </si>
  <si>
    <t>Percentage (%) of Completion</t>
  </si>
  <si>
    <t>Stalled Project(s)  Status report as of 31st March 2025</t>
  </si>
  <si>
    <t>Expected Completion date of the Project</t>
  </si>
  <si>
    <t>Estimated Value of the Project (Kshs.)</t>
  </si>
  <si>
    <t>Amount Paid on the stalled project</t>
  </si>
  <si>
    <t xml:space="preserve"> Outstanding Balance As of 31st March 2025</t>
  </si>
  <si>
    <t>Percentage of Completion before stalling of the Project</t>
  </si>
  <si>
    <t>BUDGET EXECUTION BY PROGRAMMES AND SUB-PROGRAMMES REPORT AS OF 31ST MARCH 2025 (FY 2024/25)</t>
  </si>
  <si>
    <t>Actual Expenditure as of 31st March 2025</t>
  </si>
  <si>
    <t>Actual as at 31st March, 2025</t>
  </si>
  <si>
    <t>Programmes and Sub-Programmes Performance Report for the Period Ending 31st March 2025 (Non-Financial Information)</t>
  </si>
  <si>
    <t>PAYROLL SUMMARY AS AT 31ST MARCH 2025 ( FY 2024/25)</t>
  </si>
  <si>
    <t>DETAILS OF FOREIGN TRAVEL EXPENDITURE AS OF 31ST MARCH 2025</t>
  </si>
  <si>
    <t>DETAILS OF LEGAL FEES EXPENDITURE AS OF 31ST MARCH 2025</t>
  </si>
  <si>
    <t>SCHEDULE OF BANK ACCOUNTS IN OPERATION AS OF 31ST MARCH 2025</t>
  </si>
  <si>
    <t>Bank Balance as of 31st March 2025 (Kshs.)</t>
  </si>
  <si>
    <t>Remarks/ Challenges faced in implementing Projects</t>
  </si>
  <si>
    <t>Sno.</t>
  </si>
  <si>
    <r>
      <t xml:space="preserve">Amount Kshs. </t>
    </r>
    <r>
      <rPr>
        <sz val="8"/>
        <color theme="1"/>
        <rFont val="Minion Pro"/>
        <family val="1"/>
      </rPr>
      <t> </t>
    </r>
  </si>
  <si>
    <r>
      <t>1.</t>
    </r>
    <r>
      <rPr>
        <sz val="7"/>
        <color theme="1"/>
        <rFont val="Times New Roman"/>
        <family val="1"/>
      </rPr>
      <t xml:space="preserve">       </t>
    </r>
    <r>
      <rPr>
        <sz val="11"/>
        <color theme="1"/>
        <rFont val="Minion Pro"/>
        <family val="1"/>
      </rPr>
      <t> </t>
    </r>
  </si>
  <si>
    <t>Salaries for XX staff yet to be onboarded into UHR</t>
  </si>
  <si>
    <r>
      <t>2.</t>
    </r>
    <r>
      <rPr>
        <sz val="7"/>
        <color theme="1"/>
        <rFont val="Times New Roman"/>
        <family val="1"/>
      </rPr>
      <t xml:space="preserve">       </t>
    </r>
    <r>
      <rPr>
        <sz val="11"/>
        <color theme="1"/>
        <rFont val="Minion Pro"/>
        <family val="1"/>
      </rPr>
      <t> </t>
    </r>
  </si>
  <si>
    <t>Salaries for XX casual staff</t>
  </si>
  <si>
    <r>
      <t>3.</t>
    </r>
    <r>
      <rPr>
        <sz val="7"/>
        <color theme="1"/>
        <rFont val="Times New Roman"/>
        <family val="1"/>
      </rPr>
      <t xml:space="preserve">       </t>
    </r>
    <r>
      <rPr>
        <sz val="11"/>
        <color theme="1"/>
        <rFont val="Minion Pro"/>
        <family val="1"/>
      </rPr>
      <t> </t>
    </r>
  </si>
  <si>
    <t>Top-up Allowances for XX security officers</t>
  </si>
  <si>
    <r>
      <t>4.</t>
    </r>
    <r>
      <rPr>
        <sz val="7"/>
        <color theme="1"/>
        <rFont val="Times New Roman"/>
        <family val="1"/>
      </rPr>
      <t xml:space="preserve">       </t>
    </r>
    <r>
      <rPr>
        <sz val="11"/>
        <color theme="1"/>
        <rFont val="Minion Pro"/>
        <family val="1"/>
      </rPr>
      <t> </t>
    </r>
  </si>
  <si>
    <t>LAPTRUST/LAPFUND Pension Contributions</t>
  </si>
  <si>
    <r>
      <t>5.</t>
    </r>
    <r>
      <rPr>
        <sz val="7"/>
        <color theme="1"/>
        <rFont val="Times New Roman"/>
        <family val="1"/>
      </rPr>
      <t xml:space="preserve">       </t>
    </r>
    <r>
      <rPr>
        <sz val="11"/>
        <color theme="1"/>
        <rFont val="Minion Pro"/>
        <family val="1"/>
      </rPr>
      <t> </t>
    </r>
  </si>
  <si>
    <t>Gratuity for contract staff</t>
  </si>
  <si>
    <r>
      <t>6.</t>
    </r>
    <r>
      <rPr>
        <sz val="7"/>
        <color theme="1"/>
        <rFont val="Times New Roman"/>
        <family val="1"/>
      </rPr>
      <t xml:space="preserve">       </t>
    </r>
    <r>
      <rPr>
        <sz val="11"/>
        <color theme="1"/>
        <rFont val="Minion Pro"/>
        <family val="1"/>
      </rPr>
      <t> </t>
    </r>
  </si>
  <si>
    <t>XXXX</t>
  </si>
  <si>
    <r>
      <t>7.</t>
    </r>
    <r>
      <rPr>
        <sz val="7"/>
        <color theme="1"/>
        <rFont val="Times New Roman"/>
        <family val="1"/>
      </rPr>
      <t xml:space="preserve">       </t>
    </r>
    <r>
      <rPr>
        <sz val="11"/>
        <color theme="1"/>
        <rFont val="Minion Pro"/>
        <family val="1"/>
      </rPr>
      <t> </t>
    </r>
  </si>
  <si>
    <t>XXX</t>
  </si>
  <si>
    <t>Composition of Manual Payroll in the First Nine Months of FY 2024/25</t>
  </si>
  <si>
    <t>Description of Manual Payroll</t>
  </si>
  <si>
    <t>Note: Remember to provide explanations for streams with performance above 100% or below 50%.</t>
  </si>
  <si>
    <t>KWALE COUNTY GOVERNMENT</t>
  </si>
  <si>
    <t>3061Kwale - Finance and Economic Planning</t>
  </si>
  <si>
    <t>2211310 - Preparation of Valuation Roll</t>
  </si>
  <si>
    <t>3111112 - Upgrading of Revenue Management System</t>
  </si>
  <si>
    <t>Total Net Expenditure vote D3061 Total</t>
  </si>
  <si>
    <t>3062Kwale - Agriculture, Livestock and Fisheries</t>
  </si>
  <si>
    <t>2211003 - Up - scaling  AI and synchronization all wards</t>
  </si>
  <si>
    <t>2211026 - Disease control repellant &amp; acaricides) in all wards</t>
  </si>
  <si>
    <t>2211026 - Provision of treatment drugs and logistic report in all wards</t>
  </si>
  <si>
    <t>2211026 - Vaccination programme (Vaccines and  logistical support)-all wards</t>
  </si>
  <si>
    <t>2211202 - Purch.of Refined Fuels &amp; Lubricants for Prodtn- AMS Msambweni</t>
  </si>
  <si>
    <t>2640499 - Kenya Agricultural Business Development Project (KABDP) - Counterpart Funding</t>
  </si>
  <si>
    <t>2640503 - National Agricultural Value Chain Development Project</t>
  </si>
  <si>
    <t>2640503 - National Agricultural Value Chain Development Project - Counter part funding</t>
  </si>
  <si>
    <t>3110504 - Fencing of county Agricultural office</t>
  </si>
  <si>
    <t>3110504 - Upscaling of micro irrigation Mwakalanga/Mwaluvuno-phase II</t>
  </si>
  <si>
    <t>3110504 - Upscaling  of micro irrigation  Burani in Mkongani ward</t>
  </si>
  <si>
    <t>3110504 - Upscaling  of micro. (Kizingo, Nyalani, Dzihoheni, and Nuru)</t>
  </si>
  <si>
    <t>3110504 - Upscaling of micro irrigation Shauri moyo in Samburu Chengoni ward</t>
  </si>
  <si>
    <t>3110504 - Upscaling  of micro irrigation Bofu in Kasemeni ward</t>
  </si>
  <si>
    <t>3110504 - Rehabilitation of msambweni office block</t>
  </si>
  <si>
    <t>3110504 - Rehabilitation of county toilet</t>
  </si>
  <si>
    <t>3110504 - Construction  of livestock market  kwa Bita-phase II</t>
  </si>
  <si>
    <t>3110504 - Repair of holding pens at Mwamgulu livestock market</t>
  </si>
  <si>
    <t>3110504 - Repair of holding pens at Kinango livestock market</t>
  </si>
  <si>
    <t>3110504 - Construction  of livestock market at Melikubwa-Phase II</t>
  </si>
  <si>
    <t>3110504 - Construction  of livestock market  Kalalani in Mwavumbo ward</t>
  </si>
  <si>
    <t>3110504 - Construction  of Fumba moyo dip</t>
  </si>
  <si>
    <t>3110504 - Rehabilitation of cattle dip lukore,kubo south and silaloni</t>
  </si>
  <si>
    <t>3110504 - Construction of Kwale Slaughter house perimeter wall Phase II</t>
  </si>
  <si>
    <t>3110504 - Up scaling of sea weed production</t>
  </si>
  <si>
    <t>3110504 - Rehabilitation of Mkunguni phase II</t>
  </si>
  <si>
    <t>3110504 - Development of Funzi landing site BMUphase II</t>
  </si>
  <si>
    <t>3110504 - Construction of Tsunza landing site-phase II</t>
  </si>
  <si>
    <t>3110702 - Purchase of fishing boats and accessories- including fish finder fish</t>
  </si>
  <si>
    <t>3110702 - Maintainance and overhaul of county rescue boat for mv pweza</t>
  </si>
  <si>
    <t>3110706 - Complete overhaul of five tractors</t>
  </si>
  <si>
    <t>3111399 - Provision of seedlings for cash crpos</t>
  </si>
  <si>
    <t>3063Kwale - Land, Environment, Mining and Natural Resources</t>
  </si>
  <si>
    <t>2211310 - Development of street naming, Housing and Land use policies</t>
  </si>
  <si>
    <t>2211310 - Preparation of Public Land Registration</t>
  </si>
  <si>
    <t>2211310 - Tittling of Mwanguda Trading center in Dzombo ward</t>
  </si>
  <si>
    <t>2211310 - Tittling of Mwangulu Urban center in Mwereni ward</t>
  </si>
  <si>
    <t>2211310 - Subdivision of Mwereni Group Ranch Phase 3  plots in Mwereni ward</t>
  </si>
  <si>
    <t>2211310 - Special area development plan for Vanga in Vanga ward</t>
  </si>
  <si>
    <t>2211310 - 3063100307 Survey and demarcation of Msulwa market in Kubo South ward</t>
  </si>
  <si>
    <t>2211310 - Implementation of Ndavaya University Plan in Ndavaya ward</t>
  </si>
  <si>
    <t>2211310 - Survey and adjudication of Vigurungani adjudication section</t>
  </si>
  <si>
    <t>2211310 - Survey and adjudication of Mazola adjudication section in Puma ward</t>
  </si>
  <si>
    <t>2211310 - Planning and survey of Samburu town in Samburu Chengoni ward</t>
  </si>
  <si>
    <t>2211310 - Survey and adjudication of  group ranch in Samburu Chengoni ward</t>
  </si>
  <si>
    <t>2211310 - Survey and feasibility  for the proposed of Mwachega  water tunnel</t>
  </si>
  <si>
    <t>3110504 - Construction of road/footpaths &amp; Drainage in Kombani  in Waa Ng'ombeni</t>
  </si>
  <si>
    <t>3110504 - County Climate change fund (CCU Operations)</t>
  </si>
  <si>
    <t>3130101 - Acquisition of Land</t>
  </si>
  <si>
    <t>Total Net Expenditure vote D3063 Total</t>
  </si>
  <si>
    <t>3064Kwale - Health Services</t>
  </si>
  <si>
    <t>2640503 - Other Capital Grants and Trans</t>
  </si>
  <si>
    <t>4130201 - Domestic Payables - from Previous Financial Years</t>
  </si>
  <si>
    <t>Total Net Expenditure vote D3064 Total</t>
  </si>
  <si>
    <t>3065Kwale - County Assembly</t>
  </si>
  <si>
    <t>3110202 - County Assembly Data Centre</t>
  </si>
  <si>
    <t>3110202 - County Assembly Registry -Fixtures &amp; Fittings</t>
  </si>
  <si>
    <t>3110202 - Parking sheds with green energy installation</t>
  </si>
  <si>
    <t>3110202 - Construction of Public Utilities to ward Offices Phase I</t>
  </si>
  <si>
    <t>3111504 - Drilling of Boreholes Phase I</t>
  </si>
  <si>
    <t>3111504 - Construction of perimeter walls at Ward offices Phase I</t>
  </si>
  <si>
    <t>3111504 - Renovations of offices</t>
  </si>
  <si>
    <t>Total Net Expenditure vote D3065 Total</t>
  </si>
  <si>
    <t>3066Kwale - Industry, Trade and Investments</t>
  </si>
  <si>
    <t>2211310 - Kwale Investment Authority</t>
  </si>
  <si>
    <t>3111010 - Provision of Weights &amp; Measures standard equipment</t>
  </si>
  <si>
    <t>3111120 - Flagship: Equipping of Fruit Processing (FPP) Machine at Shimba Hills</t>
  </si>
  <si>
    <t>3111504 - Product Development and Provision of BDS through the Biashara Centres</t>
  </si>
  <si>
    <t>3111504 - Electrification of stalls in P/Kikoneni, Samburu, Kinango &amp; Puma wards</t>
  </si>
  <si>
    <t>3111504 - Completion of Diani Market in Ukunda ward</t>
  </si>
  <si>
    <t>3111504 - Construction of 10 market stalls at Msambweni hospital in Ramisi ward</t>
  </si>
  <si>
    <t>3111504 - Construction of Bodaboda shed at Kona ya Polisi in Ramisi ward</t>
  </si>
  <si>
    <t>3111504 - Construction of Bodaboda shed at Milalani in Ramisi ward</t>
  </si>
  <si>
    <t>3111504 - Construction of Bodaboda shed at Kaogeswa in Pongwe/Kikoneni ward</t>
  </si>
  <si>
    <t>3111504 - Construction of Bodaboda shed at Mvumoni in Pongwe/Kikoneni ward</t>
  </si>
  <si>
    <t>3111504 - Construction of Bodaboda shed at Mabafweni in Pongwe/Kikoneni ward</t>
  </si>
  <si>
    <t>3111504 - Construction of modern bodaboda shed at Menzamwenye in Dzombo ward</t>
  </si>
  <si>
    <t>3111504 - Renovation of Markets (Kwale Bus park stalls)</t>
  </si>
  <si>
    <t>3111504 - Construction of Market Shed ? Kwale Town in Tsimba Golini ward</t>
  </si>
  <si>
    <t>3111504 - Construction of Bodaboda shed at Burani Centre in Mkongani ward</t>
  </si>
  <si>
    <t>3111504 - Construction of Bodaboda shed at Tserezani in Mkongani ward</t>
  </si>
  <si>
    <t>3111504 - Renovation of Markets (Ndavaya Market shed)</t>
  </si>
  <si>
    <t>3111504 - Renovation of mkts (Kinango old Market &amp; Waterproofing Kinango Stalls</t>
  </si>
  <si>
    <t>3111504 - Renovation of Markets(Taru old mkt(toilets, gables,water,eletrical works)</t>
  </si>
  <si>
    <t>3111504 - Construction of a market shed at Mtaa in Kasemeni ward</t>
  </si>
  <si>
    <t>3111504 - Construction of Bodaboda shed at Kasemeni Town Centre in Kasemeni Ward</t>
  </si>
  <si>
    <t>3111504 - Grant for Aggregated Industrial Park</t>
  </si>
  <si>
    <t>3111504 - County Contribution to Aggregated Industrial Park Grant</t>
  </si>
  <si>
    <t>3111504 - Construction of fruit processing plnt phase 3 in Shimba hills</t>
  </si>
  <si>
    <t>3111504 - Fencing of Fruit Processing Plant, Shimba Hills, Kubo South.</t>
  </si>
  <si>
    <t>Total Net Expenditure vote D3066 Total</t>
  </si>
  <si>
    <t>3067Kwale - Community Development, Youth and Women Empowerement and Social Services</t>
  </si>
  <si>
    <t>2640402 - Youth and Women empowerment for tools of trade in Bongwe-Gombato</t>
  </si>
  <si>
    <t>2640402 - Support to Mkwakwani Youth Group in Ukunda ward</t>
  </si>
  <si>
    <t>2640402 - Support to driving school program in Pongwe/Kikoneni ward</t>
  </si>
  <si>
    <t>2640402 - Support to Youth  for driving courses in Waa-Ng'ombeni ward</t>
  </si>
  <si>
    <t>2640402 - Support to Kitivo,Matuga,Jitegemee Kombani Women grps in Waa-Ng'ombeni</t>
  </si>
  <si>
    <t>2640402 - Support to football teams and other disciplines (Kwale teams)</t>
  </si>
  <si>
    <t>2640402 - Support to SS Assad football team in Ukunda ward</t>
  </si>
  <si>
    <t>2640402 - Support to Local football teams in Pongwe/Kikoneni ward</t>
  </si>
  <si>
    <t>3111504 - Construction of Social hall and offices at Kigaleni in Kinondo ward</t>
  </si>
  <si>
    <t>3111504 - Construction of Social hall at Kingwede in Ramisi ward</t>
  </si>
  <si>
    <t>3111504 - Renovation of Kanana Social Hall, toilet and electrification in Pong</t>
  </si>
  <si>
    <t>3111504 - Construction of a social hall Mbwaleni (Twin toilet and water tank)</t>
  </si>
  <si>
    <t>3111504 - Purchase of land and construction of sports field in Kinondo Ward</t>
  </si>
  <si>
    <t>3111504 - Construction of sports field  Eshu</t>
  </si>
  <si>
    <t>3111504 - Construction of Kidimu Sports field at Mzizima village unit</t>
  </si>
  <si>
    <t>3111504 - Rehabilitation of Mwanguda Sports field in Dzombo ward</t>
  </si>
  <si>
    <t>3111504 - Construction of Kwale Stadium</t>
  </si>
  <si>
    <t>3111504 - Improvement of Mwavumbo Stadium</t>
  </si>
  <si>
    <t>Total Net Expenditure vote D3067 Total</t>
  </si>
  <si>
    <t>3069Kwale - Education</t>
  </si>
  <si>
    <t>2211009 - Purchase and provision of instructional Material</t>
  </si>
  <si>
    <t>2649999 - Village polytechnic Grant</t>
  </si>
  <si>
    <t>3110201 - Renovation of Mlungunipa ECDE Centre in Gombato-Bongwe ward</t>
  </si>
  <si>
    <t>3110201 - Renovation of ngori ECDE centre in Bongwe Gombato ward</t>
  </si>
  <si>
    <t>3110201 - Renovation of Shirazi ECDE Centre in Ramisi ward</t>
  </si>
  <si>
    <t>3110201 - Construction of ECDE at Fahamuni in Ramisi ward</t>
  </si>
  <si>
    <t>3110201 - Construction of Mwabandari ECDE in Pongwe Kikoneni ward</t>
  </si>
  <si>
    <t>3110201 - Renovation of Mudumu ECDE in Dzombo ward</t>
  </si>
  <si>
    <t>3110201 - Construction of Majimoto ECDE centre in Dzombo ward</t>
  </si>
  <si>
    <t>3110201 - Renovation of Matoroni ECDE in Vanga ward</t>
  </si>
  <si>
    <t>3110201 - Renovation of Kidziweni ECDE in Vanga ward</t>
  </si>
  <si>
    <t>3110201 - Construction of toilet at Jasini ECDE centre in Vanga ward</t>
  </si>
  <si>
    <t>3110201 - Renovation of Nzora ECDE centre in Tsimba/Golini ward</t>
  </si>
  <si>
    <t>3110201 - Renovation of Mabanda ECDE in Mkongani ward</t>
  </si>
  <si>
    <t>3110201 - Construction of Shesheni ECDE centre  in Ndavaya ward</t>
  </si>
  <si>
    <t>3110201 - Construction of Chidundumo ECDE centre in Kinango ward</t>
  </si>
  <si>
    <t>3110201 - Electricity connection to Vocational Training Centres</t>
  </si>
  <si>
    <t>3110201 - Construction of a Twin workshop at Ukunda VTC in Ukunda ward</t>
  </si>
  <si>
    <t>3110201 - Completion of Ukunda VTC Phase 1 Perimeter wall</t>
  </si>
  <si>
    <t>3110201 - Construction of a Hostel at Shimoni VTC in Pongwe/Kikoneni ward</t>
  </si>
  <si>
    <t>3110201 - Construction of a twin workshop at Mrima VTC in Dzombo ward</t>
  </si>
  <si>
    <t>3110201 - Construction of a perimeter wall at Manda VTC in Mwereni ward</t>
  </si>
  <si>
    <t>3110201 - Construction of Perimeter wall at Tiwi VTC in Tiwi ward Phase 1</t>
  </si>
  <si>
    <t>3110201 - Construction of Boys Hostel at Msulwa VTC in Kubo south Phase 1</t>
  </si>
  <si>
    <t>3110201 - Renovation of Lukore VTC 2 classrooms in Kubo South</t>
  </si>
  <si>
    <t>3110201 - Construction of Phase 1 Sabrina VTC Perimeter wall in Mkongani ward</t>
  </si>
  <si>
    <t>3110201 - Construction of a girl?s hostel at Mwandimu West VTC in Ndavaya ward</t>
  </si>
  <si>
    <t>3110201 - Construction of a perimeter wall in Bang'a VTC in Puma ward</t>
  </si>
  <si>
    <t>3110201 - Renovation of two classrooms at Kinango VTC in Kinago ward  Renovation of two classrooms at Kinango VTC in Kinago ward</t>
  </si>
  <si>
    <t>3110201 - Construction of a Perimeter wall makina VTC in Macknon ward</t>
  </si>
  <si>
    <t>3110201 - Equipping of welding workshop at Kamale VTC in Samburu Chengoni ward</t>
  </si>
  <si>
    <t>3110201 - Construction of Perimeter fence at Mavirivirini VTC in Mwavumbo ward</t>
  </si>
  <si>
    <t>3110201 - Construction of Mazeras VTC Phase  Triple workshop in Kasemeni ward</t>
  </si>
  <si>
    <t>3110201 - Support to youth empowerment in Blue Economy in Kasemeni ward</t>
  </si>
  <si>
    <t>3110202 - Upgrading of Mwabungo polytechnic to a centre of excellence</t>
  </si>
  <si>
    <t>3111109 - Purchase of tools and Equipment for all VTC centres</t>
  </si>
  <si>
    <t>3111504 - Energy saving Jikos in all wards</t>
  </si>
  <si>
    <t>3111504 - Purchase installation and repair of water harvesting systems in all W</t>
  </si>
  <si>
    <t>Total Net Expenditure vote D3069 Total</t>
  </si>
  <si>
    <t>3070Kwale - Water and Urban Planning and Decentralized Units</t>
  </si>
  <si>
    <t>2640499 - Grant to Kwawasco</t>
  </si>
  <si>
    <t>2640599 - Water Sanitation and Development Project</t>
  </si>
  <si>
    <t>3111499 - Environmental Impact Assessment and Water Abstraction Authorization</t>
  </si>
  <si>
    <t>3111499 - Water Resources Authority (WRA) permits</t>
  </si>
  <si>
    <t>3111502 - Survey and Design of water pipelines within the county</t>
  </si>
  <si>
    <t>3111502 - Pipeline  from Murunguni ? Bishop Kalu &amp; Amani in Puma &amp; Kinango Wards</t>
  </si>
  <si>
    <t>3111502 - Water tower and 500M pipeline extension at Maramba kwa Mwamtindi</t>
  </si>
  <si>
    <t>3111502 - Pipeline Mwakayamba borehole to Kwa Wanje  Kwa Mwachumba in Kinondo</t>
  </si>
  <si>
    <t>3111502 - Pipe extension from Kiuzini borehole to kwa Malamba  in Kinondo</t>
  </si>
  <si>
    <t>3111502 - Pipeline Extension from Simkumbe Borehole in Tiwi ward</t>
  </si>
  <si>
    <t>3111502 - Drilling and equipping of a BH &amp; extension at Mkomatendegwa in Kinond</t>
  </si>
  <si>
    <t>3111502 - Water tower at Kwa Tagalala and extension to Kwa Bengo in Kinondo</t>
  </si>
  <si>
    <t>3111502 - Extension of water pipeline from Mkanda to Maphombe  in Ramisi ward</t>
  </si>
  <si>
    <t>3111502 - Extension of line,Marigiza tower,Madzokani,Voroni Muembeni in Ramisi</t>
  </si>
  <si>
    <t>3111502 - Pipeline extension of Panama ? Shimoni Phase II in Pongwe Kikoneni</t>
  </si>
  <si>
    <t>3111502 - 3070100235 Pipeline extension from Kivuma-Kaogeswa centre at Majoreni in Kikonen</t>
  </si>
  <si>
    <t>3111502 - Pipeline Extension from Bengo to Mgome phase II in Dzombo ward</t>
  </si>
  <si>
    <t>3111502 - Pipeline extension from Mkuduru A Borehole in Dzombo Ward</t>
  </si>
  <si>
    <t>3111502 - Pipeline extension from Dzombo Primary,Chakaya mwembe in Dzombo</t>
  </si>
  <si>
    <t>3111502 - Construction of tower installation of  pump at Pangani in Mwereni</t>
  </si>
  <si>
    <t>3111502 - Construction of water tower at Dzuho ra Mawe in Mwereni ward</t>
  </si>
  <si>
    <t>3111502 - Pipeline extension frm Chimya,Chimya dispensary in Tsimba Golini</t>
  </si>
  <si>
    <t>3111502 - Extension of pipeline from Stage ya Mhogo to Patanani slaughter house</t>
  </si>
  <si>
    <t>3111502 - Drilling,equipping of a solar borehole with water tower at Simkumbe</t>
  </si>
  <si>
    <t>3111502 - Water pipeline from Mrihi wa Bibi - Kwa Mama Anastacia Muthee in Kubo</t>
  </si>
  <si>
    <t>3111502 - Construction of a water pipeline from Tangini - Makwang'ani in Kubo</t>
  </si>
  <si>
    <t>3111502 - Rehabilitation of Shimba Hills water supply system Kubo South Ward</t>
  </si>
  <si>
    <t>3111502 - Pipeline extension from Msulwa to Majimboni  in Kubo South</t>
  </si>
  <si>
    <t>3111502 - 3070100234 Rehabilitation of Mtsangatamu - Mkongani water pipeline in Mkongani w</t>
  </si>
  <si>
    <t>3111502 - Pipeline extension from Burani - Chibuyuni Mafusi in Mkongani ward</t>
  </si>
  <si>
    <t>3111502 - Rehabilitation of Magwasheni,Mbegani line, line toTiribe and pump</t>
  </si>
  <si>
    <t>3111502 - Installation of a flood light at Nyalani  Pumping Station in Puma</t>
  </si>
  <si>
    <t>3111502 - Construction of Booster pump at Kinango Baraza park to boost pressure</t>
  </si>
  <si>
    <t>3111502 - Rehabilitation of Kiziamonzo,Dumbule, Chiphangani pipes in Kinango ward</t>
  </si>
  <si>
    <t>3111502 - Pipeline extension from Kwa Mwalolo to Chilongoni in Kinango ward</t>
  </si>
  <si>
    <t>3111502 - Pipeline extension from Moyeni to Kwa Lukongo in Kinango ward</t>
  </si>
  <si>
    <t>3111502 - Pipeline extension from Mtsangatifu to Mwaluganje primary in Kinango</t>
  </si>
  <si>
    <t>3111502 - Expansion &amp; Rehabilitation of Mgalani- Busho- Kilibasi water pipeline</t>
  </si>
  <si>
    <t>3111502 - Construction of Mnagoni-Luwanga and Ng?onzini water pipeline in Sambu</t>
  </si>
  <si>
    <t>3111502 - Kalalani water improvement system in Mwavumbo ward</t>
  </si>
  <si>
    <t>3111502 - Vikinduni ? Chigombero C, B &amp; A pipeline phase II in Mwavumbo ward</t>
  </si>
  <si>
    <t>3111502 - Lutsangani - M'bande - Chidzipwa pipeline extension in Mwavumbo</t>
  </si>
  <si>
    <t>3111502 - Extension of water pipeline from  Mtaa dam to Mtaa B Village</t>
  </si>
  <si>
    <t>3111502 - Repair and maintenance of Hanje Chigato water pipeline in Kasemeni</t>
  </si>
  <si>
    <t>3111502 - Mazeras Mabirikani - Mwamdudu water pipeline in Kasemeni ward</t>
  </si>
  <si>
    <t>3111502 - Mazeras mision offtake</t>
  </si>
  <si>
    <t>3111502 - Supply and delivery of drilling materials</t>
  </si>
  <si>
    <t>3111502 - Drilling &amp; equipping of a borehole and piping to Kizuka Family- Kinon</t>
  </si>
  <si>
    <t>3111502 - Rehabilitation of Dungumale borehole in Kinondo ward</t>
  </si>
  <si>
    <t>3111502 - Drilling and equipping of solar powered BH at Ibin Sinaa dispensary i</t>
  </si>
  <si>
    <t>3111502 - Drilling and equipping of Mwaivu BH with water tower in Kinondo ward</t>
  </si>
  <si>
    <t>3111502 - Drilling and equipping of Dabara BH with water tower in Kinondo ward</t>
  </si>
  <si>
    <t>3111502 - Drilling  of a borehole with water tower at Ndugumbeni in Kinondo</t>
  </si>
  <si>
    <t>3111502 - Equipping of Majikuko Borehole with a high yield pump in Kinondo</t>
  </si>
  <si>
    <t>3111502 - Solarisation of wells and rehabilitation of  pipeline in Gazi Kinondo</t>
  </si>
  <si>
    <t>3111502 - Drilling of borehole with tower at Magongoni-Kigaleni in Kinondo</t>
  </si>
  <si>
    <t>3111502 - Installation of Bomani BH in Ramisi ward</t>
  </si>
  <si>
    <t>3111502 - Solarisation of Vwivwini PS borehole in Pongwe Kikoneni Ward</t>
  </si>
  <si>
    <t>3111502 - Drilling  Mwangwei Dispensary Borehole in Pongwe/Kikoneni</t>
  </si>
  <si>
    <t>3111502 - Drilling and Equipping of Mwahoa borehole in Pongwe Kikoneni</t>
  </si>
  <si>
    <t>3111502 - Rehabilitation of Mwarutswa Center and kanana center boreholes in Pon</t>
  </si>
  <si>
    <t>3111502 - Drilling and equipping of Majimoto borehole in Dzombo ward</t>
  </si>
  <si>
    <t>3111502 - Installation of Jorori borehole and pipeline extension in Tsimba Goli</t>
  </si>
  <si>
    <t>3111502 - Installation,electrification of a borehole at Jeza inTsimba Golini</t>
  </si>
  <si>
    <t>3111502 - Drillling and equiping of a borehole at Mwauchi village in Waa/Ngombe</t>
  </si>
  <si>
    <t>3111502 - Drilling   of a borehole at Madibwani dispensary in Waa-Ngombeni</t>
  </si>
  <si>
    <t>3111502 - Drilling of borehole at Kombani Kiferejini Kwa Nyale in Waa-Ngombeni</t>
  </si>
  <si>
    <t>3111502 - Drilling  and equipping of a borehole at Tumbula in Waa-Ngombeni</t>
  </si>
  <si>
    <t>3111502 - Drilling  and equipping of a borehole at Mwelein Waa-Ngombeni</t>
  </si>
  <si>
    <t>3111502 - Drilling  and equipping of a borehole at Mwatate in Waa-Ngombeni</t>
  </si>
  <si>
    <t>3111502 - Drilling of borehole Ngombeni Moshini kwa Mzee Atta in Waa-Ngombeni</t>
  </si>
  <si>
    <t>3111502 - Drilling of borehole at Makunguni Kwa Mama Masika  in Waa-Ngombeni</t>
  </si>
  <si>
    <t>3111502 - Drilling  of a borehole at Kwa Mwachiuyu in Waa-Ngombeni ward</t>
  </si>
  <si>
    <t>3111502 - Drilling of a borehole at Voroni Kwa Mwangalieni in Waa-Ngombeni</t>
  </si>
  <si>
    <t>3111502 - Drilling,equipping of a solar borehole with water tower at Chai Mabu</t>
  </si>
  <si>
    <t>3111502 - Drilling and equipping of solar BH with water tower at Mwachema in Ti</t>
  </si>
  <si>
    <t>3111502 - Drilling and equipping of solar BH with water tower at Dzombo in Tiwi</t>
  </si>
  <si>
    <t>3111502 - Drilling of a BH at Maweni village in Tiwi ward</t>
  </si>
  <si>
    <t>3111502 - Rehabilitation of Ngoto Borehole and  pipes to Ngowa Magodzoni in Tiwi</t>
  </si>
  <si>
    <t>3111502 - Drilling of a BH at Likoni ya Mwaluvanga in Kubo South ward</t>
  </si>
  <si>
    <t>3111502 - Equipping of borehole at Mawia in Kubo South ward</t>
  </si>
  <si>
    <t>3111502 - Drilling &amp; equipping of Borehole at Jimbo in Kubo South Ward</t>
  </si>
  <si>
    <t>3111502 - Drilling and Equipping of a  Borehole at Msulwa in Kubo South ward</t>
  </si>
  <si>
    <t>3111502 - Installation of solar pump at Manyatta borehole in Kubo South ward</t>
  </si>
  <si>
    <t>3111502 - Driling and equipping of Borehole at Kinango Ndogo</t>
  </si>
  <si>
    <t>3111502 - Drilling and equipping of aborehole at Kilindini in Mkongani ward</t>
  </si>
  <si>
    <t>3111502 - Drilling and equipping of a borehole at Mtsangatamu(Votya) in Mkongan</t>
  </si>
  <si>
    <t>3111502 - Drilling  and equipping of a borehole with water tower at Pumwani</t>
  </si>
  <si>
    <t>3111502 - Rehabilitation of Lwara primary school borehole in Mkongani ward</t>
  </si>
  <si>
    <t>3111502 - Purchase and installation of water tank at Dziwe ra simba in Mkongani</t>
  </si>
  <si>
    <t>3111502 - Drilling of a borehole at Mkomba Mekka in Mkongani ward</t>
  </si>
  <si>
    <t>3111502 - Installation of Demineralization facility at Kituu Borehole in Mackin</t>
  </si>
  <si>
    <t>3111502 - Survey and Design of water pans and small Dams</t>
  </si>
  <si>
    <t>3111502 - Construction of Tingani dam phase I in Mwereni ward</t>
  </si>
  <si>
    <t>3111502 - Construction of Tingani dam phase 2 in Mwereni ward</t>
  </si>
  <si>
    <t>3111502 - Flag ship project: Construction of large dam, Umoja dam in Mwereni ward Phase 2</t>
  </si>
  <si>
    <t>3111502 - Construction of Umoja Dam I  and piping in Mwereni Ward</t>
  </si>
  <si>
    <t>3111502 - Construction of Kizibe Dam</t>
  </si>
  <si>
    <t>3111502 - Expansion and distillation of Kakindu dam in Ndavaya ward</t>
  </si>
  <si>
    <t>3111502 - Expansion and distillation of Bumani dam at Gulanze  in Ndavaya ward</t>
  </si>
  <si>
    <t>3111502 - Expantion and distilation of Magongoni dam</t>
  </si>
  <si>
    <t>3111502 - Construction of Njalo water pan in Puma ward</t>
  </si>
  <si>
    <t>3111502 - Rehabilitation of Bekadzo dam (Concrete spill way) in Puma ward</t>
  </si>
  <si>
    <t>3111502 - Adoption of Polyethylene for the Kibaoni Moyeni pipeline in Kinango</t>
  </si>
  <si>
    <t>3111502 - Construction of  tower at kizingo irrigation scheme in Mackinon road</t>
  </si>
  <si>
    <t>3111502 - Flag ship project: Construction Kilibasi dam phase 2 Treatment and line in Mackinon Road</t>
  </si>
  <si>
    <t>3111502 - Flagship Project: Construction of Silaloni Dam Phase III: Pipeline extension in Samburu</t>
  </si>
  <si>
    <t>3111502 - Flagship project: Construction of Bofu Dam Phase III: Pipeline extension in Kasemeni</t>
  </si>
  <si>
    <t>3111504 - Maintenance of Community Water Projects for Community Managed Schemes</t>
  </si>
  <si>
    <t>3111504 - Training and facilitation of Registration of community WUA</t>
  </si>
  <si>
    <t>Total Net Expenditure vote D3070 Total</t>
  </si>
  <si>
    <t>3071Kwale - Infrastructure and Public Works</t>
  </si>
  <si>
    <t>3110402 - Tarmacking of Mkilo- Kalalani- Mavirivirini Rd - Phase 3-Mwavumbo war</t>
  </si>
  <si>
    <t>3110402 - Tarmacking of Mwangwei-Majoreni road in Pongwe Kikoneni ward</t>
  </si>
  <si>
    <t>3110402 - Tarmacking of Vinuni - Tiwi Sokoni Road - Phase II in Tiwi ward</t>
  </si>
  <si>
    <t>3110402 - Survey and Demarcation of County Roads</t>
  </si>
  <si>
    <t>3110402 - Purchase of shovel machinery for roads rehabilitation</t>
  </si>
  <si>
    <t>3110402 - County machinery for roads development-fuel</t>
  </si>
  <si>
    <t>3110402 - Opening of Gombato Dispensary road in Bongwe/Gombato</t>
  </si>
  <si>
    <t>3110402 - Cabro paving of Kidzangoni-Diamond Road</t>
  </si>
  <si>
    <t>3110402 - Rehabilitation of Bongwe Mulungunipa road</t>
  </si>
  <si>
    <t>3110402 - Rehabilitation of Bongwe Vukani road</t>
  </si>
  <si>
    <t>3110402 - Extension of cabro paving Redeemed church-Cooperative in Ukunda</t>
  </si>
  <si>
    <t>3110402 - Cabro paving of Makelele to Mkwakwani ECDE centre road</t>
  </si>
  <si>
    <t>3110402 - Cabro paving of Kona Ya Musa -Ratinga road</t>
  </si>
  <si>
    <t>3110402 - Cabro paving of Willow -Tallying Point Club road</t>
  </si>
  <si>
    <t>3110402 - Opening  of Mwabungo primary school-Kambe road in Kinondo</t>
  </si>
  <si>
    <t>3110402 - Opening of Mwembe Kijembe - Mwaivu - Kona Ya Masai road</t>
  </si>
  <si>
    <t>3110402 - Murraming of Saba saba - Majikuko primary school road</t>
  </si>
  <si>
    <t>3110402 - Murraming of Magomani-Masindeni road</t>
  </si>
  <si>
    <t>3110402 - Murraming of Kinondo fuso-Ndugumbeni road</t>
  </si>
  <si>
    <t>3110402 - Murraming of Kona - Fioni Primary road</t>
  </si>
  <si>
    <t>3110402 - Murraming of Kizimukazi - Shine Yetu road</t>
  </si>
  <si>
    <t>3110402 - Rehabilitation of Golasingo - Kinondo kwetu road KRB</t>
  </si>
  <si>
    <t>3110402 - Murraming of Mchinjirini Junction ?Mwachande Road in Ramisi</t>
  </si>
  <si>
    <t>3110402 - Murraming and grading of Vingujini - Mwandamu road in Ramisi ward</t>
  </si>
  <si>
    <t>3110402 - Rehabilitation of Kona Ya Polisi-Msambweni Hospital Road</t>
  </si>
  <si>
    <t>3110402 - Cabro Paving of Eshu- Maphombe road</t>
  </si>
  <si>
    <t>3110402 - Murraming and grading of Mafisini - Magodi road</t>
  </si>
  <si>
    <t>3110402 - Rehabilitation of Vidungeni dispensary Milalani road</t>
  </si>
  <si>
    <t>3110402 - Rehabilitation of Makadamia Mwagundu road</t>
  </si>
  <si>
    <t>3110402 - Grading and Murraming of Mwambao ? Fikirini road</t>
  </si>
  <si>
    <t>3110402 - Grading and graveling of Nikaphu ? Wasaa ? Mwarutswa road</t>
  </si>
  <si>
    <t>3110402 - Opening of Mshiu-Mwakitsozi Road</t>
  </si>
  <si>
    <t>3110402 - Cabro paving of Mwangwei - Kiruku in Pongwe/Kikoneni Ward</t>
  </si>
  <si>
    <t>3110402 - Cabro paving of Majoreni Primary School road</t>
  </si>
  <si>
    <t>3110402 - Rehabilitation of Mangwei Ganda road</t>
  </si>
  <si>
    <t>3110402 - cabro paving of Chigombero town KRB</t>
  </si>
  <si>
    <t>3110402 - Rehabilitation of Mwabovo makambani Majimoto road in Dzombo ward</t>
  </si>
  <si>
    <t>3110402 - Grading and Murraming of Menzamwenye ? Kinyungu road</t>
  </si>
  <si>
    <t>3110402 - Rehabilitation of Mwangulu-Kwa Nyanje Road</t>
  </si>
  <si>
    <t>3110402 - Rehabilitation of Mtumwa Magombani Kalalani Mwakalanga road</t>
  </si>
  <si>
    <t>3110402 - Murraming culverting of Kidomaya primary Matoroni through Perani Rd</t>
  </si>
  <si>
    <t>3110402 - Rehabilitation of Lungalunga ABC Church road</t>
  </si>
  <si>
    <t>3110402 - Rehabilitation of Tsuini Juakali Ngathini road</t>
  </si>
  <si>
    <t>3110402 - Rehabilitation Nzora Primary Manjera Mosque Chitsakatseni road</t>
  </si>
  <si>
    <t>3110402 - Rehabilitation of Mbegani -Dima-Vukani road</t>
  </si>
  <si>
    <t>3110402 - Cabro paving of Waa stage to Makondeni in Waa -Ng'ombeni</t>
  </si>
  <si>
    <t>3110402 - Cabro paving of Waa stage to Waa Girls Secondary School</t>
  </si>
  <si>
    <t>3110402 - Murraming of Sokoni-Mwamlongo VTC road Tiwi Ward</t>
  </si>
  <si>
    <t>3110402 - Rehabilitation of Magodzoni Muungano Vukani road</t>
  </si>
  <si>
    <t>3110402 - Rehabilitation of Tiwi sokoni Kirima road</t>
  </si>
  <si>
    <t>3110402 - Rehabilitation of Majimboni-Kidongo road in Kubo south ward</t>
  </si>
  <si>
    <t>3110402 - Grading murraming  Magwasheni Mkomani Mkundi Mnyalatson Tiribe road</t>
  </si>
  <si>
    <t>3110402 - Rehabilitation of checkpoint Mwaluvanga Likoni road</t>
  </si>
  <si>
    <t>3110402 - Rehabilitation of Mwangosho- Noloni road in Mkongani ward</t>
  </si>
  <si>
    <t>3110402 - Rehabilitation of Mwaluphamba Kajiweni Zion road</t>
  </si>
  <si>
    <t>3110402 - Rehabilitation of Mwachanda ?Dzoyahewa ? Mtsamviani road</t>
  </si>
  <si>
    <t>3110402 - Rehabilitation of Mwachanda Mbita road</t>
  </si>
  <si>
    <t>3110402 - Rehabilitation of Gulanze(Kwa Mgaza) Ndauni Kafichoni Mbwaleni road</t>
  </si>
  <si>
    <t>3110402 - Rehabilitation of Vigurungani -Nyango road</t>
  </si>
  <si>
    <t>3110402 - Rehabilitation of Mazola Mabamani Bishop Kalu road</t>
  </si>
  <si>
    <t>3110402 - Rehabilitation of Dzimanya Chidzaya road</t>
  </si>
  <si>
    <t>3110402 - Rehabilitation of Yapha- Kibandaongo road</t>
  </si>
  <si>
    <t>3110402 - Rehabilitation of Kinango- Gwadu road</t>
  </si>
  <si>
    <t>3110402 - Opening of Kwa Gate to Mwanyundo road</t>
  </si>
  <si>
    <t>3110402 - Rehabilitation of Yapha Kibandaongo- Mwembeni road</t>
  </si>
  <si>
    <t>3110402 - Rehabilitation of Mnagoni-Kidogoeni-Said Bodwe road</t>
  </si>
  <si>
    <t>3110402 - Murraming of Chigutu- Ryakalui to Makamini road in Mackinon ward</t>
  </si>
  <si>
    <t>3110402 - Rehabilitation of Mgalani Busho Kilibasi road</t>
  </si>
  <si>
    <t>3110402 - Rehabilitation of Taru Vidzangoni Gurujo road</t>
  </si>
  <si>
    <t>3110402 - Cabro paving in Samburu town in Samburu/Chengoni ward</t>
  </si>
  <si>
    <t>3110402 - Opening and grading of Kwa Kadogo-Chamamba-Mwandoni road</t>
  </si>
  <si>
    <t>3110402 - Rehabilitation of Kinagoni Kituoni Bumburi road</t>
  </si>
  <si>
    <t>3110402 - Rehabilitation of Kinagoni Luanga Mnagoni road</t>
  </si>
  <si>
    <t>3110402 - Rehabilitation of Samburu Mwembeni road</t>
  </si>
  <si>
    <t>3110402 - Grading and Gravelling of Gwasheni-Mwabila road in Mwavumbo ward</t>
  </si>
  <si>
    <t>3110402 - Rehabilitation of Kichinjioni-Mnavuni-Magonogo Tisa road</t>
  </si>
  <si>
    <t>3110402 - Rehabilitation of Kichinjioni Mnavuni Magongo tisa road</t>
  </si>
  <si>
    <t>3110402 - Grading and murraming of Doti- Guro road in Kasemeni ward</t>
  </si>
  <si>
    <t>3110402 - Opening of Chikomani- Mnyenzeni</t>
  </si>
  <si>
    <t>3110402 - Murraming of Bonje forest to Msikitini- Bonje bridge in Kasemeni ward</t>
  </si>
  <si>
    <t>3110402 - Opening of Vikolani-Deri ya Mnavu ? Mwangana road in Vikolani</t>
  </si>
  <si>
    <t>3110402 - Grading and murraming of Katundani-Mkanyeni-Doti road</t>
  </si>
  <si>
    <t>3110402 - Rehabilitation of Majengo Bofu Mtaa road</t>
  </si>
  <si>
    <t>3111504 - Erection of a solar powered floodlight at Pilau area</t>
  </si>
  <si>
    <t>3111504 - Erection of solar powered floodlights at Mbuwani dispensary</t>
  </si>
  <si>
    <t>3111504 - Installation of solar powered lights frm Msikiti Nuru  Mkwakwani rd</t>
  </si>
  <si>
    <t>3111504 - Installation of  floodlight at  the junction of Mwakasi</t>
  </si>
  <si>
    <t>3111504 - Installation of solar powered floodlights at Gazi primary school</t>
  </si>
  <si>
    <t>3111504 - Installation of streetlights at Vuga</t>
  </si>
  <si>
    <t>3111504 - Installation of a floodlight at Ziwani  in Tsimba Golini ward</t>
  </si>
  <si>
    <t>3111504 - Installation of streetlights from Makondeni to Matuga road in Waa-Ng'ombeni</t>
  </si>
  <si>
    <t>3111504 - Installation of solar powered floodlight at Chirima in Tiwi ward</t>
  </si>
  <si>
    <t>3111504 - Installation of solar powered Streetlights from Tiwi Sports - Beach</t>
  </si>
  <si>
    <t>3111504 - Installation of streetlights at Mtsanga Tamu</t>
  </si>
  <si>
    <t>3111504 - Installation of solar powred floodlight  at Mwakijembe town</t>
  </si>
  <si>
    <t>3111504 - Installation of a floodlight at Towa (Makina ya chini)  in Mackinon road ward</t>
  </si>
  <si>
    <t>3111504 - Installation of a floodlight at Mwabila Centre</t>
  </si>
  <si>
    <t>3111504 - Installation of solar powered floodlight at Vikolani</t>
  </si>
  <si>
    <t>3111504 - Installation of solar powered floodlight at Kasemeni centre</t>
  </si>
  <si>
    <t>Total Net Expenditure vote D3071 Total</t>
  </si>
  <si>
    <t>3072Kwale - ICT and Tourism</t>
  </si>
  <si>
    <t>3110504 - Cabro paving of Jogoo ground road in Gombato Bongwe ward</t>
  </si>
  <si>
    <t>3110504 - Construction of washrooms at Papillion Beach access road Ukunda ward</t>
  </si>
  <si>
    <t>3110504 - Construction of Wasini women board walk restaurant/ eatery Phase III</t>
  </si>
  <si>
    <t>3110504 - Opening up of African Pool phase I in Tiwi ward</t>
  </si>
  <si>
    <t>3110504 - Establishment of Community Wi-Fi Centres</t>
  </si>
  <si>
    <t>3110504 - Expansion of Broadband Connectivity (Internet Rollover)</t>
  </si>
  <si>
    <t>3110504 - Installation of Bulk SMS System</t>
  </si>
  <si>
    <t>Total Net Expenditure vote D3072 Total</t>
  </si>
  <si>
    <t>3073Kwale - County Public Service Board</t>
  </si>
  <si>
    <t>3110302 - Renovation of the County Public Service Board  office Building</t>
  </si>
  <si>
    <t>3111120 - Supply and delivery of two containers</t>
  </si>
  <si>
    <t>Total Net Expenditure vote D3073 Total</t>
  </si>
  <si>
    <t>3074Kwale- Public Service and Administration</t>
  </si>
  <si>
    <t>3110302 - Refurbishment of Dzombo ward office in Dzombo ward</t>
  </si>
  <si>
    <t>3111120 - Purchase of Steel Skip Bins</t>
  </si>
  <si>
    <t>3111504 - Construction of administrative unit at Mackinon Road</t>
  </si>
  <si>
    <t>Total Net Expenditure vote D3074 Total</t>
  </si>
  <si>
    <t>3075KWALE-Municipality of Kwale</t>
  </si>
  <si>
    <t>Total Net Expenditure vote D3075 Total</t>
  </si>
  <si>
    <t>3076KWALE-Municipality of Diani</t>
  </si>
  <si>
    <t>Total Net Expenditure vote D3076 Total</t>
  </si>
  <si>
    <t>3078Kwale - Lungalunga Municipality</t>
  </si>
  <si>
    <t>3079Kwale - Kinango Municipality</t>
  </si>
  <si>
    <t>Total Net Expenditure vote D3079 Total</t>
  </si>
  <si>
    <t>3080Kwale - Preventive Health Services</t>
  </si>
  <si>
    <t>3110701 - Supply of water boozer for Kinango/Samburu s/county Health facilities</t>
  </si>
  <si>
    <t>3110701 - Purchase of an ambulance for Kilimangodo dispensary  in Mwereni ward</t>
  </si>
  <si>
    <t>3111504 - Other Infrastructure and Civil Works</t>
  </si>
  <si>
    <t>3111504 - Provision and operationalization of X-ray at Tiwi RHTC in Tiwi ward</t>
  </si>
  <si>
    <t>3111504 - Provision of a backup solar pannels at Tiwi RHTC in Tiwi ward</t>
  </si>
  <si>
    <t>3111504 - Construction of a labaratory at Mwamanga dispensary</t>
  </si>
  <si>
    <t>3111504 - Construction of perimeter wall at Kilolapwa dispensary Phase 1</t>
  </si>
  <si>
    <t>3111504 - Construction of a general ward at Eshu dispensary</t>
  </si>
  <si>
    <t>3111504 - Renovation of Mwananyamala dispensary</t>
  </si>
  <si>
    <t>3111504 - Construction of an X-ray block at Mamba dispensary</t>
  </si>
  <si>
    <t>3111504 - Construction of a staff house at Kasemeni Dispensary</t>
  </si>
  <si>
    <t>3111504 - Renovation of staff houses Kilimangodo Health Centre and water tank</t>
  </si>
  <si>
    <t>3111504 - Renovation of Vyongwani dispensary</t>
  </si>
  <si>
    <t>3111504 - Renovation of staff house at Mazumalume dispensary</t>
  </si>
  <si>
    <t>3111504 - Construction of staff house at Galana dispensary</t>
  </si>
  <si>
    <t>3111504 - Construction of a labaratory at Chitsanze dispensary</t>
  </si>
  <si>
    <t>3111504 - Renovation and equipping of the exising Waa dispensary</t>
  </si>
  <si>
    <t>3111504 - Construction,equipping of general ward at Shimba Hills dispensary</t>
  </si>
  <si>
    <t>3111504 - Renovation of Mwaluvanga of dispensary staff house</t>
  </si>
  <si>
    <t>3111504 - Equiping of a maternity at Mbegani Dispensary</t>
  </si>
  <si>
    <t>3111504 - Construction of maternity wing at Mbuluni dispensary</t>
  </si>
  <si>
    <t>3111504 - Construction of staff houses at Rorogi dispensary</t>
  </si>
  <si>
    <t>3111504 - Construction of staff house at Chidzaya Dispensary</t>
  </si>
  <si>
    <t>3111504 - Construction of a laboratory block at Mackinon road dispensary</t>
  </si>
  <si>
    <t>3111504 - Construction of chainlink and live fence  of Silaloni dispensary</t>
  </si>
  <si>
    <t>3111504 - Construction of a maternity wing at Mwangea dispensary</t>
  </si>
  <si>
    <t>3111504 - Construction of X-ray block at Mwanda health center in Mwavumbo ward</t>
  </si>
  <si>
    <t>3111504 - Renovation of Mkanyeni dispensary</t>
  </si>
  <si>
    <t>3111504 - Renovation of Mabesheni Dispensary</t>
  </si>
  <si>
    <t>3112299 - Equipping of lab facilities and minor theatre at Diani health centre</t>
  </si>
  <si>
    <t>3112299 - Installation of solar panels at Diani health centre</t>
  </si>
  <si>
    <t>3112299 - Equipping of a Lab at Mlungunipa Dispensary</t>
  </si>
  <si>
    <t>3112299 - Equipping of a  general ward at Mvindeni dispensary</t>
  </si>
  <si>
    <t>3112299 - Equipping of a ward at Mamba dispensary</t>
  </si>
  <si>
    <t>3112299 - Equipping of Vitsangalaweni dispensary</t>
  </si>
  <si>
    <t>3112299 - Equipping of the two existing wards at Kilimangodo dispensary</t>
  </si>
  <si>
    <t>Total Net Expenditure vote D3080 Total</t>
  </si>
  <si>
    <t>Note: Remember to provide explanations for streams with performance above 75% or below 25%.</t>
  </si>
  <si>
    <t>Date: 31ST MARCH 2025</t>
  </si>
  <si>
    <t>2640503 - Financing Locally Led County Climate Action</t>
  </si>
  <si>
    <t>2640503 - Mnyenzeni Health Centre</t>
  </si>
  <si>
    <t>2640503 - Mkongani Health Centre</t>
  </si>
  <si>
    <t>2640503 - Msambweni Hospital</t>
  </si>
  <si>
    <t>2640503 - Kinango Hospital</t>
  </si>
  <si>
    <t>2640503 - Kwale Hospital</t>
  </si>
  <si>
    <t>2640503 - Samburu Hospital</t>
  </si>
  <si>
    <t>2640503 - Lunga Lunga Hospital</t>
  </si>
  <si>
    <t>3111504 - 3067100214 Construction of Dziriphe stadium in Vanga ward</t>
  </si>
  <si>
    <t>3110201 - 3069100153 Construction of an ECDE centre at Stamili in Kinondo ward</t>
  </si>
  <si>
    <t>3111499 -   Procurement of Treatment Chemicals &amp; water quality testing</t>
  </si>
  <si>
    <t>3110402 - 3071100174 Tarmacking of a section of Vyongwani - Lunguma rd at Vyongwani dispen</t>
  </si>
  <si>
    <t>3110402 - 3071100150 Installation of culverts at Kombani Bowa Estate  in Waa/Ngo'mbeni war</t>
  </si>
  <si>
    <t>3110402 - 3071100171 Cabro paving of Kigato-Muongoni rd in Waa Ng'ombeni ward</t>
  </si>
  <si>
    <t>3110402 - 3071100176 Installation of a drift and culvert at Chikola village in Tiwi ward</t>
  </si>
  <si>
    <t>Date: 11th April, 2025</t>
  </si>
  <si>
    <t>Designation: Assistant Director Accounting Services</t>
  </si>
  <si>
    <t>Approved by Accounting Officer: CPA Alex Onduko</t>
  </si>
  <si>
    <t>Prepared by: CPA Abdallah Mwachai</t>
  </si>
  <si>
    <t>Designation: Chief Officer Finance</t>
  </si>
  <si>
    <t>DEVELOPMENT EXPENDITURE ANALYSIS- JULY 2024 - MARCH 2025  ( FY 2024/25)</t>
  </si>
  <si>
    <t>2110101 - Basic Salaries - Civil Service Total</t>
  </si>
  <si>
    <t>2210101 - Electricity Total</t>
  </si>
  <si>
    <t>2210102 - Water and Sewarage Charges Total</t>
  </si>
  <si>
    <t>2210106 - Utilities, Supplies- Other ( Total</t>
  </si>
  <si>
    <t>2210201 - Telephone, Telex, Facsimile and Mobile Phone Services Total</t>
  </si>
  <si>
    <t>2210203 - Courier &amp; Postal Services Total</t>
  </si>
  <si>
    <t>2210299 - Communication, Supplies - Othe Total</t>
  </si>
  <si>
    <t>2210301 - Travel Costs (airlines, bus, railway, mileage allowances, etc.) Total</t>
  </si>
  <si>
    <t>2210302 - Accommodation - Domestic Travel Total</t>
  </si>
  <si>
    <t>2210303 - Daily Subsistance Allowance Total</t>
  </si>
  <si>
    <t>2210309 - Field Allowance Total</t>
  </si>
  <si>
    <t>2210310 - Field Operational Allowance Total</t>
  </si>
  <si>
    <t>2210401 - Travel Costs (airlines, bus, railway, etc.) Total</t>
  </si>
  <si>
    <t>2210403 - Daily Subsistence Allowance Total</t>
  </si>
  <si>
    <t>2210502 - Publishing &amp; Printing Services Total</t>
  </si>
  <si>
    <t>2210503 - Subscriptions to Newspapers, Magazines and Periodicals Total</t>
  </si>
  <si>
    <t>2210504 - Advertising, Awareness and Publicity Campaigns Total</t>
  </si>
  <si>
    <t>2210603 - Rents and Rates - Non-Residential Total</t>
  </si>
  <si>
    <t>2210604 - Hire of Transport, Equipment Total</t>
  </si>
  <si>
    <t>2210606 - Hire of Equipment, Plant and Machinery Total</t>
  </si>
  <si>
    <t>2210799 - Training Expenses - Other (Bud Total</t>
  </si>
  <si>
    <t>2210801 - Catering Services (receptions), Accommodation, Gifts, Food and Drinks Total</t>
  </si>
  <si>
    <t>2210802 - Boards, Committees, Conferences and Seminars Total</t>
  </si>
  <si>
    <t>2210904 - Motor Vehicle Insurance Total</t>
  </si>
  <si>
    <t>2210910 - Medical Insurance Total</t>
  </si>
  <si>
    <t>2211101 - General Office Supplies (papers, pencils, forms, small office equipment etc) Total</t>
  </si>
  <si>
    <t>2211102 - Supplies and Accessories for Computers and Printers Total</t>
  </si>
  <si>
    <t>2211103 - Sanitary and Cleaning Materials, Supplies and Services Total</t>
  </si>
  <si>
    <t>2211299 - Fuel Oil and Lubricants - Othe Total</t>
  </si>
  <si>
    <t>2211301 - Bank Service Commission and Charges Total</t>
  </si>
  <si>
    <t>2211306 - Membership Fees, Dues and Subscriptions to Professional and Trade Bodies Total</t>
  </si>
  <si>
    <t>2211322 - Bindingof Records Total</t>
  </si>
  <si>
    <t>2220101 - Maintenance Expenses - Motor Vehicles Total</t>
  </si>
  <si>
    <t>2220202 - Maintenance of Office Furniture and Equipment Total</t>
  </si>
  <si>
    <t>2220205 - Maintenance of Buildings and Stations -- Non-Residential Total</t>
  </si>
  <si>
    <t>2220210 - Maintenance of Computers, Software, and Networks Total</t>
  </si>
  <si>
    <t>2220212 - Maintenance of Communications Equipment Total</t>
  </si>
  <si>
    <t>2810205 - Emergency Fund Total</t>
  </si>
  <si>
    <t>3111001 - Purchase of Office Furniture and Fittings Total</t>
  </si>
  <si>
    <t>3111002 - Purchase of Computers, Printers and other IT Equipment Total</t>
  </si>
  <si>
    <t>4130201 - Domestic Payables - from Previous Financial Years Total</t>
  </si>
  <si>
    <t>Total Net Expenditure vote R3061 Total</t>
  </si>
  <si>
    <t>2110199 - Basic Salaries - Permanent - Others Total</t>
  </si>
  <si>
    <t>2210711 - Tuition Fees Allowance Total</t>
  </si>
  <si>
    <t>2210999 - Insurance Costs - Other (Budge Total</t>
  </si>
  <si>
    <t>2211201 - Refined Fuels and Lubricants for Transport Total</t>
  </si>
  <si>
    <t>2220103 - Maintenance Expenses - Boats and Ferries Total</t>
  </si>
  <si>
    <t>Total Net Expenditure vote R3062 Total</t>
  </si>
  <si>
    <t>2210205 - Satellite Access Services Total</t>
  </si>
  <si>
    <t>2211320 - Temporary Committee Expenses Total</t>
  </si>
  <si>
    <t>2211399 - Other Operating Expenses - Oth Total</t>
  </si>
  <si>
    <t>2640499 - Other Current Transfers - Othe Total</t>
  </si>
  <si>
    <t>Total Net Expenditure vote R3063 Total</t>
  </si>
  <si>
    <t>1580211 - Health Centres Services Fee Total</t>
  </si>
  <si>
    <t>2210304 - Sundry Items (e.g. airport tax, taxis, etc?) Total</t>
  </si>
  <si>
    <t>2211001 - Medical Drugs Total</t>
  </si>
  <si>
    <t>2211002 - Dressings and Other Non-Pharmaceutical Medical Items Total</t>
  </si>
  <si>
    <t>2211008 - Laboratory Materials, Supplies and Small Equipment Total</t>
  </si>
  <si>
    <t>2211016 - Purchase of Uniforms and Clothing - Staff Total</t>
  </si>
  <si>
    <t>2211019 - Purchase of Uniforms and Clothing - Patients Total</t>
  </si>
  <si>
    <t>2211021 - Purchase of Bedding and Linen Total</t>
  </si>
  <si>
    <t>2211026 - Purchase of Vaccines and Sera Total</t>
  </si>
  <si>
    <t>2211029 - Purchase of Safety Gear Total</t>
  </si>
  <si>
    <t>2220105 - Routine Maintenance - Vehicles Total</t>
  </si>
  <si>
    <t>2220203 - Maintenance of Medical and Dental Equipment Total</t>
  </si>
  <si>
    <t>3110902 - Purchase of Household and Institutional Appliances Total</t>
  </si>
  <si>
    <t>3111003 - Purchase of Airconditioners, Fans and Heating Appliances Total</t>
  </si>
  <si>
    <t>3111101 - Purchase of Medical and Dental Equipment Total</t>
  </si>
  <si>
    <t>Total Net Expenditure vote R3064 Total</t>
  </si>
  <si>
    <t>2110116 - Basic Salaries - County Assembly Service Total</t>
  </si>
  <si>
    <t>2110299 - Basic Wages - Temporary -Other Total</t>
  </si>
  <si>
    <t>2110301 - House Allowance Total</t>
  </si>
  <si>
    <t>2110303 - Acting Allowance Total</t>
  </si>
  <si>
    <t>2110312 - Responsibility Allowance Total</t>
  </si>
  <si>
    <t>2110314 - Transport Allowance Total</t>
  </si>
  <si>
    <t>2110320 - Leave Allowance Total</t>
  </si>
  <si>
    <t>2110325 - Car Maintenance Allowance Total</t>
  </si>
  <si>
    <t>2110399 - Personal Allowances paid - Oth Total</t>
  </si>
  <si>
    <t>2110405 - Telephone Allowance Total</t>
  </si>
  <si>
    <t>2110501 - Payment of Duty (Civil Servants) Total</t>
  </si>
  <si>
    <t>2120101 - Employer Contributions to National Social Security Fund Total</t>
  </si>
  <si>
    <t>2120103 - Employer Contribution to Staff Pensions Scheme Total</t>
  </si>
  <si>
    <t>2210202 - Internet Connections Total</t>
  </si>
  <si>
    <t>2210399 - Domestic Travel and Subs. - Others Total</t>
  </si>
  <si>
    <t>2210901 - Group Personal Insurance Total</t>
  </si>
  <si>
    <t>2211031 - Specialised Materials - Other Total</t>
  </si>
  <si>
    <t>2211199 - Office and General Supplies - Total</t>
  </si>
  <si>
    <t>2211305 - Contracted Guards and Cleaning Services Total</t>
  </si>
  <si>
    <t>2211308 - Legal Dues/fees, Arbitration and Compensation Payments Total</t>
  </si>
  <si>
    <t>2211313 - Security Operations Total</t>
  </si>
  <si>
    <t>2220204 - Maintenance of Buildings -- Residential Total</t>
  </si>
  <si>
    <t>3110701 - Purchase of Motor Vehicles Total</t>
  </si>
  <si>
    <t>3110999 - Purch. of Household Furn. - Ot Total</t>
  </si>
  <si>
    <t>3111004 - Purchase of Exchanges and other Communications Equipment Total</t>
  </si>
  <si>
    <t>3111009 - Purchase of other Office Equipment Total</t>
  </si>
  <si>
    <t>3111112 - Purchase of Software Total</t>
  </si>
  <si>
    <t>Total Net Expenditure vote R3065 Total</t>
  </si>
  <si>
    <t>2210505 - Trade Shows and Exhibitions Total</t>
  </si>
  <si>
    <t>2210703 - Production and Printing of Training Materials Total</t>
  </si>
  <si>
    <t>2210704 - Hire of Training Facilities and Equipment Total</t>
  </si>
  <si>
    <t>2210805 - National Celebrations Total</t>
  </si>
  <si>
    <t>2211310 - Contracted Professional Services Total</t>
  </si>
  <si>
    <t>2220209 - Minor Alterations to Buildings and Civil Works Total</t>
  </si>
  <si>
    <t>Total Net Expenditure vote R3066 Total</t>
  </si>
  <si>
    <t>2210599 - Printing, Advertising - Other Total</t>
  </si>
  <si>
    <t>Total Net Expenditure vote R3067 Total</t>
  </si>
  <si>
    <t>3068Kwale - Office of the Governor and the Deputy Governor</t>
  </si>
  <si>
    <t>2210402 - Accommodation Total</t>
  </si>
  <si>
    <t>2210404 - Sundry Items (e.g. airport tax, taxis, etc?) Total</t>
  </si>
  <si>
    <t>2210701 - Travel Allowance Total</t>
  </si>
  <si>
    <t>2210710 - Accommodation Allowance Total</t>
  </si>
  <si>
    <t>2210715 - Kenya School of Government Total</t>
  </si>
  <si>
    <t>2211010 - Supplies for Broadcasting and Information Services Total</t>
  </si>
  <si>
    <t>2211323 - Laundry Expenses Total</t>
  </si>
  <si>
    <t>2220201 - Maintenance of Plant, Machinery and Equipment (including lifts) Total</t>
  </si>
  <si>
    <t>4150199 - Equity Participation - Other (Budget) Total</t>
  </si>
  <si>
    <t>Total Net Expenditure vote R3068 Total</t>
  </si>
  <si>
    <t>2210713 - Physical Fitness and Aptitude Assessment and Training Total</t>
  </si>
  <si>
    <t>2211015 - Foods and Rations Total</t>
  </si>
  <si>
    <t>2220102 - Maintenance Expenses - Aircraft Total</t>
  </si>
  <si>
    <t>2649999 - Scholarships and Other Educ. - Total</t>
  </si>
  <si>
    <t>Total Net Expenditure vote R3069 Total</t>
  </si>
  <si>
    <t>2110117 - Basic Salaries County Executiive Service Total</t>
  </si>
  <si>
    <t>2210903 - Plant, Equipment and Machinery Insurance Total</t>
  </si>
  <si>
    <t>2211202 - Refined Fuels and Lubricants for Production Total</t>
  </si>
  <si>
    <t>2220206 - Maintenance of Civil Works Total</t>
  </si>
  <si>
    <t>Total Net Expenditure vote R3070 Total</t>
  </si>
  <si>
    <t>2220299 - Routine Maintenance - Other As Total</t>
  </si>
  <si>
    <t>Total Net Expenditure vote R3071 Total</t>
  </si>
  <si>
    <t>2110202 - Casual Labour - Others Total</t>
  </si>
  <si>
    <t>2210207 - Purchase of Bandwidth Capacity Total</t>
  </si>
  <si>
    <t>2210307 - Passage &amp; Transfer Expenses Total</t>
  </si>
  <si>
    <t>2210499 - Foreign Travel and Subs.- Others Total</t>
  </si>
  <si>
    <t>Total Net Expenditure vote R3072 Total</t>
  </si>
  <si>
    <t>3110901 - Purchase of Household and Institutional Furniture and Fittings Total</t>
  </si>
  <si>
    <t>Total Net Expenditure vote R3073 Total</t>
  </si>
  <si>
    <t>2210702 - Remuneration of Instructors and Contract Based Training Services Total</t>
  </si>
  <si>
    <t>2210716 - Human Resourse Reforms Total</t>
  </si>
  <si>
    <t>Total Net Expenditure vote R3074 Total</t>
  </si>
  <si>
    <t>Total Net Expenditure vote R3075 Total</t>
  </si>
  <si>
    <t>Total Net Expenditure vote R3076 Total</t>
  </si>
  <si>
    <t>3077Kwale - County Attorney</t>
  </si>
  <si>
    <t>Total Net Expenditure vote R3077 Total</t>
  </si>
  <si>
    <t>Total Net Expenditure vote R3078 Total</t>
  </si>
  <si>
    <t>Total Net Expenditure vote R3079 Total</t>
  </si>
  <si>
    <t>2210105 - Water and Sewarage expenses(Pending Bills) Total</t>
  </si>
  <si>
    <t>2211004 - Fungicides, Insecticides and Sprays Total</t>
  </si>
  <si>
    <t>2211005 - Chemicals and Industrial Gases Total</t>
  </si>
  <si>
    <t>2211204 - Other Fuels (wood, charcoal, cooking gas etc?) Total</t>
  </si>
  <si>
    <t>3110704 - Purchase of Bicycles and Motorcycles Total</t>
  </si>
  <si>
    <t>Total Net Expenditure vote R3080 Total</t>
  </si>
  <si>
    <t>RECURRENT EXPENDITURE ANALYSIS- JULY 2024 - MARCH, 2025  (FY 2024/25)</t>
  </si>
  <si>
    <t>Date: 31ST MARCH, 2025</t>
  </si>
  <si>
    <t>1580211 - Health Centres Services Fee Total Total</t>
  </si>
  <si>
    <t>2110101 - Basic Salaries - Civil Service Total Total</t>
  </si>
  <si>
    <t>2110116 - Basic Salaries - County Assembly Service Total Total</t>
  </si>
  <si>
    <t>2110117 - Basic Salaries County Executiive Service Total Total</t>
  </si>
  <si>
    <t>2110199 - Basic Salaries - Permanent - Others Total Total</t>
  </si>
  <si>
    <t>2110202 - Casual Labour - Others Total Total</t>
  </si>
  <si>
    <t>2110299 - Basic Wages - Temporary -Other Total Total</t>
  </si>
  <si>
    <t>2110301 - House Allowance Total Total</t>
  </si>
  <si>
    <t>2110303 - Acting Allowance Total Total</t>
  </si>
  <si>
    <t>2110312 - Responsibility Allowance Total Total</t>
  </si>
  <si>
    <t>2110314 - Transport Allowance Total Total</t>
  </si>
  <si>
    <t>2110320 - Leave Allowance Total Total</t>
  </si>
  <si>
    <t>2110325 - Car Maintenance Allowance Total Total</t>
  </si>
  <si>
    <t>2110399 - Personal Allowances paid - Oth Total Total</t>
  </si>
  <si>
    <t>2110405 - Telephone Allowance Total Total</t>
  </si>
  <si>
    <t>2110501 - Payment of Duty (Civil Servants) Total Total</t>
  </si>
  <si>
    <t>2120101 - Employer Contributions to National Social Security Fund Total Total</t>
  </si>
  <si>
    <t>2120103 - Employer Contribution to Staff Pensions Scheme Total Total</t>
  </si>
  <si>
    <t>2210101 - Electricity Total Total</t>
  </si>
  <si>
    <t>2210102 - Water and Sewarage Charges Total Total</t>
  </si>
  <si>
    <t>2210105 - Water and Sewarage expenses(Pending Bills) Total Total</t>
  </si>
  <si>
    <t>2210106 - Utilities, Supplies- Other ( Total Total</t>
  </si>
  <si>
    <t>2210201 - Telephone, Telex, Facsimile and Mobile Phone Services Total Total</t>
  </si>
  <si>
    <t>2210202 - Internet Connections Total Total</t>
  </si>
  <si>
    <t>2210203 - Courier &amp; Postal Services Total Total</t>
  </si>
  <si>
    <t>2210205 - Satellite Access Services Total Total</t>
  </si>
  <si>
    <t>2210207 - Purchase of Bandwidth Capacity Total Total</t>
  </si>
  <si>
    <t>2210299 - Communication, Supplies - Othe Total Total</t>
  </si>
  <si>
    <t>2210301 - Travel Costs (airlines, bus, railway, mileage allowances, etc.) Total Total</t>
  </si>
  <si>
    <t>2210302 - Accommodation - Domestic Travel Total Total</t>
  </si>
  <si>
    <t>2210303 - Daily Subsistance Allowance Total Total</t>
  </si>
  <si>
    <t>2210304 - Sundry Items (e.g. airport tax, taxis, etc?) Total Total</t>
  </si>
  <si>
    <t>2210307 - Passage &amp; Transfer Expenses Total Total</t>
  </si>
  <si>
    <t>2210309 - Field Allowance Total Total</t>
  </si>
  <si>
    <t>2210310 - Field Operational Allowance Total Total</t>
  </si>
  <si>
    <t>2210399 - Domestic Travel and Subs. - Others Total Total</t>
  </si>
  <si>
    <t>2210401 - Travel Costs (airlines, bus, railway, etc.) Total Total</t>
  </si>
  <si>
    <t>2210402 - Accommodation Total Total</t>
  </si>
  <si>
    <t>2210403 - Daily Subsistence Allowance Total Total</t>
  </si>
  <si>
    <t>2210404 - Sundry Items (e.g. airport tax, taxis, etc?) Total Total</t>
  </si>
  <si>
    <t>2210499 - Foreign Travel and Subs.- Others Total Total</t>
  </si>
  <si>
    <t>2210502 - Publishing &amp; Printing Services Total Total</t>
  </si>
  <si>
    <t>2210503 - Subscriptions to Newspapers, Magazines and Periodicals Total Total</t>
  </si>
  <si>
    <t>2210504 - Advertising, Awareness and Publicity Campaigns Total Total</t>
  </si>
  <si>
    <t>2210505 - Trade Shows and Exhibitions Total Total</t>
  </si>
  <si>
    <t>2210599 - Printing, Advertising - Other Total Total</t>
  </si>
  <si>
    <t>2210603 - Rents and Rates - Non-Residential Total Total</t>
  </si>
  <si>
    <t>2210604 - Hire of Transport, Equipment Total Total</t>
  </si>
  <si>
    <t>2210606 - Hire of Equipment, Plant and Machinery Total Total</t>
  </si>
  <si>
    <t>2210701 - Travel Allowance Total Total</t>
  </si>
  <si>
    <t>2210702 - Remuneration of Instructors and Contract Based Training Services Total Total</t>
  </si>
  <si>
    <t>2210703 - Production and Printing of Training Materials Total Total</t>
  </si>
  <si>
    <t>2210704 - Hire of Training Facilities and Equipment Total Total</t>
  </si>
  <si>
    <t>2210710 - Accommodation Allowance Total Total</t>
  </si>
  <si>
    <t>2210711 - Tuition Fees Allowance Total Total</t>
  </si>
  <si>
    <t>2210713 - Physical Fitness and Aptitude Assessment and Training Total Total</t>
  </si>
  <si>
    <t>2210715 - Kenya School of Government Total Total</t>
  </si>
  <si>
    <t>2210716 - Human Resourse Reforms Total Total</t>
  </si>
  <si>
    <t>2210799 - Training Expenses - Other (Bud Total Total</t>
  </si>
  <si>
    <t>2210801 - Catering Services (receptions), Accommodation, Gifts, Food and Drinks Total Total</t>
  </si>
  <si>
    <t>2210802 - Boards, Committees, Conferences and Seminars Total Total</t>
  </si>
  <si>
    <t>2210805 - National Celebrations Total Total</t>
  </si>
  <si>
    <t>2210901 - Group Personal Insurance Total Total</t>
  </si>
  <si>
    <t>2210903 - Plant, Equipment and Machinery Insurance Total Total</t>
  </si>
  <si>
    <t>2210904 - Motor Vehicle Insurance Total Total</t>
  </si>
  <si>
    <t>2210910 - Medical Insurance Total Total</t>
  </si>
  <si>
    <t>2210999 - Insurance Costs - Other (Budge Total Total</t>
  </si>
  <si>
    <t>2211001 - Medical Drugs Total Total</t>
  </si>
  <si>
    <t>2211002 - Dressings and Other Non-Pharmaceutical Medical Items Total Total</t>
  </si>
  <si>
    <t>2211004 - Fungicides, Insecticides and Sprays Total Total</t>
  </si>
  <si>
    <t>2211005 - Chemicals and Industrial Gases Total Total</t>
  </si>
  <si>
    <t>2211008 - Laboratory Materials, Supplies and Small Equipment Total Total</t>
  </si>
  <si>
    <t>2211010 - Supplies for Broadcasting and Information Services Total Total</t>
  </si>
  <si>
    <t>2211015 - Foods and Rations Total Total</t>
  </si>
  <si>
    <t>2211016 - Purchase of Uniforms and Clothing - Staff Total Total</t>
  </si>
  <si>
    <t>2211019 - Purchase of Uniforms and Clothing - Patients Total Total</t>
  </si>
  <si>
    <t>2211021 - Purchase of Bedding and Linen Total Total</t>
  </si>
  <si>
    <t>2211026 - Purchase of Vaccines and Sera Total Total</t>
  </si>
  <si>
    <t>2211029 - Purchase of Safety Gear Total Total</t>
  </si>
  <si>
    <t>2211031 - Specialised Materials - Other Total Total</t>
  </si>
  <si>
    <t>2211101 - General Office Supplies (papers, pencils, forms, small office equipment etc) Total Total</t>
  </si>
  <si>
    <t>2211102 - Supplies and Accessories for Computers and Printers Total Total</t>
  </si>
  <si>
    <t>2211103 - Sanitary and Cleaning Materials, Supplies and Services Total Total</t>
  </si>
  <si>
    <t>2211199 - Office and General Supplies - Total Total</t>
  </si>
  <si>
    <t>2211201 - Refined Fuels and Lubricants for Transport Total Total</t>
  </si>
  <si>
    <t>2211202 - Refined Fuels and Lubricants for Production Total Total</t>
  </si>
  <si>
    <t>2211204 - Other Fuels (wood, charcoal, cooking gas etc?) Total Total</t>
  </si>
  <si>
    <t>2211299 - Fuel Oil and Lubricants - Othe Total Total</t>
  </si>
  <si>
    <t>2211301 - Bank Service Commission and Charges Total Total</t>
  </si>
  <si>
    <t>2211305 - Contracted Guards and Cleaning Services Total Total</t>
  </si>
  <si>
    <t>2211306 - Membership Fees, Dues and Subscriptions to Professional and Trade Bodies Total Total</t>
  </si>
  <si>
    <t>2211308 - Legal Dues/fees, Arbitration and Compensation Payments Total Total</t>
  </si>
  <si>
    <t>2211310 - Contracted Professional Services Total Total</t>
  </si>
  <si>
    <t>2211313 - Security Operations Total Total</t>
  </si>
  <si>
    <t>2211320 - Temporary Committee Expenses Total Total</t>
  </si>
  <si>
    <t>2211322 - Bindingof Records Total Total</t>
  </si>
  <si>
    <t>2211323 - Laundry Expenses Total Total</t>
  </si>
  <si>
    <t>2211399 - Other Operating Expenses - Oth Total Total</t>
  </si>
  <si>
    <t>2220101 - Maintenance Expenses - Motor Vehicles Total Total</t>
  </si>
  <si>
    <t>2220102 - Maintenance Expenses - Aircraft Total Total</t>
  </si>
  <si>
    <t>2220103 - Maintenance Expenses - Boats and Ferries Total Total</t>
  </si>
  <si>
    <t>2220105 - Routine Maintenance - Vehicles Total Total</t>
  </si>
  <si>
    <t>2220201 - Maintenance of Plant, Machinery and Equipment (including lifts) Total Total</t>
  </si>
  <si>
    <t>2220202 - Maintenance of Office Furniture and Equipment Total Total</t>
  </si>
  <si>
    <t>2220203 - Maintenance of Medical and Dental Equipment Total Total</t>
  </si>
  <si>
    <t>2220204 - Maintenance of Buildings -- Residential Total Total</t>
  </si>
  <si>
    <t>2220205 - Maintenance of Buildings and Stations -- Non-Residential Total Total</t>
  </si>
  <si>
    <t>2220206 - Maintenance of Civil Works Total Total</t>
  </si>
  <si>
    <t>2220209 - Minor Alterations to Buildings and Civil Works Total Total</t>
  </si>
  <si>
    <t>2220210 - Maintenance of Computers, Software, and Networks Total Total</t>
  </si>
  <si>
    <t>2220212 - Maintenance of Communications Equipment Total Total</t>
  </si>
  <si>
    <t>2220299 - Routine Maintenance - Other As Total Total</t>
  </si>
  <si>
    <t>2640499 - Other Current Transfers - Othe Total Total</t>
  </si>
  <si>
    <t>2649999 - Scholarships and Other Educ. - Total Total</t>
  </si>
  <si>
    <t>2810205 - Emergency Fund Total Total</t>
  </si>
  <si>
    <t>3110701 - Purchase of Motor Vehicles Total Total</t>
  </si>
  <si>
    <t>3110704 - Purchase of Bicycles and Motorcycles Total Total</t>
  </si>
  <si>
    <t>3110901 - Purchase of Household and Institutional Furniture and Fittings Total Total</t>
  </si>
  <si>
    <t>3110902 - Purchase of Household and Institutional Appliances Total Total</t>
  </si>
  <si>
    <t>3110999 - Purch. of Household Furn. - Ot Total Total</t>
  </si>
  <si>
    <t>3111001 - Purchase of Office Furniture and Fittings Total Total</t>
  </si>
  <si>
    <t>3111002 - Purchase of Computers, Printers and other IT Equipment Total Total</t>
  </si>
  <si>
    <t>3111003 - Purchase of Airconditioners, Fans and Heating Appliances Total Total</t>
  </si>
  <si>
    <t>3111004 - Purchase of Exchanges and other Communications Equipment Total Total</t>
  </si>
  <si>
    <t>3111009 - Purchase of other Office Equipment Total Total</t>
  </si>
  <si>
    <t>3111101 - Purchase of Medical and Dental Equipment Total Total</t>
  </si>
  <si>
    <t>3111112 - Purchase of Software Total Total</t>
  </si>
  <si>
    <t>4130201 - Domestic Payables - from Previous Financial Years Total Total</t>
  </si>
  <si>
    <t>4150199 - Equity Participation - Other (Budget) Total Total</t>
  </si>
  <si>
    <t>DATE: 31ST MARCH 2025</t>
  </si>
  <si>
    <t>Revenue</t>
  </si>
  <si>
    <t>Parking Bay Old Ibiza Market</t>
  </si>
  <si>
    <t>UKUNDA</t>
  </si>
  <si>
    <t>31/06/2025</t>
  </si>
  <si>
    <t>on going</t>
  </si>
  <si>
    <t>Upgrading of Revenue Management System</t>
  </si>
  <si>
    <t>HQ</t>
  </si>
  <si>
    <t>Tendering</t>
  </si>
  <si>
    <t xml:space="preserve"> Preparation of Valuation Roll</t>
  </si>
  <si>
    <t xml:space="preserve"> Installation of stalls(booths) for revenue collection</t>
  </si>
  <si>
    <t>KWALE</t>
  </si>
  <si>
    <t>Agriculture livestock and fisheries</t>
  </si>
  <si>
    <t xml:space="preserve"> Refined Fuels and Lubricants for Production-Agricultural mechanization project at AMS Msambweni</t>
  </si>
  <si>
    <t>All wards</t>
  </si>
  <si>
    <t>1st July 2024</t>
  </si>
  <si>
    <t>30th june 2025</t>
  </si>
  <si>
    <t xml:space="preserve"> Other cash transfers Grants and subsidies-National Agricultural Value Chain Development Project(NAVCDP)</t>
  </si>
  <si>
    <t xml:space="preserve"> Other cash transfers Grants and subsidies-National Agricultural Value Chain Development Project-Counter part funding</t>
  </si>
  <si>
    <t>2640400 Other cash transfers Grants and subsidies-Kenya Agricultural Business Development Project (KABDP)-Counterpart Funding</t>
  </si>
  <si>
    <t>Other Infrastructure and Civil Works- upscaling  of micro. irrigation.- Mwakalanga/mwaluvuno-phase II</t>
  </si>
  <si>
    <t>3110506 Other Infrastructure and Civil Works- upscaling  of micro. irrigation.  Bofu phase II</t>
  </si>
  <si>
    <t>3110507 Other Infrastructure and Civil Works- upscaling  of micro. irrigation.  Burani phase II</t>
  </si>
  <si>
    <t>Mwavumbo</t>
  </si>
  <si>
    <t>3110508 Other Infrastructure and Civil Works- upscaling  of micro. irrigation shauri moyo phase II</t>
  </si>
  <si>
    <t>Mwereni</t>
  </si>
  <si>
    <t>Other Infrastructure and Civil Works- upscaling  of micro.( kizingo.nyalani,dzihoheni,nuru)</t>
  </si>
  <si>
    <t xml:space="preserve"> Other Infrastructure and Civil Works-Construction  of livestock market at Melikubwa-Phase II</t>
  </si>
  <si>
    <t>Tsimba</t>
  </si>
  <si>
    <t xml:space="preserve"> Other Infrastructure and Civil Works-Construction  of livestock market  Kalalani -phaseII</t>
  </si>
  <si>
    <t xml:space="preserve"> Other Infrastructure and Civil Works-Construction  of livestock market  kwa mbita-phase II</t>
  </si>
  <si>
    <t>Golini</t>
  </si>
  <si>
    <t>Other Infrastructure and Civil Works-construction of Kwale Slaughter house perimeter wall Phase II</t>
  </si>
  <si>
    <t>Ndavaya</t>
  </si>
  <si>
    <t xml:space="preserve"> Other Infrastructure and Civil Works-construction of tsunza landing site-phase II</t>
  </si>
  <si>
    <t>Puma</t>
  </si>
  <si>
    <t xml:space="preserve"> Other Infrastructure and Civil Works-Rehabilitation of mkunguni phase II</t>
  </si>
  <si>
    <t>Kinango</t>
  </si>
  <si>
    <t>Other Infrastructure and Civil Works-development of funzi landing site BMUphase II</t>
  </si>
  <si>
    <t xml:space="preserve"> Purchase of Tractors-complete overhaul of five tractors</t>
  </si>
  <si>
    <t>Ramisi</t>
  </si>
  <si>
    <t>Purchase of fishing boats and accessories</t>
  </si>
  <si>
    <t>Kwale</t>
  </si>
  <si>
    <t>Construction of kinango slaughter house boundary wall</t>
  </si>
  <si>
    <t>Supply and delivery of galla goats</t>
  </si>
  <si>
    <t>Supply and delivery of certified maize seeds</t>
  </si>
  <si>
    <t>Supply and delivery of stunners</t>
  </si>
  <si>
    <t>Construction of kwale slaughter house boundary wall</t>
  </si>
  <si>
    <t>Renovation of kilimangodo</t>
  </si>
  <si>
    <t>Construction of stamili dip</t>
  </si>
  <si>
    <t>Construction of Chikuyu dip</t>
  </si>
  <si>
    <t>Supply and delivery of  slaughter house equipments</t>
  </si>
  <si>
    <t>Construction of mwangulu slaughter house</t>
  </si>
  <si>
    <t>Construction of dzombo apiary</t>
  </si>
  <si>
    <t>Construction of mwazaro seaweed store</t>
  </si>
  <si>
    <t>Construction of mtsarani cattle dip</t>
  </si>
  <si>
    <t>Tiling of agricultural offices</t>
  </si>
  <si>
    <t>Construction of Shiraz dip</t>
  </si>
  <si>
    <t>Construction of tsunza landing site</t>
  </si>
  <si>
    <t xml:space="preserve">Purchase of office furniture and fittings for ATC </t>
  </si>
  <si>
    <t>Construction of menza wenye csattle dip</t>
  </si>
  <si>
    <t>Establishment and operalization of zero grazing and poultry units</t>
  </si>
  <si>
    <t>Construction of Dhanjal cattle dip</t>
  </si>
  <si>
    <t>Construction of mgombezi cattle dip</t>
  </si>
  <si>
    <t xml:space="preserve"> construction of mwangulu slaughter house in mwereni ward </t>
  </si>
  <si>
    <t xml:space="preserve"> constructionof a dip at shirazi in ramisi ward </t>
  </si>
  <si>
    <t xml:space="preserve"> construction of a dip at wenzalambi in puma ward </t>
  </si>
  <si>
    <t xml:space="preserve"> Purchase of Vaccines and Sera-disease control repellant &amp; acaricides)</t>
  </si>
  <si>
    <t>Power connection of Kwale slaughter house-Phase II</t>
  </si>
  <si>
    <t xml:space="preserve"> Rehabilitation of operational cattle dip (Maji Moto in Kubo South )</t>
  </si>
  <si>
    <t>Development  of   land scaping at Gazi -Kinondo ward</t>
  </si>
  <si>
    <t xml:space="preserve">Installation of micro irrigation for nyalani mtaa nuru </t>
  </si>
  <si>
    <t>Installation of micro irrigation for bodo,afya bora ,chikwakwani masimba kinga ,mteza</t>
  </si>
  <si>
    <t>supply delivery Installationof micro irrigation for shauri moyo</t>
  </si>
  <si>
    <t>supply delivery Installation of micro irrigation for bofu</t>
  </si>
  <si>
    <t>supply delivery Installation of micro irrigation for dzhoeni</t>
  </si>
  <si>
    <t xml:space="preserve"> upscaling-mwakalanga and mwaluvuno,dzhieni micro  irrigation sites </t>
  </si>
  <si>
    <t xml:space="preserve"> upscaling of burani irrigation scheme in mkongani ward </t>
  </si>
  <si>
    <t xml:space="preserve"> construction of livestock market at meli kubwa mackinon road ward </t>
  </si>
  <si>
    <t xml:space="preserve"> construction of livestock market at kalalani in mwavumbo ward </t>
  </si>
  <si>
    <t xml:space="preserve"> construction of livestock market at vibandani kwa bita in mwereni ward </t>
  </si>
  <si>
    <t xml:space="preserve"> rehabilitation of operational cattle dip at mwabila in mwavumbo ward </t>
  </si>
  <si>
    <t xml:space="preserve"> construction of sea wall at mkunguni landing site in ramisi ward </t>
  </si>
  <si>
    <t xml:space="preserve"> rehabilitation of perimeter wall and gate at ams office msambweni </t>
  </si>
  <si>
    <t xml:space="preserve"> rehabilitation of msambweni office block </t>
  </si>
  <si>
    <t>Tractor fuel expenses</t>
  </si>
  <si>
    <t>Kwale County Recurrent Account</t>
  </si>
  <si>
    <t xml:space="preserve">Recurrent </t>
  </si>
  <si>
    <t>Operational</t>
  </si>
  <si>
    <t>Kwale County Development Account</t>
  </si>
  <si>
    <t>Development</t>
  </si>
  <si>
    <t>Development Projects Payments</t>
  </si>
  <si>
    <t>Kwale County Revenue Fund</t>
  </si>
  <si>
    <t xml:space="preserve">Fund Account- Receipts </t>
  </si>
  <si>
    <t>Kwale County Special Purpose Account</t>
  </si>
  <si>
    <t xml:space="preserve">Special Purpose- Ths And Rbf </t>
  </si>
  <si>
    <t>Grants Receipt And Payments</t>
  </si>
  <si>
    <t>Kwale County Deposit Account</t>
  </si>
  <si>
    <t xml:space="preserve">Deposit Account </t>
  </si>
  <si>
    <t>Retention Money</t>
  </si>
  <si>
    <t>Kwale County Roads Maintence Levy Fund</t>
  </si>
  <si>
    <t>Development- Rmlf</t>
  </si>
  <si>
    <t>Receipts And Payments Of Roads Grant Funds</t>
  </si>
  <si>
    <t>Kwale County second Kdsp</t>
  </si>
  <si>
    <t xml:space="preserve">Recurrent  </t>
  </si>
  <si>
    <t>Grant Payments</t>
  </si>
  <si>
    <t>Kwale County Covid -19</t>
  </si>
  <si>
    <t>Special Purpose</t>
  </si>
  <si>
    <t>Holding And Payments Of Covid -19 Funds</t>
  </si>
  <si>
    <t>Kwale County Water And Sanitation</t>
  </si>
  <si>
    <t>Grants For Kwale Water And Company</t>
  </si>
  <si>
    <t>Kwale County Primary Health Care</t>
  </si>
  <si>
    <t>Special Purpose-Danida Funds</t>
  </si>
  <si>
    <t>Holding And Payments Of Danida Funds</t>
  </si>
  <si>
    <t>Kwale County Gratuity Accounty</t>
  </si>
  <si>
    <t>Recurrent</t>
  </si>
  <si>
    <t>Gratuity Pay Outs</t>
  </si>
  <si>
    <t>Kwale County  Municipality Udg</t>
  </si>
  <si>
    <t>Payments Of Grant Project</t>
  </si>
  <si>
    <t>Kwale County Village Polytechnic</t>
  </si>
  <si>
    <t>Support For Polytechnics Payments</t>
  </si>
  <si>
    <t>Kwale County Ideas Led Project</t>
  </si>
  <si>
    <t>Project Account</t>
  </si>
  <si>
    <t>Eu Grants Payments</t>
  </si>
  <si>
    <t>Kwale County Climate Change Fund</t>
  </si>
  <si>
    <t>Fund Account</t>
  </si>
  <si>
    <t>Payment Of Climate Change Funds</t>
  </si>
  <si>
    <t>Kwale County Navcdp</t>
  </si>
  <si>
    <t>Chief Officer Finance Imprest Account</t>
  </si>
  <si>
    <t>Kwale County Emergency Fund</t>
  </si>
  <si>
    <t>1001090720400</t>
  </si>
  <si>
    <t>Payments For Disaster And Emergencies</t>
  </si>
  <si>
    <t>Kwale County Equalization Fund</t>
  </si>
  <si>
    <t>1000738537</t>
  </si>
  <si>
    <t>Kwale County Aggregated Industrial Park Project</t>
  </si>
  <si>
    <t>1000740167</t>
  </si>
  <si>
    <t>Kwale County Community Health Promoters Stipend</t>
  </si>
  <si>
    <t>1000740318</t>
  </si>
  <si>
    <t>1000741977</t>
  </si>
  <si>
    <t>Kwale County Informal Settlement Improvement Project</t>
  </si>
  <si>
    <t>1000742388</t>
  </si>
  <si>
    <t>Kwale County United Nations Population Fund</t>
  </si>
  <si>
    <t>1000743328</t>
  </si>
  <si>
    <t>Chief officer agriculture imprest account</t>
  </si>
  <si>
    <t>1580262364648</t>
  </si>
  <si>
    <t>Chief officer imprest account</t>
  </si>
  <si>
    <t>NAVCDP Account</t>
  </si>
  <si>
    <t>010202259791200</t>
  </si>
  <si>
    <t>Fund</t>
  </si>
  <si>
    <t>NARGP Account</t>
  </si>
  <si>
    <t>01044121208480</t>
  </si>
  <si>
    <t>1580262364715</t>
  </si>
  <si>
    <t>30th, April 2014</t>
  </si>
  <si>
    <t>Departmrntal imprest account</t>
  </si>
  <si>
    <t>5th, September 2022</t>
  </si>
  <si>
    <t>Climate change fund account</t>
  </si>
  <si>
    <t>0672376625001</t>
  </si>
  <si>
    <t>12th, September 2019</t>
  </si>
  <si>
    <t>Urban institutional grant</t>
  </si>
  <si>
    <t>01141839400100</t>
  </si>
  <si>
    <t>22nd, September 2021</t>
  </si>
  <si>
    <t>Informal settlement grant</t>
  </si>
  <si>
    <t>Chief officer Med and Public Health Services</t>
  </si>
  <si>
    <t>Recurrent account</t>
  </si>
  <si>
    <t>imprest account</t>
  </si>
  <si>
    <t>County Health Management Team-HSSF Account</t>
  </si>
  <si>
    <t>10.12.2013</t>
  </si>
  <si>
    <t xml:space="preserve">Central Bank of Kenya, Kwale County Assembly Dev. Acc  </t>
  </si>
  <si>
    <t>To Pay development contactors</t>
  </si>
  <si>
    <t xml:space="preserve">Central Bank of Kenya, Kwale County Assembly Recurrent Ac. </t>
  </si>
  <si>
    <t>For Recurrent operations</t>
  </si>
  <si>
    <t xml:space="preserve">Central Bank of Kenya, Kwale County Assembly Deposit Acc </t>
  </si>
  <si>
    <t>Deposit</t>
  </si>
  <si>
    <t>To withold retention monies from development transactions</t>
  </si>
  <si>
    <t xml:space="preserve">Kenya Commercial Bank, Kwale County Assembly Imprest Acc. </t>
  </si>
  <si>
    <t>Imprest</t>
  </si>
  <si>
    <t>To transact imprest related day to day activities</t>
  </si>
  <si>
    <t xml:space="preserve">Kenya Commercial Bank, Kwale County Assembly Car Loan &amp; Mortgage </t>
  </si>
  <si>
    <t>22/11/2016</t>
  </si>
  <si>
    <t>To handle car loan &amp; Mortgage transactions for Members &amp; staff</t>
  </si>
  <si>
    <t>Chief Officer Trade Imprest</t>
  </si>
  <si>
    <t>1580262364612</t>
  </si>
  <si>
    <t>03/08/2014</t>
  </si>
  <si>
    <t>Operations &amp; maintenance</t>
  </si>
  <si>
    <t>Kwale County Trade Revolving Fund</t>
  </si>
  <si>
    <t>1580263360237</t>
  </si>
  <si>
    <t>06/11/2014</t>
  </si>
  <si>
    <t>Affordable Credit/loans</t>
  </si>
  <si>
    <t>Equity Bank(Chief officer community development imprest account</t>
  </si>
  <si>
    <t>Kwale county youth, women and pwd revolving fund</t>
  </si>
  <si>
    <t>Revolving fund Account</t>
  </si>
  <si>
    <t>revolving fund</t>
  </si>
  <si>
    <t>Chief officer Executive services</t>
  </si>
  <si>
    <t>Imprest Account</t>
  </si>
  <si>
    <t>Imprest account</t>
  </si>
  <si>
    <t>Bursary Fund Account</t>
  </si>
  <si>
    <t>Chief Officer Water Services</t>
  </si>
  <si>
    <t>Imprest funds</t>
  </si>
  <si>
    <t>Chief officer Roads and Public Works</t>
  </si>
  <si>
    <t>1580262720374</t>
  </si>
  <si>
    <t>Equity Bank Kwale, Chief Officer Tourism And Information Technology, Kes</t>
  </si>
  <si>
    <t>1580262720406</t>
  </si>
  <si>
    <t>Imprest  Account</t>
  </si>
  <si>
    <t>Kwale County Public Service Board</t>
  </si>
  <si>
    <t>Chief officer Decetralized units</t>
  </si>
  <si>
    <t>Kwale Municipal</t>
  </si>
  <si>
    <t>Kwale Municipality-Urban Development Grant</t>
  </si>
  <si>
    <t>Project Funds</t>
  </si>
  <si>
    <t>Diani Municipality</t>
  </si>
  <si>
    <t>01141839229400</t>
  </si>
  <si>
    <t>Office of County Attorney</t>
  </si>
  <si>
    <t>Lunga Lunga Municipality</t>
  </si>
  <si>
    <t>1320070051</t>
  </si>
  <si>
    <t>Kinango Municipality</t>
  </si>
  <si>
    <t>Chief officer preventive and public health services</t>
  </si>
  <si>
    <t>20.07.2023</t>
  </si>
  <si>
    <t>County Health Management Team -KEPI account</t>
  </si>
  <si>
    <t>06.11.2013</t>
  </si>
  <si>
    <t>07th, June,2015</t>
  </si>
  <si>
    <t>Kwale County Narigp</t>
  </si>
  <si>
    <t>Lands</t>
  </si>
  <si>
    <t xml:space="preserve">ESIA Sustainable &amp; managemt at Sheep and goats </t>
  </si>
  <si>
    <t>Waa Ngombeni</t>
  </si>
  <si>
    <t>ESIA Sustainable &amp; managemt at Kundutsi village Unit</t>
  </si>
  <si>
    <t xml:space="preserve">Tsima Golini </t>
  </si>
  <si>
    <t>Consultancy services for ESIA for proposed Birikani waterpan project at Chigombero village</t>
  </si>
  <si>
    <t>ESIA for Rehabilitation of water pan at Malogi,Ndauni B village</t>
  </si>
  <si>
    <t>ESIA for Rehabilitation of Sagalato waterpan at Kibandaongo</t>
  </si>
  <si>
    <t>ESIA for Rehabilitation  of water collection cisterns at Wasini and Mkwiro</t>
  </si>
  <si>
    <t>Pongwe Kikoneni</t>
  </si>
  <si>
    <t>ESIA for establishment of  new waterpan at mlalo</t>
  </si>
  <si>
    <t>Vanga</t>
  </si>
  <si>
    <t xml:space="preserve">ESIA for proposed Mgolokoloni water pan development project at Mgolokoloni village </t>
  </si>
  <si>
    <t>Mkongani</t>
  </si>
  <si>
    <t>ESIA for proposed kwa Mwanguo water  pan rehabilitation project at Simanya village</t>
  </si>
  <si>
    <t>Kubo South</t>
  </si>
  <si>
    <t>ESIA for road water drainage project in Ukunda</t>
  </si>
  <si>
    <t>Gombato/Bongwe</t>
  </si>
  <si>
    <t>ESIA for proposed kwa Mtawa water pan rehabilitation project</t>
  </si>
  <si>
    <t>Kinondo</t>
  </si>
  <si>
    <t>ESIA for proposed Mwabovo borehole Micro - irrigation project</t>
  </si>
  <si>
    <t>Dzombo</t>
  </si>
  <si>
    <t xml:space="preserve">Sustainable land management project at Sheep and goats at Punu area </t>
  </si>
  <si>
    <t>Proposed Rehabilitation of water collection cisterns (Djablas) at Wasini and Mkwiro</t>
  </si>
  <si>
    <t>Kikoneni</t>
  </si>
  <si>
    <t>Proposed desilting of Ziya Kulu water pan</t>
  </si>
  <si>
    <t>Tiwi</t>
  </si>
  <si>
    <t xml:space="preserve">Proposed of reahabilitation Sagalato waterpan </t>
  </si>
  <si>
    <t>Proposed water catchment conservation project at Zuwira ,Mtawa,Mwandurya in Kinondo village</t>
  </si>
  <si>
    <t xml:space="preserve">Supply,delivery and installation of Mwabovo micro irrigation and construction </t>
  </si>
  <si>
    <t xml:space="preserve">Supply,delivery and installation of Kizingo micro irrigation and construction </t>
  </si>
  <si>
    <t>Mackinon road</t>
  </si>
  <si>
    <t>Proposed waterpan development project at Birikani</t>
  </si>
  <si>
    <t>Proposed rehabilitation of waterpan at Mabogi,Ndauni B village</t>
  </si>
  <si>
    <t xml:space="preserve">Proposed water pan project at Mgolokoloni </t>
  </si>
  <si>
    <t>Proposed water distribution project at Bofu dam</t>
  </si>
  <si>
    <t>Kasemeni</t>
  </si>
  <si>
    <t>Proposed waterpan project at Mlalo</t>
  </si>
  <si>
    <t xml:space="preserve">Proposed rehabilitation of Kwa Mwanguo water pan project at Simanya </t>
  </si>
  <si>
    <t>Proposed supply and delivery of maize &amp; rice seeds</t>
  </si>
  <si>
    <t>Hq</t>
  </si>
  <si>
    <t>Adjudication of Bang'a and Vigurungani settlement schemes ( Phase II)</t>
  </si>
  <si>
    <t>Proposed planning and survey of kanana, kinango, Lungalunga, Kwale and Samburu trading centers</t>
  </si>
  <si>
    <t>Development of Shimoni Urban development plan</t>
  </si>
  <si>
    <t>Construction of energy saving centers in Manda, Mkongani and Ukunda</t>
  </si>
  <si>
    <t>Manda, Mkongani, Ukunda</t>
  </si>
  <si>
    <t>18/1/2024</t>
  </si>
  <si>
    <t>17/7/2024</t>
  </si>
  <si>
    <t>Being payment for supply and delivery of tree seedlings</t>
  </si>
  <si>
    <t>Head office</t>
  </si>
  <si>
    <t>Implementation of Shimoni Urban development plan</t>
  </si>
  <si>
    <t>18/12/2023</t>
  </si>
  <si>
    <t>17/12/2024</t>
  </si>
  <si>
    <t>Survey and adjudication of Kalalani  trading centre</t>
  </si>
  <si>
    <t>Demarcation and issuance of tittle deeds in Mwavumbo</t>
  </si>
  <si>
    <t>Mwavumbo ward</t>
  </si>
  <si>
    <t>28/4/2023</t>
  </si>
  <si>
    <t>27/4/2024</t>
  </si>
  <si>
    <t>Consultancy for mutation survey of mwereni group ranch kwale/mwereni 1/4 in kwale county lunga lunga sub county.</t>
  </si>
  <si>
    <t>Lungalunga</t>
  </si>
  <si>
    <t>19/2/2024</t>
  </si>
  <si>
    <t>16 Survey and adjudication of Vigurungani adjudication section</t>
  </si>
  <si>
    <t>4130201 Acquisition of Land</t>
  </si>
  <si>
    <t>Ukunda</t>
  </si>
  <si>
    <t>Consltant declined</t>
  </si>
  <si>
    <t>Land Subdivision for settlement-Sub division of Mwereni group ranch in Mwereni ward (Phase II)</t>
  </si>
  <si>
    <t xml:space="preserve">Implementation of Urban Plan </t>
  </si>
  <si>
    <t xml:space="preserve"> Bongwe-Gombato </t>
  </si>
  <si>
    <t xml:space="preserve">Survey and adjudication of Vigurungani </t>
  </si>
  <si>
    <t>17/1/2025</t>
  </si>
  <si>
    <t>Health Services</t>
  </si>
  <si>
    <t>Roofing of the Maternal Child Health Building at the County Referral hospital</t>
  </si>
  <si>
    <t>Ramisi ward</t>
  </si>
  <si>
    <t>Face-lifting of County Referral Hospital Msambweni</t>
  </si>
  <si>
    <t>Supply and  delivery of Patient Monitors ( OPD, Male, Female, Pediatric, Mat ward and New Born Unit ) at Msambweni hospital</t>
  </si>
  <si>
    <t>Supply,delivery and installation of X-ray machine for Msambweni Referral Hospital</t>
  </si>
  <si>
    <t>5th Dec 2024</t>
  </si>
  <si>
    <t>Supply,delivery and installation of dialysis machine for Msambweni Referral Hospital</t>
  </si>
  <si>
    <t>Purchase of 40 hospital beds with mattresses</t>
  </si>
  <si>
    <t>Kinango ward</t>
  </si>
  <si>
    <t>Repair of maternity ward, Repair of leaking roofs and defective floors (female ward,radiology,MCH, kitchen, nursing station, outpatient ) at Kinango hospital</t>
  </si>
  <si>
    <t>Purchase of 2 maternity delivery beds for Kinango Hospital  and infant resucitare</t>
  </si>
  <si>
    <t>Installation of solar system at Kinango hospital</t>
  </si>
  <si>
    <t>Suply,delivery and installation of X-ray  machine for Kinango Hospital</t>
  </si>
  <si>
    <t>Construction and equipping of ICU (Intensive Care Unit) and Renal 2nd phase at Kinango hospital</t>
  </si>
  <si>
    <t>Purchase of baby incubators for the hospitals including Kinango,Samburu,Kwale and Lungalunga</t>
  </si>
  <si>
    <t>Repairing of the leaking roof at the OPD and MCH in Kwale Hospital</t>
  </si>
  <si>
    <t>Tsimba golini</t>
  </si>
  <si>
    <t>Supply and delivery of Patient Monitors in Kwale Hospital- ( OPD, Male, Female, Pediatric, Mat ward )</t>
  </si>
  <si>
    <t>Purchase of  4 theatre airconditioners for  Kwale Hospital</t>
  </si>
  <si>
    <t>Supply, delivery and installation of  of X-ray machine at Lunga Lunga hospital</t>
  </si>
  <si>
    <t>Vanga ward</t>
  </si>
  <si>
    <t>Purchase and installation of 3 Phase armourd mortuary cable at Lunga Lunga Hospital</t>
  </si>
  <si>
    <t>Installation of solar system at Lunga Lunga hospital</t>
  </si>
  <si>
    <t>Installation of the existing generator  at Samburu Hospital</t>
  </si>
  <si>
    <t>samburu chengoni ward</t>
  </si>
  <si>
    <t>Construction of underground 300 cubic meteres water storage tank</t>
  </si>
  <si>
    <t>Purchase of X-ray machine accessories(X-ray printer,Digital radiography detector and X-ray system</t>
  </si>
  <si>
    <t>Installation of solar system at Samburu hospital</t>
  </si>
  <si>
    <t>Construction OPD (out patient department) phase 2 for Samburu Hospital</t>
  </si>
  <si>
    <t>Supply,delivery and installation of X-ray machine for Kikoneni Health Centre</t>
  </si>
  <si>
    <t>Dzombo ward</t>
  </si>
  <si>
    <t>Constructionn of  X -RAY block at Mkongani Health centre in Mkongani ward</t>
  </si>
  <si>
    <t>Mkongani ward</t>
  </si>
  <si>
    <t>17th Dec 2024</t>
  </si>
  <si>
    <t>Purchase and installation of X-ray machine for Mnyenzeni Health Centre</t>
  </si>
  <si>
    <t>Kasemeni ward</t>
  </si>
  <si>
    <t>Assembly</t>
  </si>
  <si>
    <t>MCA'S office Ramisi ward</t>
  </si>
  <si>
    <t>Ramisi Ward</t>
  </si>
  <si>
    <t>Hansard Equipments</t>
  </si>
  <si>
    <t>Tsimba-Golini Ward</t>
  </si>
  <si>
    <t>Renovation of Offices</t>
  </si>
  <si>
    <t>Ward Offices</t>
  </si>
  <si>
    <t>Renovation of  Speakers residence</t>
  </si>
  <si>
    <t>Ukunda Ward</t>
  </si>
  <si>
    <t>Security Walk scanner &amp; Luggage scanner</t>
  </si>
  <si>
    <t>County Assembly Data Centre</t>
  </si>
  <si>
    <t>County Assembly Complex</t>
  </si>
  <si>
    <t>Parking sheds with green energy installation</t>
  </si>
  <si>
    <t>Construction of Public Utilities to ward Offices Phase I</t>
  </si>
  <si>
    <t>Drilling of Boreholes Phase I</t>
  </si>
  <si>
    <t>Renovations of offices</t>
  </si>
  <si>
    <t>Ward Offices &amp; Complex</t>
  </si>
  <si>
    <t>Budget constraints</t>
  </si>
  <si>
    <t>At procurement stage</t>
  </si>
  <si>
    <t>Trade &amp; Enterprise Development</t>
  </si>
  <si>
    <t>3111504 Completion of Diani Market</t>
  </si>
  <si>
    <t>REQUISION</t>
  </si>
  <si>
    <t>3111504 Construction of fruit processing plant phase III in Shimba hills Kubo South ward</t>
  </si>
  <si>
    <t>Shimba hills</t>
  </si>
  <si>
    <t>ONGOING</t>
  </si>
  <si>
    <t xml:space="preserve">3111504 Electrification of market stalls in Pongwe/Kikoneni, Samburu/Chengoni,Kinango,Puma </t>
  </si>
  <si>
    <t>kinango</t>
  </si>
  <si>
    <t>3111504 Construction of a market shed at Mtaa in Kasemeni ward</t>
  </si>
  <si>
    <t>kasemeni</t>
  </si>
  <si>
    <t>RETENDERED</t>
  </si>
  <si>
    <t xml:space="preserve">Construction of Lungalunga biashara centre and purchase of desktop for LBC </t>
  </si>
  <si>
    <t>COMPLETE</t>
  </si>
  <si>
    <t>3111504 Renovation of Markets (Kwale Bus park stalls)</t>
  </si>
  <si>
    <t>Kwale Town</t>
  </si>
  <si>
    <t>3111504 Renovation of Markets (Ndavaya Market shed)</t>
  </si>
  <si>
    <t xml:space="preserve">Ndavaya </t>
  </si>
  <si>
    <t xml:space="preserve">Construction of Market Stalls at Kigato Trading centre in Waa Ng'ombeni </t>
  </si>
  <si>
    <t>Waa Ng'ombani</t>
  </si>
  <si>
    <t>Purchase of software for the Trade Revolving Fund(Loan Management system)</t>
  </si>
  <si>
    <t xml:space="preserve"> Kwale</t>
  </si>
  <si>
    <t>Construction of a market shed at Mtaa in Kasemeni ward</t>
  </si>
  <si>
    <t>3111504 Construction of modern bodaboda shed at Menzamwenye in Dzombo ward</t>
  </si>
  <si>
    <t>3111504 Kwale County Aggregation and Industrial Park, Mwananyamala in Lunga Lunga - County Contribution</t>
  </si>
  <si>
    <t>Mwananyamala</t>
  </si>
  <si>
    <t>County Contribution to Aggregated Industrial Park Grant</t>
  </si>
  <si>
    <t>3111504 Kwale County Aggregation and Industrial Park, Mwananyamala in Lunga Lunga - Grant (National Government Contribution)</t>
  </si>
  <si>
    <t xml:space="preserve">3111120 Purchase of Equipment and Machinery for the Fruit Processing Plant, Shimba Hills, Kubo South.  </t>
  </si>
  <si>
    <t>Simba hills</t>
  </si>
  <si>
    <t>3111504 Kwale Investment Authority</t>
  </si>
  <si>
    <t>Proposed Completion Of fruit Processing plant Phase III at shimba Hills</t>
  </si>
  <si>
    <t>Purchase of Maize Milling machines in Dzombo Ward.</t>
  </si>
  <si>
    <t>Proposed Construction of Market in Lemba Ukunda ward Phase II</t>
  </si>
  <si>
    <t>Proposed Construction of a Boda boda shed at Msulwa in Kubo South ward</t>
  </si>
  <si>
    <t xml:space="preserve">Drilling of borehole to supply water to the fruit processing plant in Kubo South </t>
  </si>
  <si>
    <t>Completion of Diani Market phase III</t>
  </si>
  <si>
    <t>Construction of Bodaboda shed at Mshiu in Pongwe-Kikoneni Ward</t>
  </si>
  <si>
    <t>Construction of Msulwa Market in Kubo South ward</t>
  </si>
  <si>
    <t>3111504 Fencing of Fruit Processing Plant, Shimba Hills, Kubo South.</t>
  </si>
  <si>
    <t xml:space="preserve">3111504 Product Development and Provision of BDS through the Biashara Centres </t>
  </si>
  <si>
    <t>Construction of Bodaboda shed at Kona ya Shimoni in Pongwe-Kikoneni Ward changed to Magoma</t>
  </si>
  <si>
    <t>Magoma</t>
  </si>
  <si>
    <t>Construction of market stalls and three (3) door VIP at Msambweni hospital</t>
  </si>
  <si>
    <t>Msambeni</t>
  </si>
  <si>
    <t>Construction of Bodaboda shed (Bike park, tuckshop, sitting benches for riders/waiting customers) at Kibiboni stage (Pongwe-Kikoneni Ward).</t>
  </si>
  <si>
    <t>Community Development</t>
  </si>
  <si>
    <t>Construction of open terraces and dias in Nyumba sita Ramisi ward</t>
  </si>
  <si>
    <t>Nyumba sita</t>
  </si>
  <si>
    <t>06/02/2024</t>
  </si>
  <si>
    <t>06/05/2024</t>
  </si>
  <si>
    <t>Levelling of kafuduni sports ground in mwavumbo ward</t>
  </si>
  <si>
    <t>Levelling of Dzombo sports field in mwavumbo ward</t>
  </si>
  <si>
    <t>Improvement of mvindeni sports field</t>
  </si>
  <si>
    <t>Mvindeni</t>
  </si>
  <si>
    <t>Improvement of magutu sports field</t>
  </si>
  <si>
    <t>25/06/2024</t>
  </si>
  <si>
    <t>25/09/2024</t>
  </si>
  <si>
    <t>Construction of beards and carvings workings</t>
  </si>
  <si>
    <t>29/04/2024</t>
  </si>
  <si>
    <t>29/06/2024</t>
  </si>
  <si>
    <t>Construction of Dzirephe stadium in vanga ward</t>
  </si>
  <si>
    <t>Rehabilitation of mwangulu sports field</t>
  </si>
  <si>
    <t>11/12/2023</t>
  </si>
  <si>
    <t>11/03/2024</t>
  </si>
  <si>
    <t xml:space="preserve">Construction of kwale stadium </t>
  </si>
  <si>
    <t>Tsimba/Golini</t>
  </si>
  <si>
    <t>Construction of open terraces and dias mkelekeleni</t>
  </si>
  <si>
    <t>Kubo south</t>
  </si>
  <si>
    <t>Construction of toilet ngeyeni social hall</t>
  </si>
  <si>
    <t>29/09/2024</t>
  </si>
  <si>
    <t>Levelling of mdomo sports field</t>
  </si>
  <si>
    <t xml:space="preserve">Mackinon Road </t>
  </si>
  <si>
    <t>29/07/2024</t>
  </si>
  <si>
    <t>Purchase of courtesy bus</t>
  </si>
  <si>
    <t>Kwale HQ</t>
  </si>
  <si>
    <t>06/11/2024</t>
  </si>
  <si>
    <t>06/01/2025</t>
  </si>
  <si>
    <t>Construction of technical benches,rehabilitation of socccer pitch for kwale stadium</t>
  </si>
  <si>
    <t>29/08/2024</t>
  </si>
  <si>
    <t>29/12/2024</t>
  </si>
  <si>
    <t>Construction of ngeyeni social hall</t>
  </si>
  <si>
    <t>14/03/2023</t>
  </si>
  <si>
    <t>14/06/2023</t>
  </si>
  <si>
    <t>Construction of kwale stadium phase2</t>
  </si>
  <si>
    <t>08/12/2021</t>
  </si>
  <si>
    <t>08/03/2022</t>
  </si>
  <si>
    <t>Construction of kwale library phase3</t>
  </si>
  <si>
    <t>Construction of library samburu</t>
  </si>
  <si>
    <t>Samburu/chengoni</t>
  </si>
  <si>
    <t>07/03/2022</t>
  </si>
  <si>
    <t>07/06/2022</t>
  </si>
  <si>
    <t>Construction of moyeni social hall</t>
  </si>
  <si>
    <t>Construction of kwale public library</t>
  </si>
  <si>
    <t>20/05/2022</t>
  </si>
  <si>
    <t>20/08/2022</t>
  </si>
  <si>
    <t>Governance</t>
  </si>
  <si>
    <t>Construction of Governor Residence</t>
  </si>
  <si>
    <t>5th April 2018</t>
  </si>
  <si>
    <t>28th January 2022</t>
  </si>
  <si>
    <t>The contractor made claims which the client was not certified and the matter was reffered to Arbitration court</t>
  </si>
  <si>
    <t>Education</t>
  </si>
  <si>
    <t xml:space="preserve">  Maweni ECDE </t>
  </si>
  <si>
    <t>Tiwi ward</t>
  </si>
  <si>
    <t>Work in progress</t>
  </si>
  <si>
    <t xml:space="preserve"> Chigombero ECDE Centre in Mwavumbo Ward</t>
  </si>
  <si>
    <t>16/6/2022</t>
  </si>
  <si>
    <t>14/10/2022</t>
  </si>
  <si>
    <t xml:space="preserve"> Construction of a perimeter wall in Bang'a VTC in Puma ward </t>
  </si>
  <si>
    <t>Puma ward</t>
  </si>
  <si>
    <t>19/3/2024</t>
  </si>
  <si>
    <t>18/7/2024</t>
  </si>
  <si>
    <t>Complete</t>
  </si>
  <si>
    <t xml:space="preserve"> Construction of a toilet at Diani VTC in Gombato ward  </t>
  </si>
  <si>
    <t>Gombato/Bongwe ward</t>
  </si>
  <si>
    <t>15/1/2024</t>
  </si>
  <si>
    <t>28/5/2024</t>
  </si>
  <si>
    <t xml:space="preserve"> Construction of a toilet at Kiruku VTC in Pongwe Kikoneni ward </t>
  </si>
  <si>
    <t>Pongwe/Kikoneni ward</t>
  </si>
  <si>
    <t xml:space="preserve"> Construction of a toilet at Mwena VTC in Mwereni ward </t>
  </si>
  <si>
    <t>Mwereni ward</t>
  </si>
  <si>
    <t>17/5/2024</t>
  </si>
  <si>
    <t xml:space="preserve"> Construction of a twin workshop at  Mrima VTC in Dzombo ward </t>
  </si>
  <si>
    <t>17/3/2023</t>
  </si>
  <si>
    <t>15/7/2023</t>
  </si>
  <si>
    <t xml:space="preserve"> Construction of perimeter wall in Ukunda VTC in Ukunda ward </t>
  </si>
  <si>
    <t>Ukunda ward</t>
  </si>
  <si>
    <t xml:space="preserve"> Construction of toilet at Vanga VTC in Vanga ward </t>
  </si>
  <si>
    <t xml:space="preserve"> Construction of VTC at Mwabila Mwavumbo ward </t>
  </si>
  <si>
    <t>20/12/2023</t>
  </si>
  <si>
    <t xml:space="preserve"> Kipinda ECDE in Mkongani Ward</t>
  </si>
  <si>
    <t xml:space="preserve"> Ngoto ECDE in Tiwi Ward</t>
  </si>
  <si>
    <t xml:space="preserve"> Nyacha ECDE in Mackinon Road Ward -Retender</t>
  </si>
  <si>
    <t>Macknon Road ward</t>
  </si>
  <si>
    <t xml:space="preserve"> Pehoni ECDE Centre </t>
  </si>
  <si>
    <t>2649999 Village Polytechnic Grant</t>
  </si>
  <si>
    <t>N/A</t>
  </si>
  <si>
    <t>Completion of Mbararani ECDE centre in Mkongani ward</t>
  </si>
  <si>
    <t>16/1/2024</t>
  </si>
  <si>
    <t>29/5/2024</t>
  </si>
  <si>
    <t>Construction of  ECDE Centre at Gongonda in Ramisi ward</t>
  </si>
  <si>
    <t>Construction of 2 Class rooms at Mwapala Primary in Kubo South Ward</t>
  </si>
  <si>
    <t>Kubo South ward</t>
  </si>
  <si>
    <t>Construction of a toilet at Diani VTC in Gombato Bongwe ward</t>
  </si>
  <si>
    <t>Gombato/Bongwe Ward</t>
  </si>
  <si>
    <t>Construction of a toilet at Kinango VTC in Kinango ward</t>
  </si>
  <si>
    <t>Kinondo Ward</t>
  </si>
  <si>
    <t>Construction of a toilet at Maloloni ECDE Centre in Kubo South ward</t>
  </si>
  <si>
    <t>Kubo South Ward</t>
  </si>
  <si>
    <t>Construction of a Twin Workshop at Ukunda VTC in Ukunda Ward</t>
  </si>
  <si>
    <t>20/2/2023</t>
  </si>
  <si>
    <t>18/6/2023</t>
  </si>
  <si>
    <t>Construction of a vocational training college at Gandini in Kinango ward</t>
  </si>
  <si>
    <t xml:space="preserve"> Kinango Ward</t>
  </si>
  <si>
    <t>Construction of Bumamani ECDE Centre in Kinondo Ward</t>
  </si>
  <si>
    <t>Construction of Computer Lab at Tiwi Vocational training college in Tiwi Ward</t>
  </si>
  <si>
    <t>Tiwi Ward</t>
  </si>
  <si>
    <t xml:space="preserve">Construction of Dupharo ECDE centre in Mackinon ward </t>
  </si>
  <si>
    <t>Macknon Road Ward</t>
  </si>
  <si>
    <t>Construction of Jaribuni ECDE Centre in Samburu Chengoni Ward</t>
  </si>
  <si>
    <t>Samburu Chengoni Ward</t>
  </si>
  <si>
    <t>Construction of Kajiweni ECDE Centre Mackinon ward</t>
  </si>
  <si>
    <t>Construction of Mabesheni VTC twin workshop in Kasemeni ward</t>
  </si>
  <si>
    <t>Kasemeni Ward</t>
  </si>
  <si>
    <t>Construction of Mafumoni ECDE centre in Mkongani ward</t>
  </si>
  <si>
    <t>Construction of Mgalani ECDE Centre in Puma ward</t>
  </si>
  <si>
    <t>24/6/2024</t>
  </si>
  <si>
    <t>Construction of Mkanda Primary School ECDE Centre in Kubo South ward</t>
  </si>
  <si>
    <t>Construction of Mtumwa Primary School ECDE Centre in Mwereni ward</t>
  </si>
  <si>
    <t>Construction of Mwabandari ECDE in Pongwe Kikoneni ward</t>
  </si>
  <si>
    <t xml:space="preserve">Construction of Mwaruphesa Primary School ECDE Centre in Samburu Chengoni </t>
  </si>
  <si>
    <t>17/3/2024</t>
  </si>
  <si>
    <t>Construction of Mwaryarya ECDE Centre in Mkongani Ward</t>
  </si>
  <si>
    <t>Construction of Ngoni ECDE Centre in Mwavumbo ward</t>
  </si>
  <si>
    <t>Construction of Nguluku Nursery School ECDE Centre in Ndavaya ward</t>
  </si>
  <si>
    <t>Ndavaya ward</t>
  </si>
  <si>
    <t>23/5/2024</t>
  </si>
  <si>
    <t>Construction of Nihutu ECDE centre in Mwavumbo ward</t>
  </si>
  <si>
    <t>23/3/2024</t>
  </si>
  <si>
    <t>Construction of Perimeter wall in Makina VTC in Mackinon Rd ward</t>
  </si>
  <si>
    <t>22/3/2024</t>
  </si>
  <si>
    <t>Construction of Perimeter Wall Mkwakwani ECDE  Centrein Ukunda Ward</t>
  </si>
  <si>
    <t xml:space="preserve">Construction of Shaurimoyo ECDE in Samburu- Chengoni ward </t>
  </si>
  <si>
    <t>25/4/2024</t>
  </si>
  <si>
    <t>Construction of Simanya Primary ECDE Centre in Kubo South Ward</t>
  </si>
  <si>
    <t>Construction of Swere Nursery ECDE Centre (Mzinji) in Mkongani ward</t>
  </si>
  <si>
    <t>15/4/2024</t>
  </si>
  <si>
    <t>Construction of Timboni ECDE Centre in Mwereni ward</t>
  </si>
  <si>
    <t>Construction of toilet at Chikola ECDE Centre in Tiwi ward</t>
  </si>
  <si>
    <t>Construction of Twin Workshop at Donje VTC in Macknon Ward</t>
  </si>
  <si>
    <t>Construction of twin workshop at Makobe Youth Polytechnic in Kubo South ward</t>
  </si>
  <si>
    <t>Construction of Kamale Youth Polytechnic Girls Hostel</t>
  </si>
  <si>
    <t xml:space="preserve">Construction of two classrooms at Buga(Kwa Mufyu)ECDE /Madrassa centre in Ukunda </t>
  </si>
  <si>
    <t>30/1/2024</t>
  </si>
  <si>
    <t xml:space="preserve">Construction of two classrooms at Galu Pry School ECDE Centre in Kinondo </t>
  </si>
  <si>
    <t>Construction of two toilet blocks at Mkongani VTC in Mkongani ward</t>
  </si>
  <si>
    <t>Installation of guard rails at Katangini, Kaseveni and Mawia Kubo south ward</t>
  </si>
  <si>
    <t>15/6/2024</t>
  </si>
  <si>
    <t>Kaya Bombo ECDE</t>
  </si>
  <si>
    <t>Waa-Ngombeni ward</t>
  </si>
  <si>
    <t>15/5/2023</t>
  </si>
  <si>
    <t>14/7/2024</t>
  </si>
  <si>
    <t>Maendeleo ECDE in Puma Ward</t>
  </si>
  <si>
    <t>Longido ECDE in Ramisi ward</t>
  </si>
  <si>
    <t>20/2/2022</t>
  </si>
  <si>
    <t>22/6/2022</t>
  </si>
  <si>
    <t>Munje Pwani ECDE in Ramisi ward</t>
  </si>
  <si>
    <t>Purchase and installation of water harvesting systems</t>
  </si>
  <si>
    <t>Purchase of tools and Equipment for all VTC centres</t>
  </si>
  <si>
    <t>14/6/2024</t>
  </si>
  <si>
    <t>23/6/2024</t>
  </si>
  <si>
    <t>Rehabilitation of Bomani ECDE centre in Ndavaya</t>
  </si>
  <si>
    <t>Rehabilitation of Denyenye Birikani ECDE Centre in Waa-Ng'ombeni</t>
  </si>
  <si>
    <t>18/1/2021</t>
  </si>
  <si>
    <t>16/5/2021</t>
  </si>
  <si>
    <t>Rehabilitation of Mabayani ECDE centre in Mwereni Ward</t>
  </si>
  <si>
    <t>Renovation and fixing of guard rails at Kibwaga ECDE in Tiwi ward</t>
  </si>
  <si>
    <t>Renovation of Chanyiro ECDE in Mkongani ward</t>
  </si>
  <si>
    <t>21/7/2024</t>
  </si>
  <si>
    <t>Renovation of Dokata ECDE in Mackinon road ward</t>
  </si>
  <si>
    <t>18/5/2024</t>
  </si>
  <si>
    <t>Renovation of Fatihi ECDE at Ukunda ward</t>
  </si>
  <si>
    <t>Renovation of KingwedeECDE in Ramisi ward</t>
  </si>
  <si>
    <t>15/3/2024</t>
  </si>
  <si>
    <t>Renovation of Marwa ECDE at Kinondo</t>
  </si>
  <si>
    <t>Renovation of Mgome B (Westgate) ECDE in Dzombo</t>
  </si>
  <si>
    <t>Renovation of Mkwambani ECDE at Kinondo</t>
  </si>
  <si>
    <t>Renovation of Mulima ECDE at Puma ward</t>
  </si>
  <si>
    <t>Renovation of Muyuni ECDE in Ndavaya ward</t>
  </si>
  <si>
    <t xml:space="preserve">Renovation of Mvumoni ECDE in Pongwe -Kikoneni </t>
  </si>
  <si>
    <t>Renovation of Mwachido ECDE in Vukani in Gombato-Bongwe ward</t>
  </si>
  <si>
    <t>20/6/2024</t>
  </si>
  <si>
    <t>Renovation of Mwamambi ECDE in Gombato Bongwe ward</t>
  </si>
  <si>
    <t>Renovation of Mwambani ECDE in Samburu-Chengoni ward</t>
  </si>
  <si>
    <t>30/4/2024</t>
  </si>
  <si>
    <t>28/8/2024</t>
  </si>
  <si>
    <t>Renovation of Ummul Qura ECDE at Mbuwani in Gombato-Bongwe ward</t>
  </si>
  <si>
    <t>Supplied</t>
  </si>
  <si>
    <t>Supply and delivery of Apparel equipments for production center</t>
  </si>
  <si>
    <t>30/5/2024</t>
  </si>
  <si>
    <t>Supply and delivery of Machines for production center</t>
  </si>
  <si>
    <t>Supply and delivery of office furniture for production center</t>
  </si>
  <si>
    <t>Supply and delivery of Special industrial machine for production center</t>
  </si>
  <si>
    <t>Perimeter Wall Gulanze YP</t>
  </si>
  <si>
    <t>28/6/2024</t>
  </si>
  <si>
    <t>27/10/2024</t>
  </si>
  <si>
    <t>Renovation of Mwalolo (Umoja) ECDE centre in Mkongani ward</t>
  </si>
  <si>
    <t xml:space="preserve"> Instructional Material  except for Waa-Ng'ombeni ward</t>
  </si>
  <si>
    <t>Whole County</t>
  </si>
  <si>
    <t>27/1/2025</t>
  </si>
  <si>
    <t>28/2/2025</t>
  </si>
  <si>
    <t>Awarded</t>
  </si>
  <si>
    <t xml:space="preserve">Construction of toilet at Jasini ECDE centre </t>
  </si>
  <si>
    <t>Not tendered</t>
  </si>
  <si>
    <t>Renovation of Nzora ECDE centre</t>
  </si>
  <si>
    <t>Tsimba/Golini ward</t>
  </si>
  <si>
    <t>Purchase installation and repair of water harvesting systems except for Waa-Ng'ombeni ward</t>
  </si>
  <si>
    <t>Village polytechnic grant</t>
  </si>
  <si>
    <t>VTCs Grant</t>
  </si>
  <si>
    <t>Electricity connection to Vocational Training Centres</t>
  </si>
  <si>
    <t>Purchase of tools and Equipment for all VTC centres except VTCs for Waa -Ng'ombeni</t>
  </si>
  <si>
    <t xml:space="preserve">Renovation of Matoroni ECDE </t>
  </si>
  <si>
    <t xml:space="preserve">Renovation of Kidziweni ECDE </t>
  </si>
  <si>
    <t xml:space="preserve">Renovation of Mudumu ECDE </t>
  </si>
  <si>
    <t xml:space="preserve">Construction of Mwabandari ECDE </t>
  </si>
  <si>
    <t>Pongwe ward</t>
  </si>
  <si>
    <t xml:space="preserve">Renovation of Mabanda ECDE  </t>
  </si>
  <si>
    <t xml:space="preserve">Construction of an ECDE Centre at Stamili kwa Mzee Rashid Mwabombo </t>
  </si>
  <si>
    <t>Kinondo ward</t>
  </si>
  <si>
    <t>Completion of a twin workshop at   Mrima VTC in Dzombo Ward</t>
  </si>
  <si>
    <t xml:space="preserve">Completion of the girls hostel at Mwandimu West VTC </t>
  </si>
  <si>
    <t xml:space="preserve">Construction of Phase 1 Sabrina VTC Perimeter wall </t>
  </si>
  <si>
    <t xml:space="preserve">Construction of a Twin workshop at Ukunda VTC </t>
  </si>
  <si>
    <t>Completion of Ukunda VTC Phase 1 Perimeter wall</t>
  </si>
  <si>
    <t xml:space="preserve">Construction of a Perimeter wall makina VTC </t>
  </si>
  <si>
    <t>Macknon ward</t>
  </si>
  <si>
    <t xml:space="preserve">Renovation of Lukore VTC 2 classrooms </t>
  </si>
  <si>
    <t>Completion of Phase 1 of Bang'a  VTC perimeter wall</t>
  </si>
  <si>
    <t>Construction of Mazeras VTC Phase  Triple workshop  Phase 1</t>
  </si>
  <si>
    <t>Renovation of two classrooms at Kinango VTC</t>
  </si>
  <si>
    <t>Kinago ward</t>
  </si>
  <si>
    <t xml:space="preserve">Construction of Chidundumo ECDE centre </t>
  </si>
  <si>
    <t xml:space="preserve"> Kinango ward</t>
  </si>
  <si>
    <t>Water Services</t>
  </si>
  <si>
    <t>Disbursed partly</t>
  </si>
  <si>
    <t>Not Procured</t>
  </si>
  <si>
    <t>Ongoing</t>
  </si>
  <si>
    <t>Tsimba Golini ward</t>
  </si>
  <si>
    <t>Mwereni Ward</t>
  </si>
  <si>
    <t>Delivered</t>
  </si>
  <si>
    <t xml:space="preserve">Pongwe  Kikoneni </t>
  </si>
  <si>
    <t>Waa Ng'ombeni ward</t>
  </si>
  <si>
    <t>Mackinnon Ward</t>
  </si>
  <si>
    <t>Ndavaya Ward</t>
  </si>
  <si>
    <t>Samburu ward</t>
  </si>
  <si>
    <t>Disbursed</t>
  </si>
  <si>
    <t xml:space="preserve">Drilling of a borehole at Kivuleni (Faraja) in Pongwe  Kikoneni </t>
  </si>
  <si>
    <t>Kikoneni Ward</t>
  </si>
  <si>
    <t>Complete and operational</t>
  </si>
  <si>
    <t>Extension of Water pipeline from Bofu Dam Phase II in Kasemeni Ward</t>
  </si>
  <si>
    <t>Extension pipeline from Bengo to Mgome phase II in Gandini Village Unit, Dzombo ward</t>
  </si>
  <si>
    <t>Augmentation and Improvement of Tsimba -Wanyutu  Water Supply in Tsimba Golini Ward</t>
  </si>
  <si>
    <t>Extension of water pipeline with water tower at Ganjora B to the sorrounding villages  in Ramisi ward</t>
  </si>
  <si>
    <t>Pipeline extension from Deri borehole to Deri A and Deri B in Mkongani ward</t>
  </si>
  <si>
    <t>Expansion of Mabayani Dam in Mwereni Ward</t>
  </si>
  <si>
    <t>Drilling and Equiping of a borehole at Kombani Central Kwa Tsutsu in waa/Ngombeni ward</t>
  </si>
  <si>
    <t>Expansion of Kwa Kamanza Dam</t>
  </si>
  <si>
    <t>Rehabilitation of Dungumale borehole in Kinondo ward</t>
  </si>
  <si>
    <t>Drilling and equipping of Mwaivu borehole with water tower in Kinondo ward</t>
  </si>
  <si>
    <t>Drilling and equipping of aborehole at Kilindini in Mkongani ward</t>
  </si>
  <si>
    <t>Installation of solar powered pump at Mbilini dam in Puma ward</t>
  </si>
  <si>
    <t>Construction of Kilibasi Dam Phase I in Mackinon Road Ward</t>
  </si>
  <si>
    <t>Treatment facility/storage and piping of water at Bofu Dam in Kasemeni Ward</t>
  </si>
  <si>
    <t>Maintenance of water pipeline from Tiwi Sokoni - Chirima in Tiwi ward</t>
  </si>
  <si>
    <t>Bububu Water Supply Project Phase 2: Construction of water  Treatment system and  Improvement of Water Supply Network  in Tsimba Golini ward</t>
  </si>
  <si>
    <t>Construction of water pipeline from Jego –Kiwegu –Mwamose and adjacent areas in Vanga ward( Proposed relocation of Tsuini elevated tank in Vanga ward)</t>
  </si>
  <si>
    <t>Not Paid</t>
  </si>
  <si>
    <t>Rehabilitation of Mwakunde Dam in Samburu ward</t>
  </si>
  <si>
    <t>Development of Matuga well field Phase 1 in Waa Ng'ombeni ward</t>
  </si>
  <si>
    <t>Drilling of a borehole at Vumirira in Mkongani ward</t>
  </si>
  <si>
    <t>Construction of Mnagoni-Luwanga and Ng’onzini water pipeline in Samburu ward</t>
  </si>
  <si>
    <t>Connecting the Mwanda-matumbi 6 inch line to 2 inch line Dzombo water line in Mwavumbo ward(Rehabilitation of Mwanda Matumbi and Dzombo pipeline)</t>
  </si>
  <si>
    <t>Kalalani water improvement system in mwavumbo ward</t>
  </si>
  <si>
    <t>Extension of water pipeline from  Mtaa dam to Mtaa B Village.</t>
  </si>
  <si>
    <t>Pipeline extension of Panama – Shimoni (Kona ya Tswaka – panama section) Phase II) in Pongwe Kikoneni ward</t>
  </si>
  <si>
    <t>Extension of pipeline from Mwaluvanga dispensary to Muembeni and Kilulu Primary in Kubo south ward</t>
  </si>
  <si>
    <t>Construction of a water pipeline from Mrihi wa Bibi - Kwa Mama Anastacia Muthee in Kubo South ward</t>
  </si>
  <si>
    <t>Construction of a water pipeline from Tangini - Makwang'ani with an extension to Boyani Mwandogo in Kubo South ward</t>
  </si>
  <si>
    <t>Rehabilitation of Mtsangatamu to Mkongani water pipeline in Mkongani ward</t>
  </si>
  <si>
    <t>Proposed pipeline extension from Magaoni BH in Kinondo Ward(proposed drilling at Magaoni &amp; construction of Water tower.</t>
  </si>
  <si>
    <t>Construction of water tower and 500metres pipeline extension at Maramba kwa Mwamtindi in Kinondo ward</t>
  </si>
  <si>
    <t>Extension of water pipeline from Mkanda to Maphombe  in Ramisi ward</t>
  </si>
  <si>
    <t>Extension of water pipeline from Mkwambani to Mvureni in Kinondo ward</t>
  </si>
  <si>
    <t>Extension of piped water from Kizingo dam- Mwangaza in Mackinon Road Ward</t>
  </si>
  <si>
    <t>Nikaphu water improvement system in Pongwe Kikoneni ward</t>
  </si>
  <si>
    <t>Kikoneni ward</t>
  </si>
  <si>
    <t>Drillling and equiping of a borehole at Mwauchi village in Waa/Ngombeni ward</t>
  </si>
  <si>
    <t>Mwauchi village in Waaa/Nward</t>
  </si>
  <si>
    <t>Drilling and equiping of a borehole with water tower at mivumoni, Mzee Mwamajepo around former Paletina Hotel in Gombato ward</t>
  </si>
  <si>
    <t>Gombato ward</t>
  </si>
  <si>
    <t>Drilling and equiping of aborehole at ukunda Scheme kwa Mwachizumo in Ukunda ward</t>
  </si>
  <si>
    <t>Drilling and equipping of a borehole and pipeline extension at Mkomatendegwa in Kinondo ward</t>
  </si>
  <si>
    <t>Construction of water tower at Kwa Tagalala and pipleline extension at Kwa Bengo in Mbavu Village in Kinondo ward</t>
  </si>
  <si>
    <t>Drilling and equipping of solar powered borehole at Ibin Sina dispensary in Kinondo ward</t>
  </si>
  <si>
    <t>Construction of water tower at Muembe Kijembe in Kinondo ward</t>
  </si>
  <si>
    <t>Drilling and equipping of Dabara borehole with water tower and pipeline extension (1Km) to the sorrounding villages in Kinondo ward</t>
  </si>
  <si>
    <t>Installation of Bomani BH in Ramisi ward</t>
  </si>
  <si>
    <t>Purchase and installation of a solar powered pump at Mlongotoni Borehole in Ramisi ward</t>
  </si>
  <si>
    <t>Drilling and equipping of a borehole at Mtsangatamu(Votya) in Mkongani ward</t>
  </si>
  <si>
    <t>Drilling  and equipping of a borehole with water tower at Pumwani in Mkongani ward</t>
  </si>
  <si>
    <t>Installation of Jorori borehole and pipeline extension in Tsimba Golini ward</t>
  </si>
  <si>
    <t>Golini Ward</t>
  </si>
  <si>
    <t>Drilling and equipping of boreholes at Mwamivi Mkomani, Debwe ECDE and Muungano Village in Tiwi ward</t>
  </si>
  <si>
    <t>Rehabilitation of Chikola borehole with installation of solar powered machine in Tiwi ward</t>
  </si>
  <si>
    <t>Drilling and equipping of a solar powered borehole with water tower at Mwachema-Ndugu Village in Tiwi ward</t>
  </si>
  <si>
    <t>Drilling and equipping of a solar powered borehole with water tower at Dzombo village in Tiwi ward</t>
  </si>
  <si>
    <t>Drilling and equipping of a solar powered borehole with water tower at Chai Mabu (Kwa Mzee Hassan Dzengo) in Tiwi ward</t>
  </si>
  <si>
    <t>Rehabilitation of Lwara Community borehole in Mkongani ward( Solarization of Mtsaviani P. School BH in Mkongani ward</t>
  </si>
  <si>
    <t>Drilling of Mangawani and Likoni ya Mwaluvanga boreholes each at Kshs 4,000,0000 in Kubo South ward</t>
  </si>
  <si>
    <t>Installation of solar powered pump for Bandu in Dzombo ward</t>
  </si>
  <si>
    <t>Installation of solar powered pump machine at Vitsangalaweni Dam in Dzombo ward</t>
  </si>
  <si>
    <t>Construction of auxilliary facilities (cattle troughs and Commnity water points) at Kichwa cha Mtu Dam in Kasemeni village unit in Mwereni ward</t>
  </si>
  <si>
    <t>Rehabilitation of Djabia at Wasini and Mkwiro villages in Pongwe Kikoneni ward</t>
  </si>
  <si>
    <t>Pongwe Kikoneni ward</t>
  </si>
  <si>
    <t>Expansion and Disilting  of Bengo Dam in Gandini Village unit in Dzombo ward</t>
  </si>
  <si>
    <t>Construction of Tingani Dam Phase I in Mwereni ward</t>
  </si>
  <si>
    <t>Construction of Umoja Dam Phase I (Treatment facility/storage and piping) in Mwereni Ward</t>
  </si>
  <si>
    <t>Construction of Booster pump at Kinango Baraza park to boost pressures to Amani and Mwangani in Kinango ward</t>
  </si>
  <si>
    <t>Pipeline extension from Kivuma- Kaogeswa centre at Majoreni in Pongwe Kikoneni Ward</t>
  </si>
  <si>
    <t>Pongwe Kin Pongwe Ward</t>
  </si>
  <si>
    <t>Rehabilitation and testing of Samburu – Silaloni pipeline and installation of a new solar pump at Jongooni booster pump in Samburu ward</t>
  </si>
  <si>
    <t>Rehabilitation and expansion of Mwanamngulu Water pan in Mkongani ward</t>
  </si>
  <si>
    <t>Expansion &amp; Rehabilitation of Mgalani- Busho- Kilibasi water pipeline project in Mackinnon Road ward</t>
  </si>
  <si>
    <t xml:space="preserve">Supply and delivery of pipes for River crossing at Mwache &amp; Ramisi </t>
  </si>
  <si>
    <t>Dziweni network interconnections &amp; replcacement of washed away pipe sections</t>
  </si>
  <si>
    <t>Rehabilitation of Majimboni Muungano WS Project</t>
  </si>
  <si>
    <t>Rehabilitation of BH 8.1 - Matuga pipeline</t>
  </si>
  <si>
    <t>Maintenance of Mwabamdari Pumps</t>
  </si>
  <si>
    <t>Being Payment For Utsungu Wa Mwana Water Ponit In Mkongani Ward</t>
  </si>
  <si>
    <t>Drilling and equipping of a borehole and piping of water  at Mwangoloko Kwa Kizuka Family in Kinondo ward</t>
  </si>
  <si>
    <t>Water and Sanitation Project</t>
  </si>
  <si>
    <t>Rehabilitation of Mwarutswa Center and kanana center boreholes with pipeline extension to Makalani, Chinuni, Mwajaate, and Aleni Villages in Pongwe Kikoneni ward</t>
  </si>
  <si>
    <t>Installation of Motorized Pumping system with a water tower at Bumamani Borehole in Gazi Village Unit, Kinondo Ward</t>
  </si>
  <si>
    <t>Extension pipeline from Bengo to Mgome phase II in Gandini Village Unit, Dzombo ward Phase-2</t>
  </si>
  <si>
    <t xml:space="preserve">Water Pipeline extension from Mulika Mwizi takeoff to Kwa Kaderu in Mackinon Road Ward </t>
  </si>
  <si>
    <t>2640599 Water Sanitation and Development Project</t>
  </si>
  <si>
    <t>3111502-Survey and Design of water pipelines within the county</t>
  </si>
  <si>
    <t>3111499-  Procurement of Treatment Chemicals &amp; water quality testing</t>
  </si>
  <si>
    <t>3111502-Pipeline extension from Kwa Mwalolo to Chilongoni in Kinango ward</t>
  </si>
  <si>
    <t>3111502-Pipeline extension from Moyeni to Kwa Lukongo in Kinango ward</t>
  </si>
  <si>
    <t>3111502-Extension of pipeline from Stage ya Mhogo to Patanani slaughter house</t>
  </si>
  <si>
    <t>3111502-Rehabilitation of Magwasheni,Mbegani line, line toTiribe and pump</t>
  </si>
  <si>
    <t>3111502-Rehabilitation of Shimba Hills water supply system Kubo South Ward</t>
  </si>
  <si>
    <t>3111502-Lutsangani - M'bande - Chidzipwa pipeline extension in Mwavumbo</t>
  </si>
  <si>
    <t>3111502-Mazeras Mabirikani - Mwamdudu water pipeline in Kasemeni ward</t>
  </si>
  <si>
    <t>3111502-Mazeras mision offtake</t>
  </si>
  <si>
    <t>3111502-Extension of line,Marigiza tower,Madzokani,Voroni Muembeni in Ramisi</t>
  </si>
  <si>
    <t>3111502-Pipeline extension from Mkuduru A Borehole in Dzombo Ward</t>
  </si>
  <si>
    <t>3111502-Pipeline Mwakayamba borehole to Kwa Wanje  Kwa Mwachumba in Kinondo</t>
  </si>
  <si>
    <t>3111502-Construction of water tower at Dzuho ra Mawe in Mwereni ward</t>
  </si>
  <si>
    <t>3111502-Pipeline extension from Msulwa to Majimboni  in Kubo South</t>
  </si>
  <si>
    <t>3111502-Supply and delivery of drilling materials</t>
  </si>
  <si>
    <t>3111502-Drilling and equipping of aborehole at Kilindini in Mkongani ward</t>
  </si>
  <si>
    <t>3111502-Drilling,equipping of a solar borehole with water tower at Simkumbe</t>
  </si>
  <si>
    <t>3111502-Drilling of a BH at Maweni village in Tiwi ward</t>
  </si>
  <si>
    <t>3111502-Equipping of borehole at Mawia in Kubo South ward</t>
  </si>
  <si>
    <t>3111502-Installation of solar pump at Manyatta borehole in Kubo South ward</t>
  </si>
  <si>
    <t>3111502-Drilling and equipping of Majimoto borehole in Dzombo ward</t>
  </si>
  <si>
    <t>3111502-Rehabilitation of Ngoto Borehole and  pipes to Ngowa Magodzoni in Tiwi</t>
  </si>
  <si>
    <t>3111502-Solarisation of wells and rehabilitation of  pipeline in Gazi Kinondo</t>
  </si>
  <si>
    <t>3111502-Drilling  Mwangwei Dispensary Borehole in Pongwe/Kikoneni</t>
  </si>
  <si>
    <t>Drilling and Equipping of Mwahoa borehole in Pongwe Kikoneni</t>
  </si>
  <si>
    <t>3111502-Drilling   of a borehole at Madibwani dispensary in Waa-Ngombeni</t>
  </si>
  <si>
    <t>3111502-Drilling  and equipping of a borehole at Mwelein Waa-Ngombeni</t>
  </si>
  <si>
    <t>3111502-Drilling  and equipping of a borehole at Mwatate in Waa-Ngombeni</t>
  </si>
  <si>
    <t>3111502-Drilling of borehole Ngombeni Moshini kwa Mzee Atta in Waa-Ngombeni</t>
  </si>
  <si>
    <t>3111502-Installation,electrification of a borehole at Jeza inTsimba Golini</t>
  </si>
  <si>
    <t>3111502-Drilling of borehole with tower at Magongoni-Kigaleni in Kinondo</t>
  </si>
  <si>
    <t>3111502-Driling and equipping of Borehole at Kinango Ndogo</t>
  </si>
  <si>
    <t>3111502-Adoption of Polyethylene for the Kibaoni Moyeni pipeline in Kinango</t>
  </si>
  <si>
    <t>3111502-Rehabilitation of Bekadzo dam (Concrete spill way) in Puma ward</t>
  </si>
  <si>
    <t>3111502-Construction of  tower at kizingo irrigation scheme in Mackinon road</t>
  </si>
  <si>
    <t>3111502-Expansion and distillation of Kakindu dam in Ndavaya ward</t>
  </si>
  <si>
    <t>3111502-Flagship Project: Construction of Silaloni Dam Phase III: Pipeline extension in Samburu</t>
  </si>
  <si>
    <t>3111502-Construction of Kizibe Dam</t>
  </si>
  <si>
    <t>3111502-Expantion and distilation of Magongoni dam</t>
  </si>
  <si>
    <t>3111504 Maintenance of Community Water Projects for Community Managed Schemes</t>
  </si>
  <si>
    <t>2640499 Grant to Kwawasco</t>
  </si>
  <si>
    <t>Roads</t>
  </si>
  <si>
    <t>Cabro paving and streetlighting from Waa-Mbweka road  in Waa/Ngo'mbeni ward</t>
  </si>
  <si>
    <t xml:space="preserve"> Waa/Ngo'mbeni </t>
  </si>
  <si>
    <t>11.12.23</t>
  </si>
  <si>
    <t>25.03.2024</t>
  </si>
  <si>
    <t xml:space="preserve">                           -  </t>
  </si>
  <si>
    <t>Delayed payment to the contractor - Interim payment certificate No 1</t>
  </si>
  <si>
    <t>Rehabilitation of Burani-Mwamtobo-Zion road in Mkongani ward</t>
  </si>
  <si>
    <t xml:space="preserve"> Mkongani </t>
  </si>
  <si>
    <t>17.07.24</t>
  </si>
  <si>
    <t>30.10.2024</t>
  </si>
  <si>
    <t>Delayed Mobilisation of the required County Machinery to rehabilitate the road to passable condition to enable the contractor to Mobilise materials for the structures to site</t>
  </si>
  <si>
    <t>County Flagship Project 2 -Tarmacking of Kona Ya Musa – Mabokoni – Kona Ya Masai Road in Ukunda, Gombato/Bongwe wards</t>
  </si>
  <si>
    <t xml:space="preserve"> Ukunda </t>
  </si>
  <si>
    <t>15.04.20</t>
  </si>
  <si>
    <t>15.04.2021</t>
  </si>
  <si>
    <t>Project was Terminated, The contractor went to court, Awaiting Court Verdict before Re-Tender</t>
  </si>
  <si>
    <t>Flagship Project 4: Upgrading to Bitumen Standard of Vinuni - Tiwi Sokoni Road - Phase II</t>
  </si>
  <si>
    <t>in progress</t>
  </si>
  <si>
    <t>Cabro paving of Milalani - Vidungeni Rd in Ramisi ward</t>
  </si>
  <si>
    <t>complete</t>
  </si>
  <si>
    <t>Grading and murraming of Eshu-Ganzore road with culverts in Ramisi ward</t>
  </si>
  <si>
    <t>Rehabilitation and murraming of Muhaka-Kigaleni road in Kinondo ward</t>
  </si>
  <si>
    <t>Murraming and culverting of Kidomaya to Lunga Lunga road vanga ward</t>
  </si>
  <si>
    <t>Vanga Ward</t>
  </si>
  <si>
    <t>Rehabilitation &amp; Murraming Vitsangalaweni/Kwa Masai Road in Dzombo ward</t>
  </si>
  <si>
    <t>Dzombo Ward</t>
  </si>
  <si>
    <t>Murraming of Mamba-Nguluku road in Dzombo ward</t>
  </si>
  <si>
    <t>Grading and murraming of Mahoyo -Shamba Jipya road in Dzombo ward</t>
  </si>
  <si>
    <t>Opening and Grading of Chikuyu A to Chikuyu B Road in Kasemeni Road</t>
  </si>
  <si>
    <t>Kasemini  Ward</t>
  </si>
  <si>
    <t>Cabro paving of Kigato- Mng'ongoni road in Waa/Ngo'mbeni ward</t>
  </si>
  <si>
    <t>Waa Ng'ombeni/ward</t>
  </si>
  <si>
    <t>Cabro-Paving of Waa Stage to Waa Dispensary road  in Waa/Ngo'mbeni ward</t>
  </si>
  <si>
    <t>Waa/Ng'ombeni Ward</t>
  </si>
  <si>
    <t>delayed payments</t>
  </si>
  <si>
    <t>Streetlights</t>
  </si>
  <si>
    <t>Installation of floodlight at Ngoto village in Tiwi ward</t>
  </si>
  <si>
    <t>Installation of solar powered from Kisimachande to Mwaembe Hospital  in Ramisi ward</t>
  </si>
  <si>
    <t>Installation of 20 metres height floodlight at Kiuzini Kwa Naran in Kinondo ward</t>
  </si>
  <si>
    <t>Opening, grading and construction of a drift at Masindeni to Magomani to Mtambwe Road in Kinondo ward</t>
  </si>
  <si>
    <t>completed</t>
  </si>
  <si>
    <t>Installation of floodlight at Mshiu in Pongwe/Kikoneni ward</t>
  </si>
  <si>
    <t>Grading and Murraming of Tiribe - Mzinji - Mtsamviani Rd  in Mkongani ward</t>
  </si>
  <si>
    <t>Mkongani Ward</t>
  </si>
  <si>
    <t>Rehabilitation of county access road: Jimbo rd -KRB</t>
  </si>
  <si>
    <t>Rehabilitation of Odessa -Matumizi-Kwa Mama Betty-N'ngori road</t>
  </si>
  <si>
    <t xml:space="preserve"> Kubo south/ward</t>
  </si>
  <si>
    <t>Murraming of Ajab Godown (Mvindeni) - Kwa Mufyu road in Ukunda ward</t>
  </si>
  <si>
    <t>Murraming of Kingwede kwa Chief - Mivumoni beach road with support from county machinery in Ramisi ward</t>
  </si>
  <si>
    <t>Cabro paving of Bomani kwa Soro - Vidungeni - Milalani road in Ramisi ward</t>
  </si>
  <si>
    <t>Cabro paving of Msambweni Hospital Beach park road in Ramisi ward</t>
  </si>
  <si>
    <t xml:space="preserve">Cabro paving of Maganyakulo - Mabatani road in Waa Ng'ombeni </t>
  </si>
  <si>
    <t>Cabro paving of Sokoni-Tiwi rural health centre road in Tiwi ward</t>
  </si>
  <si>
    <t>Road opening: Kitengerwa to Mashambi road using county machinery in Mkongani ward</t>
  </si>
  <si>
    <t>Opening and gravelling of Checkpoint-Msulwa  in Kubo south ward</t>
  </si>
  <si>
    <t>Kinango Ward</t>
  </si>
  <si>
    <t>Road opening: Kibandaongo - Dzendereni - Boyani in Kinango ward</t>
  </si>
  <si>
    <t>Murraming of Ngurugani - Mbuyuni road in Kasemeni ward</t>
  </si>
  <si>
    <t>Kasemi Ward</t>
  </si>
  <si>
    <t>Provision of Murram for selected county roads</t>
  </si>
  <si>
    <t>Tendered current Financial year 2024/25</t>
  </si>
  <si>
    <t>Road opening of Dzovuni - Chibuga- Yapha - Kibandaongo rd</t>
  </si>
  <si>
    <t>Murraming of Mabokoni-TUM University-Blue Jay Road in Gombato/Bongwe ward-KRB</t>
  </si>
  <si>
    <t>Bongwe/Gombato Ward</t>
  </si>
  <si>
    <t xml:space="preserve"> Upgrading of Mafisini to Magodi roads with two drifts and culverts in Ramisi ward - KRB</t>
  </si>
  <si>
    <t>Cabropaving of Sokoni-Mkoyo-Kirima-Amani Beach road in Tiwi ward- KRB</t>
  </si>
  <si>
    <t>Murraming of Vuga Tingeti Dima road in Tsimba/Golini ward -KRB</t>
  </si>
  <si>
    <t>Tsimba Golini</t>
  </si>
  <si>
    <t>Gravelling and culverts Kiranze-Mwamtsefu-Manda road in Mwereni ward-KRB</t>
  </si>
  <si>
    <t>Rehabilitation and Gravelling of Mwangwei-Majoreni Road in Pongwe/ Kikoneni ward-KRB</t>
  </si>
  <si>
    <t>Murraming: Kinango - Amkeni road in Kinango ward - KRB</t>
  </si>
  <si>
    <t>Gravelling of Mwachanda - Mbita rd and installation of drifts before kwa Ruaka and Kakuphani in Ndavaya ward-KRB</t>
  </si>
  <si>
    <t>Murraming &amp; drifting of Mwabila- Katsimbalwena road in Mwavumbo ward-KRB</t>
  </si>
  <si>
    <t>Mwavumbo Ward</t>
  </si>
  <si>
    <t>Construction of drifts at Kwa Mgutu &amp; Kwa Ngoloma in Mwavumbo ward-KRB</t>
  </si>
  <si>
    <t>Rehabilitation of Bofu - Guro - Deri ya Mnavu Road. And Culverts/ drift installation at Pangani and Kwa Jawa in Kasemeni ward-KRB</t>
  </si>
  <si>
    <t>Construction of streetlights at Colorado-Mwisho wa lami road in Kinondo ward</t>
  </si>
  <si>
    <t>Installation of floodlight at Mgera in Vanga Ward</t>
  </si>
  <si>
    <t>Cabro paving of  of Galu Primary to Neptune road</t>
  </si>
  <si>
    <t>Cabro paving of Tatu Bila - Bomani Rd in Ramisi ward</t>
  </si>
  <si>
    <t>Rehabilitation of Lunguma-Mteza road</t>
  </si>
  <si>
    <t>Opening of Pumwani - Gwadu road in Mkongani ward</t>
  </si>
  <si>
    <t>Rehabilitation of Tsahuni - Mbandi Rd 
Village unit in Kinango ward</t>
  </si>
  <si>
    <t>Opening of Bumburi - Mdomo - Dzivani - Sakake
Rd in Mackinon Road ward</t>
  </si>
  <si>
    <t>Rehabilitation of Maziani - Chengoni - Mtulu Rd in Samburu Chengoni ward</t>
  </si>
  <si>
    <t>Samburu Chengoni</t>
  </si>
  <si>
    <t>Rehabilitation of Kwa Mwanjira-Mlola road</t>
  </si>
  <si>
    <t>Rehabilitation of Mtsangatifu-Dzombo-Kwa Katana-Vuto-Pemba Road in Mwavumbo ward</t>
  </si>
  <si>
    <t xml:space="preserve"> Construction of a Fire Station at Kombani Phase II</t>
  </si>
  <si>
    <t>Kenya Forest Services Licensing Fees for Jimbo road in Vanga ward</t>
  </si>
  <si>
    <t xml:space="preserve">Environmental and Social Impact Assessment </t>
  </si>
  <si>
    <t>Hire of machinery &amp; murraming of Kona ya Maasai Shimba Hills</t>
  </si>
  <si>
    <t>Phase 2-Matuga - KSG streetlights extension in Waa Ng'ombeni ward</t>
  </si>
  <si>
    <t>Waa/Ng'ombeni</t>
  </si>
  <si>
    <t>Installation of solar powered streetlights from Sawasawa-Balbowa in Ramisi ward</t>
  </si>
  <si>
    <t>Installation of solar powered streetlights from Kisite-Nice View road in Ramisi ward</t>
  </si>
  <si>
    <t>Construction of solar powered streetlights from Mwachema-Tiwi Hospital Road</t>
  </si>
  <si>
    <t>Installation of streetlights from Maganyakulo to
Chitsakamatsa (Site for blue Economy College) in
Waa/Ng'ombeni ward</t>
  </si>
  <si>
    <t>Installation of streetlights Vigurungani Hospital - Police Station - Main Rd in Puma ward</t>
  </si>
  <si>
    <t>Puma Ward</t>
  </si>
  <si>
    <t>Putting of street lights at Mackinnon Road Centres in Mackinnon ward</t>
  </si>
  <si>
    <t>Installation of streetlights at Pemba trading centre in Mwavumbo ward</t>
  </si>
  <si>
    <t>Street lights from Mjimkubwa to Mnyenzeni Hospital in Kasemeni ward.</t>
  </si>
  <si>
    <t>Streetlights extension at Samburu town in Samburu Chengoni ward</t>
  </si>
  <si>
    <t>Flagship Project 1: Upgrading to Bitumen Standard of  Mkilo - Kalalani - Mavirivirini Road - Phase III</t>
  </si>
  <si>
    <t>Flagship Project 3: Upgrading to Bitumen Standard of Mwangwei-Majoreni road</t>
  </si>
  <si>
    <t xml:space="preserve"> Samburu Chengoni/ward</t>
  </si>
  <si>
    <t>Flagship Project 4: Fire Station - Phase II</t>
  </si>
  <si>
    <t>Flagship Project 5: Mechanical Workshop    - Phase II</t>
  </si>
  <si>
    <t>Terminated</t>
  </si>
  <si>
    <t>Tarmacking of Kona Ya Police to Msambweni Referral Hospital Road</t>
  </si>
  <si>
    <t>Grading and murraming of Kidzumbani-Gongonda road in Ramisi ward</t>
  </si>
  <si>
    <t>Kasemeni Ward.</t>
  </si>
  <si>
    <t>Opening and grading of Chungani-Mwagundu road in Ramisi ward</t>
  </si>
  <si>
    <t>Murraming and grading of Ngoro Kiuriro road in Ramisi ward</t>
  </si>
  <si>
    <t>Murramming of Galu-Kigugumo Road in Kinondo Ward</t>
  </si>
  <si>
    <t>Opening and murraming of 2kilometres road from Kizimu Kazi to Shine Yetu in Kinondo ward</t>
  </si>
  <si>
    <t>Murraming of Gazi- Bandarini road in Kinondo ward</t>
  </si>
  <si>
    <t>Murraming of Mkwambani/Maramba to Magomani Road in Kinondo Ward</t>
  </si>
  <si>
    <t>Opening of Vukani-Mlungunipa road in Gombato /Bongwe ward</t>
  </si>
  <si>
    <t>Grading and Gravelling of Kibiboni to Kikoneni centre in Pongwe Kikoneni ward</t>
  </si>
  <si>
    <t>Grading and gravelling Masimbani to Mwandeo and Mwauga to Mabafweni road with an extension to Masimabi primary school in Pongwe/Kikoneni ward</t>
  </si>
  <si>
    <t>Grading  and spot murraming of Marenje to Mwavumbe road in Dzombo ward</t>
  </si>
  <si>
    <t>Murraming Mwangulu - Kilimangodo road in Mwereni ward</t>
  </si>
  <si>
    <t>Rehabilitation of Matsutsuni Mbuluni Kifyonzo Miatsani road in Ndavaya Ward</t>
  </si>
  <si>
    <t>Rehabilitation of Mwangoni - gulanze road  in Ndavaya Ward</t>
  </si>
  <si>
    <t>Rehabilitation of Mwalukombe - Mwalukombe Girls Secondary School Ndavaya ward</t>
  </si>
  <si>
    <t>Opening and grading  of Mdomo-Dzivani-Jeza-Sakake-Busho road in Macknon rd ward</t>
  </si>
  <si>
    <t>Rehabilitation of Mulunguni-Kizingo-Makamini-Kituu road in Macknon rd ward</t>
  </si>
  <si>
    <t>Opening of Taru Minazini - Fuleye - Mbegani - Magale Rd in Macknon rd ward</t>
  </si>
  <si>
    <t>Opening of Bahakwenu - Dzoyagenu - Kiwanjani Kaporojoni Rd in Macknon rd ward</t>
  </si>
  <si>
    <t>Muramming  of Mavirivirini – Maweu - Pemba road in Mwavumbo ward</t>
  </si>
  <si>
    <t>Opening ,Heavy grading,Murraming ,Culverts and drifting of Mwanda dispensary -Gobwe road in Mwavumbo ward</t>
  </si>
  <si>
    <t>Muramming of Mnavuni-Magongo Tisa-Mavirivirini road in Mwavumbo ward</t>
  </si>
  <si>
    <t>Graveling of Mtaa - Mbujani road in Kasemeni Ward</t>
  </si>
  <si>
    <t>Murraming of Vikolani-Bofu road in Kasemeni Ward</t>
  </si>
  <si>
    <t>Opening of feeder road from Chiphangani- Shaurimoyo- Sagalato to Dzendereni (Mawe Gandulu) in Kinango ward</t>
  </si>
  <si>
    <t>Proposed relocation of floodlights at kinango(3no.) in Kinango ward</t>
  </si>
  <si>
    <t xml:space="preserve">Murraming and Rehabilitation of Deri - Mwangoloto - Kanyumbuni - Bwaga Road in Samburu/ Chengoni </t>
  </si>
  <si>
    <t>Installation of 20Mtr solar powered floodlight at Busho in Mackinon Road ward</t>
  </si>
  <si>
    <t>Cabro paving of Kombani Kwa Chief to Mtsangatifu road  in Waa/Ngo'mbeni ward</t>
  </si>
  <si>
    <t>Waa/ Ng'ombeni</t>
  </si>
  <si>
    <t>Cabro paving of Gulf-Cooperative Road arount St. Joseph Catholic Primary School in Ukunda Ward</t>
  </si>
  <si>
    <t>Cabro paving of Kombani-Zote Road in Waa/Ngo'mbeni ward</t>
  </si>
  <si>
    <t>Tarmacking of a Section of vyongwani-Lunguma Road at Vyogwani dispensary in Tsimba Golini</t>
  </si>
  <si>
    <t>Installation of floodlight mast at Makondeni Village  in Waa/Ngo'mbeni ward</t>
  </si>
  <si>
    <t>Waa/Ngo'mbeni ward</t>
  </si>
  <si>
    <t>Murraming of Kwa Mwanyoha -Magodzoni road in Tiwi ward</t>
  </si>
  <si>
    <t xml:space="preserve"> Tiwi ward</t>
  </si>
  <si>
    <t>Opening of Kasemeni-Kizingo ECDE -Hillpark road in Tiwi ward</t>
  </si>
  <si>
    <t xml:space="preserve"> Tiwi Ward</t>
  </si>
  <si>
    <t>Installation of floodlight at Kirima in Tiwi ward</t>
  </si>
  <si>
    <t>Installation of floodlight at Kirudi village in Tiwi ward</t>
  </si>
  <si>
    <t>Installation of Floodlight at Simkumbe Village in Tiwi ward</t>
  </si>
  <si>
    <t>Installation of Floodlight at Canoe Town in Kinondo Ward</t>
  </si>
  <si>
    <t>Rehabilitation of Mangawani Mkanda dam Maphombe road in Kubo south ward</t>
  </si>
  <si>
    <t>Kubo south ward</t>
  </si>
  <si>
    <t>Rehabilitation of Mkundi Majimoto road in Kubo South ward</t>
  </si>
  <si>
    <t>Rehabilitation of Katangini-Kinango Ndogo with culverts in Kubo South ward</t>
  </si>
  <si>
    <t>Survey and Demarcation of County Roads</t>
  </si>
  <si>
    <t>Extension of Street lights along Kona ya Jadini - Lotfa- Beach road in Ukunda ward</t>
  </si>
  <si>
    <t>Cabropaving of Main road to Mwakigwena Primary School Entrance in Ukunda ward</t>
  </si>
  <si>
    <t>Erection of a floodlight at Tangulia market centre in Ukunda ward</t>
  </si>
  <si>
    <t xml:space="preserve"> Ukunda ward</t>
  </si>
  <si>
    <t>Installation of floodlight at Mwachande in Ramisi ward</t>
  </si>
  <si>
    <t>Installation of a floodlight at Mwamanga Giriama Dance in Gombato /Bongwe ward</t>
  </si>
  <si>
    <t>Bongwe Gombato ward</t>
  </si>
  <si>
    <t>Installation of a floodlight at Magic around Mwaroni in Gombato /Bongwe ward</t>
  </si>
  <si>
    <t>Installation of a floodlight at Darad near Veterinary in Gombato /Bongwe ward</t>
  </si>
  <si>
    <t>Installation of floodlight at Tswaka trading center in Pongwe/Kikoneni ward</t>
  </si>
  <si>
    <t>Installation of floodlight at Majoreni centre in Pongwe/Kikoneni ward</t>
  </si>
  <si>
    <t>Installation of floodlight at Kidimu in Pongwe/Kikoneni ward</t>
  </si>
  <si>
    <t>Installation of floodlight at Mamba market in Dzombo ward</t>
  </si>
  <si>
    <t>Installation of floodlight at Menzamwenye trading center in Dzombo ward</t>
  </si>
  <si>
    <t>Erection of flood lights for Mwena in mwereni ward</t>
  </si>
  <si>
    <t>Installation of floodlight at Kilimangodo trading center in Mwereni ward</t>
  </si>
  <si>
    <t>Installation of floodlight at Bishop Kalu Dispensary in Puma ward</t>
  </si>
  <si>
    <t>Installation of floodlight at Moyeni Trading Centre in Kinango ward</t>
  </si>
  <si>
    <t>Installation of  street light at  Samburu town in Samburu/Chengoni ward</t>
  </si>
  <si>
    <t>Samburu/ Chengoni Ward</t>
  </si>
  <si>
    <t>Installation of floodlight at Mwachanda in Ndavaya ward</t>
  </si>
  <si>
    <t>Installation of streetlights at Meli Kubwa Town to KENHA market in MacKinnon rd ward</t>
  </si>
  <si>
    <t>Installation of floodlight at Tiwi Sports London Mwakulo in Tiwi ward</t>
  </si>
  <si>
    <t>Installation of floodlight at Mtsamviani Trading Centre in Mkongani ward</t>
  </si>
  <si>
    <t>Tourism And Ict</t>
  </si>
  <si>
    <t>Construction of washrooms at Papillion Beach access road Ukunda ward</t>
  </si>
  <si>
    <t> None</t>
  </si>
  <si>
    <t>GoK</t>
  </si>
  <si>
    <t>Removed during Supplementary</t>
  </si>
  <si>
    <t>Cabro paving of Jogoo ground road in Gombato Bongwe ward</t>
  </si>
  <si>
    <t>Gombato Bongwe Ward</t>
  </si>
  <si>
    <t>Construction of Wasini women board walk restaurant/ eatery Phase III</t>
  </si>
  <si>
    <t>Opening up of African Pool phase I in Tiwi ward</t>
  </si>
  <si>
    <t>Establishment of Community Wi-Fi Centres</t>
  </si>
  <si>
    <t>Headquarters</t>
  </si>
  <si>
    <t>Expansion of Broadband Connectivity (Internet Rollover)</t>
  </si>
  <si>
    <t>Samburu, Lunga lunga and Tiwi Rural</t>
  </si>
  <si>
    <t>Tender not yet awarded</t>
  </si>
  <si>
    <t>Installation of Bulk SMS System</t>
  </si>
  <si>
    <t>Kwale County</t>
  </si>
  <si>
    <t>Infrastructure</t>
  </si>
  <si>
    <t xml:space="preserve"> Tarmacking of National Cereals and Produce Board-Godoni-Chitsanze Road Phase 3.</t>
  </si>
  <si>
    <t>27/10/2022</t>
  </si>
  <si>
    <t>95% Complete on Its Final stages</t>
  </si>
  <si>
    <t>Proposed Construction of Perimeter Wall and Toilet for Kwale Baraza Park Beutification Project</t>
  </si>
  <si>
    <t>22/1/2024</t>
  </si>
  <si>
    <t>22/7/2024</t>
  </si>
  <si>
    <t>Complete and in Use</t>
  </si>
  <si>
    <t>Administration</t>
  </si>
  <si>
    <t>Green sense international limited</t>
  </si>
  <si>
    <t>25/3/2024</t>
  </si>
  <si>
    <t>24/9/2024</t>
  </si>
  <si>
    <t>ongoing</t>
  </si>
  <si>
    <t>Envasses Environmental consulta</t>
  </si>
  <si>
    <t>Installation of solar powered streetlights from Carrefour-Jacaranda Beach road</t>
  </si>
  <si>
    <t>Extension of solar powered streetlights from Tandoori -Baobab Beach road</t>
  </si>
  <si>
    <t>Installation of solar powered streetlights along the Congo Masjid Beach access road</t>
  </si>
  <si>
    <t>Tarmacking of Blue Jay-Assins Road Phase II</t>
  </si>
  <si>
    <t>Change of projects scope from Tarmacking to Cabro paving</t>
  </si>
  <si>
    <t xml:space="preserve">Installation of high mast Flood Lights at Kinondo dumping site </t>
  </si>
  <si>
    <t>EIA study for the proposed tarmacking of Blue Jay-Assin Road</t>
  </si>
  <si>
    <t>Construction of Diani bus park phase II</t>
  </si>
  <si>
    <t>Purchase of skip bins</t>
  </si>
  <si>
    <t>Rehabilitation and Maintenance of Ziwani-Lungalunga Market road</t>
  </si>
  <si>
    <t>Lunga Lunga</t>
  </si>
  <si>
    <t>Development of waste collection infrastructure/Skip bins</t>
  </si>
  <si>
    <t>Purchase of skip loader</t>
  </si>
  <si>
    <t>Transport</t>
  </si>
  <si>
    <t>Supply and Delivery of skiploader</t>
  </si>
  <si>
    <t>23/9/2024</t>
  </si>
  <si>
    <t>22/4/2025</t>
  </si>
  <si>
    <t>Awaiting Payment to be delivered.</t>
  </si>
  <si>
    <t>consultancy services for environment and social impact assessment(esia) for proposed kinango municipality waste management and cemetery</t>
  </si>
  <si>
    <t>24/2/2025</t>
  </si>
  <si>
    <t>Health Services -Preventive</t>
  </si>
  <si>
    <t>Renovation of Mwananyamala dispensary in Dzombo ward</t>
  </si>
  <si>
    <t>Dzombo  ward</t>
  </si>
  <si>
    <t>Renovation of Staff houses at Kilimangodo Health Centre and 10,000ltrs water tank in Mwereni ward</t>
  </si>
  <si>
    <t>Construction of a laboratory at Mbegani dispensary in Mkongani ward</t>
  </si>
  <si>
    <t>Renovation of Vyongwani dispensary in Tsimba Golini ward</t>
  </si>
  <si>
    <t>Renovation of staff house at Mazumalume dispensary in Tsimba Golini ward</t>
  </si>
  <si>
    <t>6th Aug 2025</t>
  </si>
  <si>
    <t>Provision of a backup solar pannels at Tiwi RHTC in Tiwi ward</t>
  </si>
  <si>
    <t>tiwi ward</t>
  </si>
  <si>
    <t>Construction of a psychiatric ward at Tiwi RHTC Phase 2 in Tiwi ward</t>
  </si>
  <si>
    <t>Renovation of Mwaluvanga of dispensary staff house in Kubo south ward</t>
  </si>
  <si>
    <t>kubo South Ward</t>
  </si>
  <si>
    <t>Renovation of Mkanyeni dispensary in Kasemeni ward</t>
  </si>
  <si>
    <t>Renovation of Mabesheni Dispensary in Kasemeni ward</t>
  </si>
  <si>
    <t>REVENUE PERFORMANCE REPORT AS AT 31ST MARCH, 2025</t>
  </si>
  <si>
    <t>Cess</t>
  </si>
  <si>
    <t>Land Rates</t>
  </si>
  <si>
    <t>Single/Business Permits</t>
  </si>
  <si>
    <t>Property Rent</t>
  </si>
  <si>
    <t>Conservancy Administration</t>
  </si>
  <si>
    <t>Administration Control Fees and Charges</t>
  </si>
  <si>
    <t>Other Fines, Penalties, And Forfeiture Fees</t>
  </si>
  <si>
    <t>Physical Planning and Development</t>
  </si>
  <si>
    <t>Parking Fees</t>
  </si>
  <si>
    <t>Market Fees</t>
  </si>
  <si>
    <t>Advertising</t>
  </si>
  <si>
    <t>Hire Of County Assets</t>
  </si>
  <si>
    <t>Miscellaneous receipts</t>
  </si>
  <si>
    <r>
      <rPr>
        <i/>
        <sz val="12"/>
        <color rgb="FF000000"/>
        <rFont val="Times New Roman"/>
        <family val="1"/>
        <charset val="1"/>
      </rPr>
      <t>(a)</t>
    </r>
    <r>
      <rPr>
        <i/>
        <sz val="7"/>
        <color rgb="FF000000"/>
        <rFont val="Times New Roman"/>
        <family val="1"/>
        <charset val="1"/>
      </rPr>
      <t xml:space="preserve">   </t>
    </r>
    <r>
      <rPr>
        <i/>
        <sz val="12"/>
        <color rgb="FF000000"/>
        <rFont val="Times New Roman"/>
        <family val="1"/>
        <charset val="1"/>
      </rPr>
      <t>cess comprise of fish cess that has not been collected at all because the new finance act has not been fully implemented</t>
    </r>
  </si>
  <si>
    <r>
      <t>(b)</t>
    </r>
    <r>
      <rPr>
        <i/>
        <sz val="7"/>
        <color rgb="FF000000"/>
        <rFont val="Times New Roman"/>
        <family val="1"/>
        <charset val="1"/>
      </rPr>
      <t xml:space="preserve">   </t>
    </r>
    <r>
      <rPr>
        <i/>
        <sz val="12"/>
        <color rgb="FF000000"/>
        <rFont val="Times New Roman"/>
        <family val="1"/>
        <charset val="1"/>
      </rPr>
      <t>land rates are seasonal where we collect more in 1st and 4th  quarter,but we are above avaerage.</t>
    </r>
  </si>
  <si>
    <r>
      <t>(c)</t>
    </r>
    <r>
      <rPr>
        <i/>
        <sz val="7"/>
        <color rgb="FF000000"/>
        <rFont val="Times New Roman"/>
        <family val="1"/>
        <charset val="1"/>
      </rPr>
      <t xml:space="preserve">    </t>
    </r>
    <r>
      <rPr>
        <i/>
        <sz val="12"/>
        <color rgb="FF000000"/>
        <rFont val="Times New Roman"/>
        <family val="1"/>
        <charset val="1"/>
      </rPr>
      <t>single business permit is also seasonal where we expect to recover in 3rd and 4th quarter.Where in q3 we have done our best and hoping more for q4</t>
    </r>
  </si>
  <si>
    <r>
      <rPr>
        <i/>
        <sz val="12"/>
        <color rgb="FF000000"/>
        <rFont val="Times New Roman"/>
        <family val="1"/>
        <charset val="1"/>
      </rPr>
      <t>(d)</t>
    </r>
    <r>
      <rPr>
        <i/>
        <sz val="7"/>
        <color rgb="FF000000"/>
        <rFont val="Times New Roman"/>
        <family val="1"/>
        <charset val="1"/>
      </rPr>
      <t xml:space="preserve">   </t>
    </r>
    <r>
      <rPr>
        <i/>
        <sz val="12"/>
        <color rgb="FF000000"/>
        <rFont val="Times New Roman"/>
        <family val="1"/>
        <charset val="1"/>
      </rPr>
      <t>property rent is mainly composed of ground rent,stall rent and house rent.the underrealisation is due to white house ground rent where there has been intention to build affordable housing by the government.this speculation has made tenants to hold rent payment</t>
    </r>
  </si>
  <si>
    <r>
      <rPr>
        <i/>
        <sz val="12"/>
        <color rgb="FF000000"/>
        <rFont val="Times New Roman"/>
        <family val="1"/>
        <charset val="1"/>
      </rPr>
      <t>(e)</t>
    </r>
    <r>
      <rPr>
        <i/>
        <sz val="7"/>
        <color rgb="FF000000"/>
        <rFont val="Times New Roman"/>
        <family val="1"/>
        <charset val="1"/>
      </rPr>
      <t xml:space="preserve">    </t>
    </r>
    <r>
      <rPr>
        <i/>
        <sz val="12"/>
        <color rgb="FF000000"/>
        <rFont val="Times New Roman"/>
        <family val="1"/>
        <charset val="1"/>
      </rPr>
      <t>parking fees has been allocated bigger budget</t>
    </r>
  </si>
  <si>
    <r>
      <t>(f)</t>
    </r>
    <r>
      <rPr>
        <i/>
        <sz val="7"/>
        <color rgb="FF000000"/>
        <rFont val="Times New Roman"/>
        <family val="1"/>
        <charset val="1"/>
      </rPr>
      <t xml:space="preserve">     </t>
    </r>
    <r>
      <rPr>
        <i/>
        <sz val="12"/>
        <color rgb="FF000000"/>
        <rFont val="Times New Roman"/>
        <family val="1"/>
        <charset val="1"/>
      </rPr>
      <t>Advertising fees is normaly seasonal and can not be determined</t>
    </r>
  </si>
  <si>
    <r>
      <rPr>
        <i/>
        <sz val="12"/>
        <color rgb="FF000000"/>
        <rFont val="Times New Roman"/>
        <family val="1"/>
        <charset val="1"/>
      </rPr>
      <t>(h)</t>
    </r>
    <r>
      <rPr>
        <i/>
        <sz val="7"/>
        <color rgb="FF000000"/>
        <rFont val="Times New Roman"/>
        <family val="1"/>
        <charset val="1"/>
      </rPr>
      <t xml:space="preserve">   </t>
    </r>
    <r>
      <rPr>
        <i/>
        <sz val="12"/>
        <color rgb="FF000000"/>
        <rFont val="Times New Roman"/>
        <family val="1"/>
        <charset val="1"/>
      </rPr>
      <t>hire of county asset has underperformed due to lack of departmental support.</t>
    </r>
  </si>
  <si>
    <r>
      <t>(i)</t>
    </r>
    <r>
      <rPr>
        <i/>
        <sz val="7"/>
        <color rgb="FF000000"/>
        <rFont val="Times New Roman"/>
        <family val="1"/>
        <charset val="1"/>
      </rPr>
      <t xml:space="preserve">   </t>
    </r>
    <r>
      <rPr>
        <i/>
        <sz val="12"/>
        <color rgb="FF000000"/>
        <rFont val="Times New Roman"/>
        <family val="1"/>
        <charset val="1"/>
      </rPr>
      <t>Administration control fees comprises of liquor,weights and measures,plot transfer fees which are all seasonal where we expect to recover in quarter four</t>
    </r>
  </si>
  <si>
    <t>Addition in arrears in the financial year (Kshs).</t>
  </si>
  <si>
    <t>OSR Arrears as of 31st March 2025  (Kshs.)</t>
  </si>
  <si>
    <t>C=A+B+C+D-E</t>
  </si>
  <si>
    <t>Recoverable</t>
  </si>
  <si>
    <t>Partially Recovarable</t>
  </si>
  <si>
    <t>Miscellaneous</t>
  </si>
  <si>
    <t>Hospital fees</t>
  </si>
  <si>
    <t xml:space="preserve">Programme : Human Resource Capital Planning and Development </t>
  </si>
  <si>
    <t xml:space="preserve"> </t>
  </si>
  <si>
    <t>General Administration, Planning and Support Services</t>
  </si>
  <si>
    <t>SUB-PROGRAMME</t>
  </si>
  <si>
    <t xml:space="preserve"> FY 2023/24</t>
  </si>
  <si>
    <t xml:space="preserve">Actual </t>
  </si>
  <si>
    <t>Administration and Support Services</t>
  </si>
  <si>
    <t>General Administration</t>
  </si>
  <si>
    <t>Number Citizens participation forum held</t>
  </si>
  <si>
    <t>Economic policy papers/ bills prepared</t>
  </si>
  <si>
    <t>Number Economic policy papers/ bills prepared</t>
  </si>
  <si>
    <t>Monitoring and Evaluation Reports</t>
  </si>
  <si>
    <t>Number of Monitoring and Evaluation Reports</t>
  </si>
  <si>
    <t>M and E unit established</t>
  </si>
  <si>
    <t>Functional M and E unit with progress report produced</t>
  </si>
  <si>
    <t>M and E policy approved</t>
  </si>
  <si>
    <t>Number of M and E policies formulated and approved</t>
  </si>
  <si>
    <t>Programme : Economic and Financial Policy Formulation and Management</t>
  </si>
  <si>
    <t xml:space="preserve">Outcome:Sound economic and financial policies for accelerated economic growth </t>
  </si>
  <si>
    <t>Revenue Mobilization, Administration and Management</t>
  </si>
  <si>
    <t>Revenue Collection and Administration</t>
  </si>
  <si>
    <t>Revenue Unit</t>
  </si>
  <si>
    <t>Revenue targets</t>
  </si>
  <si>
    <t>Value in Kshs of Actual revenue collected</t>
  </si>
  <si>
    <t>450M</t>
  </si>
  <si>
    <t>191M</t>
  </si>
  <si>
    <t>259M</t>
  </si>
  <si>
    <t>% of county own revenue of the total budget.</t>
  </si>
  <si>
    <t>Enhanced revenue collection</t>
  </si>
  <si>
    <t>Number of completed stations</t>
  </si>
  <si>
    <t>Programme : Revenue Mobilization, Administration and Management</t>
  </si>
  <si>
    <t xml:space="preserve">Outcome:Sustainable policies for mobilization of public financial resources to supplement county allocation </t>
  </si>
  <si>
    <t>Public finance and accounting services</t>
  </si>
  <si>
    <t>Improved service delivery</t>
  </si>
  <si>
    <t>% absorption</t>
  </si>
  <si>
    <t>Procurement Unit</t>
  </si>
  <si>
    <t>% of compliance in procurement processes</t>
  </si>
  <si>
    <t>Audit Unit</t>
  </si>
  <si>
    <t>Number of audit reports produced and disseminate</t>
  </si>
  <si>
    <t>Administation</t>
  </si>
  <si>
    <t>General administrion and support</t>
  </si>
  <si>
    <t>CO</t>
  </si>
  <si>
    <t>Fairly compesated personnel</t>
  </si>
  <si>
    <t>Highly motivated  workforce</t>
  </si>
  <si>
    <t>Good working relationship</t>
  </si>
  <si>
    <t>Personnel services</t>
  </si>
  <si>
    <t>Effeciency in office operation activities</t>
  </si>
  <si>
    <t>Effecient workforce</t>
  </si>
  <si>
    <t>meeting all work deadlines</t>
  </si>
  <si>
    <t>Food security</t>
  </si>
  <si>
    <t xml:space="preserve">Crop production </t>
  </si>
  <si>
    <t>Director crops</t>
  </si>
  <si>
    <t>Strategic food crop reserve established</t>
  </si>
  <si>
    <t>Acreage under food crop</t>
  </si>
  <si>
    <t>Agriculture extention service and research</t>
  </si>
  <si>
    <t>Atc manager</t>
  </si>
  <si>
    <t>Number of fruit trees seedlings distributed</t>
  </si>
  <si>
    <t>Avilability of fruits</t>
  </si>
  <si>
    <t>Farm land utilization and mechanization</t>
  </si>
  <si>
    <t>Ams manager</t>
  </si>
  <si>
    <t>Number of agricultural mechanization equipment procured and distributed (tractors)</t>
  </si>
  <si>
    <t>large scale tiling of land</t>
  </si>
  <si>
    <t>Dairy and meat production and disease conntol</t>
  </si>
  <si>
    <t>Dairy and meat production and value addition</t>
  </si>
  <si>
    <t>Director  livestock</t>
  </si>
  <si>
    <t>Establishment of livestock markets ,Establishment of Milk value addition centre</t>
  </si>
  <si>
    <t>Number of livestock markets established,Number of livestock markets with poultry selling shades</t>
  </si>
  <si>
    <t>healthy livestock</t>
  </si>
  <si>
    <t>Disease control</t>
  </si>
  <si>
    <t>Director vetrinary</t>
  </si>
  <si>
    <t>Provision of livestock drugs, vaccines &amp;sera, chemicals and equipment</t>
  </si>
  <si>
    <t xml:space="preserve">Number of animals covered,Percentage decrease in notifiable disease outbreak </t>
  </si>
  <si>
    <t>Fish production</t>
  </si>
  <si>
    <t>Fish production and value addition and marketing</t>
  </si>
  <si>
    <t>Director fisheries</t>
  </si>
  <si>
    <t>Fisheries support services provided</t>
  </si>
  <si>
    <t xml:space="preserve">Acreage under seaweed/ sea grass production,Number of ponds under crab and prawn production </t>
  </si>
  <si>
    <t>High fish production</t>
  </si>
  <si>
    <t>Department: AGRICULTURE</t>
  </si>
  <si>
    <t>Department: FINANCE</t>
  </si>
  <si>
    <t>Programme 1. General administration, planning and support services</t>
  </si>
  <si>
    <t>1) Personel</t>
  </si>
  <si>
    <t>Chief officer lands</t>
  </si>
  <si>
    <t>Staff skills and
competencies developed,
Training needs
assessment developed</t>
  </si>
  <si>
    <t xml:space="preserve">
No of staffs trained</t>
  </si>
  <si>
    <t>No. of Skills developed</t>
  </si>
  <si>
    <t>2) Administration</t>
  </si>
  <si>
    <t>Strategic plan developed,
Customer satisfaction
surveys,
Service delivery
improvements,</t>
  </si>
  <si>
    <t>Strategic plan developed</t>
  </si>
  <si>
    <t>Customer satisfaction report</t>
  </si>
  <si>
    <t>Service charter in place</t>
  </si>
  <si>
    <t xml:space="preserve">Information dissemination boards </t>
  </si>
  <si>
    <t xml:space="preserve">Continuous </t>
  </si>
  <si>
    <t>Programme 2: Land Use Planning and Management  Outcome:         Sustainable land use for development</t>
  </si>
  <si>
    <t xml:space="preserve">2.1: Land Survey and mapping </t>
  </si>
  <si>
    <t>Land Surveyed, Settlement schemes established, land dispute resolution</t>
  </si>
  <si>
    <t xml:space="preserve">% of Land surveyed </t>
  </si>
  <si>
    <t xml:space="preserve">% of Settlement schemes established </t>
  </si>
  <si>
    <t xml:space="preserve">% of disputes resolved </t>
  </si>
  <si>
    <t xml:space="preserve"> 2.2: Land Banking </t>
  </si>
  <si>
    <t xml:space="preserve">Land acquired for development </t>
  </si>
  <si>
    <t xml:space="preserve">Acreage of land acquired for development </t>
  </si>
  <si>
    <t>1000 acres</t>
  </si>
  <si>
    <t>888 acres</t>
  </si>
  <si>
    <t xml:space="preserve">2.3: Establishing Land Information Management System </t>
  </si>
  <si>
    <t xml:space="preserve">Database capturing Kwale County Land information </t>
  </si>
  <si>
    <t xml:space="preserve">Efficient service provision to the public on land matters </t>
  </si>
  <si>
    <t>Programme 3: Natural Resources Management</t>
  </si>
  <si>
    <t xml:space="preserve"> 3.1: Management of Quarrying and sand harvesting </t>
  </si>
  <si>
    <t>Chief Officer Lands</t>
  </si>
  <si>
    <t xml:space="preserve">Degraded landscapes rehabilitated; </t>
  </si>
  <si>
    <t xml:space="preserve">% of degraded landscapes rehabilitated; </t>
  </si>
  <si>
    <t xml:space="preserve">Programme 4: Environmental Protection and Management </t>
  </si>
  <si>
    <t xml:space="preserve"> 4.1: Green initiative </t>
  </si>
  <si>
    <t>Increased forest cover</t>
  </si>
  <si>
    <t>Acreage under forest cover</t>
  </si>
  <si>
    <t xml:space="preserve">4.2: County Environmental Management Initiative </t>
  </si>
  <si>
    <t xml:space="preserve">Increased community participation in environmental management </t>
  </si>
  <si>
    <t>Number of Community groups participating in forest development and environmental management</t>
  </si>
  <si>
    <t>50 community
groups</t>
  </si>
  <si>
    <t>25community
groups</t>
  </si>
  <si>
    <t>Programme 5: Rural and Urban Planning</t>
  </si>
  <si>
    <t xml:space="preserve">4.1: Beautification Ukunda and Kwale Urban areas </t>
  </si>
  <si>
    <t xml:space="preserve"> Scenic beauty of the urban areas improved </t>
  </si>
  <si>
    <t>Trees and flowers planted; paved walkways in Diani &amp; Kwale</t>
  </si>
  <si>
    <t>6 walk ways</t>
  </si>
  <si>
    <t>4 walk ways</t>
  </si>
  <si>
    <t>2 walk ways</t>
  </si>
  <si>
    <t xml:space="preserve">recreational gardens established. </t>
  </si>
  <si>
    <t>2 centers</t>
  </si>
  <si>
    <t>1 center</t>
  </si>
  <si>
    <t>Department: ENVIRONMENT</t>
  </si>
  <si>
    <t>General Administration,Operational Research,Planning and Support Services</t>
  </si>
  <si>
    <t>1)Personnel Services</t>
  </si>
  <si>
    <t>Chief Officer Health</t>
  </si>
  <si>
    <t>Quality of services improved, Staff skills and competences developed,Training needs Assessment developed</t>
  </si>
  <si>
    <t>Number of staff recruited</t>
  </si>
  <si>
    <t xml:space="preserve"> Number of review meeting held</t>
  </si>
  <si>
    <t xml:space="preserve"> Number of performance review report</t>
  </si>
  <si>
    <t>2)General administration and Support Service</t>
  </si>
  <si>
    <t>Customer satisfaction survey, HMTS meetings,Service charter developed,Health facility Management board,M &amp;E Done</t>
  </si>
  <si>
    <t>Number of Monthly supervision visits</t>
  </si>
  <si>
    <t>Number of Health facilities with HMBS information dissemination board</t>
  </si>
  <si>
    <t>Service Charters in place</t>
  </si>
  <si>
    <t>3)Health Infrastructure Development</t>
  </si>
  <si>
    <t>geographical access to quality health services improved</t>
  </si>
  <si>
    <t>Number of Functional health facilities build and Rehabilited,</t>
  </si>
  <si>
    <t>4)Health Management Information System</t>
  </si>
  <si>
    <t>Improved Health records information system</t>
  </si>
  <si>
    <t>Number of records audit done</t>
  </si>
  <si>
    <t>Data review meetings done.</t>
  </si>
  <si>
    <t>Preventive and Promotive Health care services</t>
  </si>
  <si>
    <t>1)Community Strategy,Environmental Health and Health Promotion</t>
  </si>
  <si>
    <t>Community healtrh services improved, Increased number of defecation free villages, Improved medical and waste management dumping sites established.</t>
  </si>
  <si>
    <t>Functional Community health units</t>
  </si>
  <si>
    <t>Number of  villages certified as free defecation</t>
  </si>
  <si>
    <t>1)Provision of Essential Health Medical Drugs</t>
  </si>
  <si>
    <t>Improved provision of medical drugs to all County Hospitals and facilities</t>
  </si>
  <si>
    <t>Availability of essential medicines and medical supplies or Number of stock out days</t>
  </si>
  <si>
    <t>2)County and Sub county refferal services</t>
  </si>
  <si>
    <t>Improved refferal services</t>
  </si>
  <si>
    <t>number of county and sub county refferal hospitals</t>
  </si>
  <si>
    <t>3)Immunization Services</t>
  </si>
  <si>
    <t>Improved access to immunization services</t>
  </si>
  <si>
    <t>Immunizing Facilities</t>
  </si>
  <si>
    <t xml:space="preserve">   </t>
  </si>
  <si>
    <t>Department: HEALTH</t>
  </si>
  <si>
    <t>1) Legislation, oversight and representation</t>
  </si>
  <si>
    <t>Office of the Clerk</t>
  </si>
  <si>
    <t>Enhanced professional development of MCAs , Public participation awareness programs &amp; Review of standing orders</t>
  </si>
  <si>
    <t>Increased participation during public participation</t>
  </si>
  <si>
    <t>Quality of laws passed</t>
  </si>
  <si>
    <t>Increase in efficient Assembly operation</t>
  </si>
  <si>
    <t>5 trainings</t>
  </si>
  <si>
    <t>3 trainings</t>
  </si>
  <si>
    <t>Within timelines</t>
  </si>
  <si>
    <t>2)General Administration And Support Services</t>
  </si>
  <si>
    <t>Well trained and equipped Workforce to propel the Operations of the Assembly far and Beyond Expectations.</t>
  </si>
  <si>
    <t>Timely Production of reports and fully Compliance to law and statutory deadlines.</t>
  </si>
  <si>
    <t>12 Reports</t>
  </si>
  <si>
    <t>6 Reports</t>
  </si>
  <si>
    <t>6 reports</t>
  </si>
  <si>
    <t>Increased Efficiency on staff output through trainings</t>
  </si>
  <si>
    <t>187 staff</t>
  </si>
  <si>
    <t>70 staff trained</t>
  </si>
  <si>
    <t>117 staff</t>
  </si>
  <si>
    <t>Within timelines of budgeting and execution. The delays is due to exchequer releases</t>
  </si>
  <si>
    <t>Review of key documents including, departmental plans, finance policy, procurement policy</t>
  </si>
  <si>
    <t>Within timelines.</t>
  </si>
  <si>
    <t>Department: ASSEMBLY</t>
  </si>
  <si>
    <t>Land issues with Kenya school of Government -Matuga</t>
  </si>
  <si>
    <t>prograamme 1 General Adminstration</t>
  </si>
  <si>
    <t>SP 1.1 Personnel Services</t>
  </si>
  <si>
    <t>Chief Officer</t>
  </si>
  <si>
    <t>Staff skills and. competencies developed,</t>
  </si>
  <si>
    <t>Staff, skills and competencies report,</t>
  </si>
  <si>
    <t>Training needs assessment developed,</t>
  </si>
  <si>
    <t>No of trainings held and No of staff trained</t>
  </si>
  <si>
    <t>Performance reviews</t>
  </si>
  <si>
    <t>No of performance review report</t>
  </si>
  <si>
    <t>SP1.2 General Adminstration &amp; Support Services</t>
  </si>
  <si>
    <t>Strategic plan developed,</t>
  </si>
  <si>
    <t>Service charters developed,</t>
  </si>
  <si>
    <t xml:space="preserve">Service charter in place, customer satisfaction survey reports, No of M&amp;E reports, </t>
  </si>
  <si>
    <t>Customer satisfaction survey</t>
  </si>
  <si>
    <t>Continuous</t>
  </si>
  <si>
    <t xml:space="preserve">M&amp;E done, </t>
  </si>
  <si>
    <t>Programme 2:Trade Development  Services</t>
  </si>
  <si>
    <t>Outcome: Competitive trade development for improved living standards</t>
  </si>
  <si>
    <t>Programme 2: Trade Development Services</t>
  </si>
  <si>
    <t>SP 2.1 Market Access</t>
  </si>
  <si>
    <t>Director Trade</t>
  </si>
  <si>
    <t>Traders empowered, operational business units and traders linked to markets</t>
  </si>
  <si>
    <t>No of traders capacity build,</t>
  </si>
  <si>
    <t xml:space="preserve">No of business interactive forums held, </t>
  </si>
  <si>
    <t>No of operational business incubation units,</t>
  </si>
  <si>
    <t>SP 2.2 Credit Scheme</t>
  </si>
  <si>
    <t>Functional Trade Revolving Fund</t>
  </si>
  <si>
    <t xml:space="preserve"> Traders linked to markets</t>
  </si>
  <si>
    <t>Fair trading practices implemented,</t>
  </si>
  <si>
    <t xml:space="preserve"> No of traders accessing the fund</t>
  </si>
  <si>
    <t>Amount allocated to the fund</t>
  </si>
  <si>
    <t>29M</t>
  </si>
  <si>
    <t>No of fair trading practices implemented</t>
  </si>
  <si>
    <t>SP 2.3 Customer Protection</t>
  </si>
  <si>
    <t xml:space="preserve">Technicians trained, </t>
  </si>
  <si>
    <t>No of technicians trained</t>
  </si>
  <si>
    <t>inspection of trader’s premises done,</t>
  </si>
  <si>
    <t>% of traders premises inspected</t>
  </si>
  <si>
    <t>Sensitization meetings held</t>
  </si>
  <si>
    <t>No of meetings and recommendations adopted</t>
  </si>
  <si>
    <t>Semi- annual verifications done</t>
  </si>
  <si>
    <t>No of verification reports prepared</t>
  </si>
  <si>
    <t>Outcome: Improved market infrastructure and access</t>
  </si>
  <si>
    <t>Programme 3: Market Infrastructure &amp; Access</t>
  </si>
  <si>
    <t>SP 3.1Construction/Rehabilitation of existing markets</t>
  </si>
  <si>
    <t>Markets Constructed/improved and increased market use.</t>
  </si>
  <si>
    <t xml:space="preserve">No of markets constructed/ rehabilitated, % increase in market access and use, </t>
  </si>
  <si>
    <t>Increased amount of goods traded.</t>
  </si>
  <si>
    <t>% of goods traded</t>
  </si>
  <si>
    <t xml:space="preserve">Programme 3: Cooperative Development and Management </t>
  </si>
  <si>
    <t>Outcome: Improved cooperative governance and marketing</t>
  </si>
  <si>
    <t>Programme 4: Cooperative Development and management</t>
  </si>
  <si>
    <t>SP 4.1 Cooperative governance</t>
  </si>
  <si>
    <t>Commissiner cooperatives</t>
  </si>
  <si>
    <t>Cooperative capacity build,reduced mgt conflicts &amp; improved mgt of cooperatives.</t>
  </si>
  <si>
    <t xml:space="preserve">% of cooperatives capacity build, % of cooperatives with management boards, </t>
  </si>
  <si>
    <t>% of management conflicts reported</t>
  </si>
  <si>
    <t>SP 4.2 Data bank developed</t>
  </si>
  <si>
    <t>Data bank established &amp; increased no of data bank users.</t>
  </si>
  <si>
    <t>Data bank established and operational,no of clients accessing information.</t>
  </si>
  <si>
    <t>Programme 1: General Administration, Planning and Support Services</t>
  </si>
  <si>
    <t>Outcome: Effective and efficient trade practices to the citizens of Kwale.</t>
  </si>
  <si>
    <t>General Administration, planning and support services</t>
  </si>
  <si>
    <t>Actual as at 31 st March 2025</t>
  </si>
  <si>
    <t>Training needs assessment, staffs skills and competencies developed</t>
  </si>
  <si>
    <t>No. of skills developed, No. of staffs trained(senior staff)</t>
  </si>
  <si>
    <t>Administration services</t>
  </si>
  <si>
    <t>Service improvement</t>
  </si>
  <si>
    <t>Service charter developed Implement service delivery charter</t>
  </si>
  <si>
    <t xml:space="preserve">Community Development </t>
  </si>
  <si>
    <t>Civic-education</t>
  </si>
  <si>
    <t>Impart basic knowledge on governance, public participation in various development programmes</t>
  </si>
  <si>
    <t>No. of communities reached</t>
  </si>
  <si>
    <t>Management of Drug and Substance Abuse(Rehab center)</t>
  </si>
  <si>
    <t>Support recovery of addicted persons to drugs Furnish rehab centre with rehab equipment</t>
  </si>
  <si>
    <t>No. of addicts rehabilitated Fully furnished operational centre</t>
  </si>
  <si>
    <t>Village Savings and Loan-VSLA</t>
  </si>
  <si>
    <t>To incorporate saving culture in the community</t>
  </si>
  <si>
    <t>Increased number of VSLA group's Improved standards of living</t>
  </si>
  <si>
    <t xml:space="preserve">Sports Arts and Talent management   </t>
  </si>
  <si>
    <t>Sports Development</t>
  </si>
  <si>
    <t>Sports and Talent Management</t>
  </si>
  <si>
    <t>Enhanced development of talents</t>
  </si>
  <si>
    <t>Arts centre constructed No. of fields improved</t>
  </si>
  <si>
    <t>Construction of Kwale County stadium</t>
  </si>
  <si>
    <t>Effective sports management</t>
  </si>
  <si>
    <t>County stadium constructed, Sports fields improvement,Construction of public toilets,</t>
  </si>
  <si>
    <t>Culture promotion and heritage</t>
  </si>
  <si>
    <t>Cultural promotion services</t>
  </si>
  <si>
    <t>Social services</t>
  </si>
  <si>
    <t>Enhanced cultural promotion initiatives</t>
  </si>
  <si>
    <t>Bomas of Kwale constructed</t>
  </si>
  <si>
    <t>Conservation and preservation of culture and heritage</t>
  </si>
  <si>
    <t>Developed cultural heritage database</t>
  </si>
  <si>
    <t>Department: TRADE</t>
  </si>
  <si>
    <t>Programme 1.office  of the Governor/Deputy Governor</t>
  </si>
  <si>
    <t>1)Advisory services</t>
  </si>
  <si>
    <t>Executive services</t>
  </si>
  <si>
    <t>Forums/meetings held on advisory</t>
  </si>
  <si>
    <t>No of advisory meeting held</t>
  </si>
  <si>
    <t>No of advisory brief and reports</t>
  </si>
  <si>
    <t>State of the county Address</t>
  </si>
  <si>
    <t>No. of working committees and taskforces established</t>
  </si>
  <si>
    <t>Private partnership policy  in place</t>
  </si>
  <si>
    <t>No of  MOUs signed</t>
  </si>
  <si>
    <t>Programme 2. Office  the County Secretary</t>
  </si>
  <si>
    <t>1.Coordination and communication</t>
  </si>
  <si>
    <t>Enhanced issuance of communications and circulars</t>
  </si>
  <si>
    <t>No. of circulars and memos issued</t>
  </si>
  <si>
    <t>Regular and timely publication of committees affairs,policies</t>
  </si>
  <si>
    <t>No. of publication issued Annual county magazine</t>
  </si>
  <si>
    <t>Resolution and directives</t>
  </si>
  <si>
    <t>No. of media/press release</t>
  </si>
  <si>
    <t>Streamlined government operations</t>
  </si>
  <si>
    <t>Guidelines for coordination of operation in public service</t>
  </si>
  <si>
    <t>Effuciency monitoring report</t>
  </si>
  <si>
    <t>Service Delivery unit</t>
  </si>
  <si>
    <t>Projects implementation</t>
  </si>
  <si>
    <t>No. of project implemetation status reports</t>
  </si>
  <si>
    <t>County reform stratergy</t>
  </si>
  <si>
    <t>operationalized county reform strategy</t>
  </si>
  <si>
    <t>ISO certification</t>
  </si>
  <si>
    <t>No. of processes reengineered</t>
  </si>
  <si>
    <t>Programme 3. Media and communication services</t>
  </si>
  <si>
    <t>1.Organised communicaion system</t>
  </si>
  <si>
    <t>Revamp county</t>
  </si>
  <si>
    <t>Interactive website</t>
  </si>
  <si>
    <t>Digital communication</t>
  </si>
  <si>
    <t>360 Degrees social media presence</t>
  </si>
  <si>
    <t>Modernize county media content production</t>
  </si>
  <si>
    <t>County Studio</t>
  </si>
  <si>
    <t>2.Mass Media Partneeship</t>
  </si>
  <si>
    <t>Establishment of strategic partership with main stream media</t>
  </si>
  <si>
    <t>MOUs signed and renewed annually</t>
  </si>
  <si>
    <t xml:space="preserve"> DEPARTMENT: EXECUTIVE SERVICES.</t>
  </si>
  <si>
    <t>Bursary and scholarship</t>
  </si>
  <si>
    <t>County Bursary Scheme</t>
  </si>
  <si>
    <t>Dept of education</t>
  </si>
  <si>
    <t>Bursaries provided to secondary schools needy students</t>
  </si>
  <si>
    <t xml:space="preserve">Number of National schools, secondary schools, tertiary institutions and  KUCCPS students benefitted </t>
  </si>
  <si>
    <t>Waiting for funds from the exchequer</t>
  </si>
  <si>
    <t>General Administration, Planning and Support</t>
  </si>
  <si>
    <t>Administration Services</t>
  </si>
  <si>
    <t>Staff Recruitment</t>
  </si>
  <si>
    <t>Recruitment of new staff- General Administration</t>
  </si>
  <si>
    <t>No budget this FY</t>
  </si>
  <si>
    <t>Recruitment of new staff – Vocational Training</t>
  </si>
  <si>
    <t>Recruitment of new staff –ECDE</t>
  </si>
  <si>
    <t>Special Programs</t>
  </si>
  <si>
    <t>School feeding program established</t>
  </si>
  <si>
    <t>Number of Children benefitting from feeding program</t>
  </si>
  <si>
    <t>Not done</t>
  </si>
  <si>
    <t xml:space="preserve">Vocational Training </t>
  </si>
  <si>
    <t>Infrastructure Development</t>
  </si>
  <si>
    <t>Twin workshops (Classrooms) constructed</t>
  </si>
  <si>
    <t>Number of twin workshops constructed</t>
  </si>
  <si>
    <t>VTCs fenced</t>
  </si>
  <si>
    <t>Number of Vocational Training Centres  fenced</t>
  </si>
  <si>
    <t xml:space="preserve">Early Childhood Development Education </t>
  </si>
  <si>
    <t>ECDE centres established and equipped</t>
  </si>
  <si>
    <t>Number of ECDE centres established and equipped</t>
  </si>
  <si>
    <t>Only one ECDE centre budgeted this FY</t>
  </si>
  <si>
    <t>Installation of Energy saving Jikos in each ECDE centre</t>
  </si>
  <si>
    <t>Number of ECDE centres with Energy Saving Jikos</t>
  </si>
  <si>
    <t xml:space="preserve"> DEPARTMENT: EDUCATION</t>
  </si>
  <si>
    <t>Department: SOCIAL SERVICES</t>
  </si>
  <si>
    <t>Prepared by……………………………………………………………………..Sign…………………………………….</t>
  </si>
  <si>
    <t>Designation………………………………………………………</t>
  </si>
  <si>
    <t>Date…………………………….</t>
  </si>
  <si>
    <t>Approved  by Accounting Officer……………………………………………………………………..Sign…………………………………….</t>
  </si>
  <si>
    <t>Actual as at 31st March., 2025</t>
  </si>
  <si>
    <t xml:space="preserve">  SP 1.1: Personnel Services  </t>
  </si>
  <si>
    <t>Staff skills and competencies developed</t>
  </si>
  <si>
    <t>Not started</t>
  </si>
  <si>
    <t xml:space="preserve">  SP 1.2: Administration Services  </t>
  </si>
  <si>
    <t>Strategic Plan Done with support from External Development Partner.  The Plan is yet to be Officially Launched</t>
  </si>
  <si>
    <t>Director of Water Services</t>
  </si>
  <si>
    <t>Design reports</t>
  </si>
  <si>
    <t>25 design reports</t>
  </si>
  <si>
    <t>Pipelines constructed/maintained</t>
  </si>
  <si>
    <t>35 pipelines to be constructed</t>
  </si>
  <si>
    <t>Boreholes drilled</t>
  </si>
  <si>
    <t>46 boreholes to be drilled</t>
  </si>
  <si>
    <t>Springs, dams and pans constructed</t>
  </si>
  <si>
    <t>18 dams and water pans to be constructed</t>
  </si>
  <si>
    <t>Rainwater harvesting systems constructed/maintained</t>
  </si>
  <si>
    <t>0 rain water harvesting structures completed</t>
  </si>
  <si>
    <t>No targets for 2024/2025</t>
  </si>
  <si>
    <t>Water catchment areas conserved</t>
  </si>
  <si>
    <t>0 catchment areas water holding capacity Improved</t>
  </si>
  <si>
    <t>Water sources protected</t>
  </si>
  <si>
    <t>0 dams, pans and boreholes protected</t>
  </si>
  <si>
    <r>
      <t xml:space="preserve">SP 2.2 </t>
    </r>
    <r>
      <rPr>
        <sz val="10"/>
        <color theme="1"/>
        <rFont val="Times New Roman"/>
        <family val="1"/>
      </rPr>
      <t>Assessment, survey and design of Water sources/ Supply systems</t>
    </r>
  </si>
  <si>
    <r>
      <t xml:space="preserve">SP 2.2 </t>
    </r>
    <r>
      <rPr>
        <sz val="10"/>
        <color rgb="FF000000"/>
        <rFont val="Times New Roman"/>
        <family val="1"/>
      </rPr>
      <t xml:space="preserve">Construction and maintenance water pipeline supply systems </t>
    </r>
  </si>
  <si>
    <r>
      <t xml:space="preserve">SP 2.3 </t>
    </r>
    <r>
      <rPr>
        <sz val="10"/>
        <color rgb="FF000000"/>
        <rFont val="Times New Roman"/>
        <family val="1"/>
      </rPr>
      <t xml:space="preserve">Development of borehole water supply systems </t>
    </r>
  </si>
  <si>
    <r>
      <t xml:space="preserve">SP 2.4 </t>
    </r>
    <r>
      <rPr>
        <sz val="10"/>
        <color rgb="FF000000"/>
        <rFont val="Times New Roman"/>
        <family val="1"/>
      </rPr>
      <t>Development/ Construction of Surface water supply systems (Springs,  Dams and Water Pans)</t>
    </r>
  </si>
  <si>
    <r>
      <t>SP 2.5</t>
    </r>
    <r>
      <rPr>
        <sz val="10"/>
        <color rgb="FF000000"/>
        <rFont val="Times New Roman"/>
        <family val="1"/>
      </rPr>
      <t xml:space="preserve"> Construction and maintenance  of Rain water Harvesting systems in  communities, Schools and health facilities</t>
    </r>
  </si>
  <si>
    <r>
      <t xml:space="preserve">SP1. </t>
    </r>
    <r>
      <rPr>
        <sz val="10"/>
        <color rgb="FF000000"/>
        <rFont val="Times New Roman"/>
        <family val="1"/>
      </rPr>
      <t>Conservation of water catchment areas</t>
    </r>
  </si>
  <si>
    <r>
      <t xml:space="preserve">SP.2 </t>
    </r>
    <r>
      <rPr>
        <sz val="10"/>
        <color rgb="FF000000"/>
        <rFont val="Times New Roman"/>
        <family val="1"/>
      </rPr>
      <t xml:space="preserve">Protection of water sources </t>
    </r>
  </si>
  <si>
    <t xml:space="preserve"> DEPARTMENT: WATER SERVICES</t>
  </si>
  <si>
    <r>
      <t xml:space="preserve">Programme 3: </t>
    </r>
    <r>
      <rPr>
        <b/>
        <sz val="11"/>
        <color rgb="FF000000"/>
        <rFont val="Times New Roman"/>
        <family val="1"/>
      </rPr>
      <t>Market Infrastructure</t>
    </r>
  </si>
  <si>
    <t xml:space="preserve">General Administration, Planning and Support Services </t>
  </si>
  <si>
    <t xml:space="preserve">Personnel Services </t>
  </si>
  <si>
    <t>Improved Staff Welfare</t>
  </si>
  <si>
    <t>Amount of salary paid</t>
  </si>
  <si>
    <t xml:space="preserve">72M </t>
  </si>
  <si>
    <t>21M</t>
  </si>
  <si>
    <t>51M</t>
  </si>
  <si>
    <t xml:space="preserve">Administration Services </t>
  </si>
  <si>
    <t>Improved Service delivery</t>
  </si>
  <si>
    <t>Level of customer satisfaction</t>
  </si>
  <si>
    <t>       Improvement of roads</t>
  </si>
  <si>
    <t>Opening and grading of roads</t>
  </si>
  <si>
    <t>Kilometres of roads opened and graded</t>
  </si>
  <si>
    <t>Number of Kilometres of roads opened and graded</t>
  </si>
  <si>
    <t>Regular maintenance of the existing county road network (gravelling of roads)</t>
  </si>
  <si>
    <t>Kilometres of roads graveled</t>
  </si>
  <si>
    <t>Number of kilometres of roads graveled</t>
  </si>
  <si>
    <t>Kilometer of roads upgraded</t>
  </si>
  <si>
    <t>Number of kilometer of roads upgraded</t>
  </si>
  <si>
    <t>Development of transport policies, regulations and guidelines</t>
  </si>
  <si>
    <t>Transport policies, regulations and guidelines developed</t>
  </si>
  <si>
    <t>Number of Transport policies, regulations and guidelines developed</t>
  </si>
  <si>
    <t xml:space="preserve">Acquisition of county machinery </t>
  </si>
  <si>
    <t>County machinery  acquired</t>
  </si>
  <si>
    <t>Number of County machinery acquired</t>
  </si>
  <si>
    <t xml:space="preserve">Rehabilitation of Roads ,Drainage and Bridges </t>
  </si>
  <si>
    <t>Drainages structures constructed and rehabilitated</t>
  </si>
  <si>
    <t>Number of Drifts constructed and rehabilitated</t>
  </si>
  <si>
    <t xml:space="preserve">Number of culvert lines constructed </t>
  </si>
  <si>
    <t xml:space="preserve">Survey and Demarcation of County Road </t>
  </si>
  <si>
    <t>Demarcation of county Roads</t>
  </si>
  <si>
    <t>Number of KM Demarcated</t>
  </si>
  <si>
    <t xml:space="preserve">To install streetlights and high mast flood lights </t>
  </si>
  <si>
    <t xml:space="preserve">To improve on public lighting </t>
  </si>
  <si>
    <t>Street lighting schemes installed</t>
  </si>
  <si>
    <t>Number of street lighting schemes installed</t>
  </si>
  <si>
    <t>High mast flood lights installed</t>
  </si>
  <si>
    <t>Number of High mast flood lights installed</t>
  </si>
  <si>
    <r>
      <t xml:space="preserve">Upgrading of roads to concrete standard </t>
    </r>
    <r>
      <rPr>
        <sz val="11"/>
        <color indexed="8"/>
        <rFont val="Calibri"/>
        <family val="2"/>
      </rPr>
      <t>‘</t>
    </r>
    <r>
      <rPr>
        <sz val="11"/>
        <color indexed="8"/>
        <rFont val="Times New Roman"/>
        <family val="1"/>
      </rPr>
      <t>CABRO</t>
    </r>
    <r>
      <rPr>
        <sz val="11"/>
        <color indexed="8"/>
        <rFont val="Calibri"/>
        <family val="2"/>
      </rPr>
      <t>’ Paving</t>
    </r>
  </si>
  <si>
    <t>Actual as at 31st March , 2025</t>
  </si>
  <si>
    <t>Personnel and Administration</t>
  </si>
  <si>
    <t>Development of staff skills and competenies</t>
  </si>
  <si>
    <t>Staff, skills and competencies report</t>
  </si>
  <si>
    <t>None of  the staff improved their skill and competence through training</t>
  </si>
  <si>
    <t>1.1) Personnel services</t>
  </si>
  <si>
    <t>Training needs assesment development</t>
  </si>
  <si>
    <t>No of Training held and no. of staff trained</t>
  </si>
  <si>
    <t>None  of  the staff attended training during the period</t>
  </si>
  <si>
    <t>No. of perfomance review report</t>
  </si>
  <si>
    <t>perfomance review report is  incomplete</t>
  </si>
  <si>
    <t>Development of strategic plan</t>
  </si>
  <si>
    <t>Development of strategic plan,     service charter in place and customer satisfaction</t>
  </si>
  <si>
    <t>30th June , 2024</t>
  </si>
  <si>
    <t>worl in progress</t>
  </si>
  <si>
    <t>1.2)General admnistration and suport services</t>
  </si>
  <si>
    <t>Development of service charters</t>
  </si>
  <si>
    <t>survey reports,no. of M&amp;E reports,no.of health facilities with HMBs</t>
  </si>
  <si>
    <t>Survey report was not done</t>
  </si>
  <si>
    <t>Information dissemination boards,no.of monthly supervision visits</t>
  </si>
  <si>
    <t>No customer satisfaction survey was conducted during the period</t>
  </si>
  <si>
    <t>Programme  2</t>
  </si>
  <si>
    <t>Tourism product development and diversification</t>
  </si>
  <si>
    <t>Quarter 3 FY 2024/2025</t>
  </si>
  <si>
    <t>Increased tourists to the county</t>
  </si>
  <si>
    <t>Annual no.of tourists visiting the county(%)</t>
  </si>
  <si>
    <t xml:space="preserve"> most Tourists visited the county from july 2024</t>
  </si>
  <si>
    <t>2.1) Tourism  promotion and marketing</t>
  </si>
  <si>
    <t>Increased hotel bed occupancy</t>
  </si>
  <si>
    <t>Hotel bed occupancy rate</t>
  </si>
  <si>
    <t>Peak Hotel bed occupancy rate for the period</t>
  </si>
  <si>
    <t>Tourist earnings</t>
  </si>
  <si>
    <t>Amount of tourist earnings</t>
  </si>
  <si>
    <t>Tourist earnings for the period was reasonable</t>
  </si>
  <si>
    <t>Clean Beaches</t>
  </si>
  <si>
    <t>% of area under beautication(Kms)</t>
  </si>
  <si>
    <t>Area under beautification in beach  cleaning  was reasonable</t>
  </si>
  <si>
    <t>2.2)Beach management</t>
  </si>
  <si>
    <t>Increased beach users</t>
  </si>
  <si>
    <t>No. of beach users</t>
  </si>
  <si>
    <t>Beach users was reasonable from july 2024</t>
  </si>
  <si>
    <t>Programme  3</t>
  </si>
  <si>
    <t>ICT infrustructure Development</t>
  </si>
  <si>
    <t>Actual as at 31St  March , 2025</t>
  </si>
  <si>
    <t>Offices inter - connected with headsets</t>
  </si>
  <si>
    <t>No. of headsets installed</t>
  </si>
  <si>
    <t>Contract signed</t>
  </si>
  <si>
    <t>3.1)Unified Communication</t>
  </si>
  <si>
    <t>Enhanced Systems</t>
  </si>
  <si>
    <t>Efficacy in Service Delivery</t>
  </si>
  <si>
    <t>3.2): ICT County Connectivity</t>
  </si>
  <si>
    <t>Interconnected offices</t>
  </si>
  <si>
    <t>No. of remote offices inter - connected</t>
  </si>
  <si>
    <t>Standard Metropolitan Area Network</t>
  </si>
  <si>
    <t>No. of WANs revamped</t>
  </si>
  <si>
    <t>Terminated at the 2nd Supplementary</t>
  </si>
  <si>
    <t>Standard Local Area Network</t>
  </si>
  <si>
    <t>No. of LANs installed</t>
  </si>
  <si>
    <t xml:space="preserve"> DEPARTMENT: ICT</t>
  </si>
  <si>
    <t xml:space="preserve"> DEPARTMENT: ROADS</t>
  </si>
  <si>
    <t>1)Administration</t>
  </si>
  <si>
    <t>HR planning, Finance and Administration Committee</t>
  </si>
  <si>
    <t>Fairly compensated personnel</t>
  </si>
  <si>
    <t> Highly motivated workforce</t>
  </si>
  <si>
    <t xml:space="preserve">Board has realised very good achievement with 80% being achievement realized. </t>
  </si>
  <si>
    <t>Administration and Office operations</t>
  </si>
  <si>
    <t> Organised office  and smooth  workflow</t>
  </si>
  <si>
    <t xml:space="preserve"> Good fast tracking of procurement programmes.</t>
  </si>
  <si>
    <t>2)Recruitment and Selection</t>
  </si>
  <si>
    <t>Recruitment and Selection Committee</t>
  </si>
  <si>
    <t> Widely Reaching out for potential employees</t>
  </si>
  <si>
    <t> Highly informed potential and current employees</t>
  </si>
  <si>
    <t xml:space="preserve">Communication to potential candidates  is done through the Media Group (Daily News paper), This is supplemented with the aploading of the same( say Job dvert) to the official County website and also to  the Subcounty and Ward Administrators for further desimination of information to members of Public. When inviting candidates for interviews text messages are used to supplement the above. </t>
  </si>
  <si>
    <t> Implementing the best recruitment practises</t>
  </si>
  <si>
    <t> Well managed workforce</t>
  </si>
  <si>
    <t>Recruitment and selection of potential appointees is done while embracing fairness and justice where people with disabilities, people from  minority communities. Gender and regional balance  is considered during appointment apart from merit.</t>
  </si>
  <si>
    <t> Screening process at the Sub county level and headquarters</t>
  </si>
  <si>
    <t> Shortlist of the best and most befitting employable candidates</t>
  </si>
  <si>
    <t>3) Disciplinary Control and Ethics</t>
  </si>
  <si>
    <t>Disciplinary Control, Ethics and staff development Committee</t>
  </si>
  <si>
    <t> Enforcement of best practises in management of personnel</t>
  </si>
  <si>
    <t xml:space="preserve">Low employees turnover and high staff retention </t>
  </si>
  <si>
    <t>Few employees sought for transfer of services to other Counties, with a few getting job opportunities in other Organisations. The turn over rate is reasonable low.</t>
  </si>
  <si>
    <t> Improved integrity and ethical workforce</t>
  </si>
  <si>
    <t>A disciplined workforce </t>
  </si>
  <si>
    <t xml:space="preserve">There were five disciplinary cases as at 30th Sept, 2024 which were concluded. </t>
  </si>
  <si>
    <t>4) HR Audit and Quality Assurance</t>
  </si>
  <si>
    <t>Audit and ICT Committee</t>
  </si>
  <si>
    <t>Balanced workforce</t>
  </si>
  <si>
    <t>Optimum mix of workforce in terms of gender and carder</t>
  </si>
  <si>
    <t>Third gender rule has been achieved; with the per centage standing at 52% and 48% for female to men respectively.</t>
  </si>
  <si>
    <t>Highly Quality services</t>
  </si>
  <si>
    <t>No complaint from the Public on Service Delivery officially been registered with the Board. It’s a good achievement.</t>
  </si>
  <si>
    <t>Monitoring and evaluation</t>
  </si>
  <si>
    <t xml:space="preserve">Exposed gaps in employment are well addressed </t>
  </si>
  <si>
    <t>Good. Skill gaps in employees has been addressed adequately through training and  capacity building programmes.</t>
  </si>
  <si>
    <t>Departmental and field visits</t>
  </si>
  <si>
    <t>Well-coordinated departments and their field offices</t>
  </si>
  <si>
    <t>Board moves to the Sub-County and Ward level during recruitments and promotion suitability tests; a move aimed at bringing services closer to the people.</t>
  </si>
  <si>
    <t>5) Public Communication, Advertisement &amp; Inter- County Relations.</t>
  </si>
  <si>
    <t>Public communication, Advertisement &amp; Inter- County Relation Committee</t>
  </si>
  <si>
    <t>Good working Relationship</t>
  </si>
  <si>
    <t>Informed stakeholders</t>
  </si>
  <si>
    <t>Board has good working relationship with its stakeholders.</t>
  </si>
  <si>
    <t xml:space="preserve"> DEPARTMENT: COUNTY PUBLIC SERVICE BOARD</t>
  </si>
  <si>
    <t>Programme 1Coordination of County Services</t>
  </si>
  <si>
    <t>1)Civic Education</t>
  </si>
  <si>
    <t>CECM Public Service and Adminstration</t>
  </si>
  <si>
    <t>Strengthened public participation</t>
  </si>
  <si>
    <t>Number of public forums conducted</t>
  </si>
  <si>
    <t>2)Institutional Capacity Development Programme</t>
  </si>
  <si>
    <t>Improved County Administration</t>
  </si>
  <si>
    <t>Approved and operational Project and Programmes implementation policy</t>
  </si>
  <si>
    <t>3)Performance Management programme</t>
  </si>
  <si>
    <t>Improve overall productivity, quality, and efficiency in service delivery.</t>
  </si>
  <si>
    <t>Number of  performance contracts signed</t>
  </si>
  <si>
    <t>4)Integrated Disaster Risk Management</t>
  </si>
  <si>
    <t>Enhanced Disaster Risk Resilience</t>
  </si>
  <si>
    <t>Disaster Risk Operation Framework established</t>
  </si>
  <si>
    <t>Programme 2 Coordination of County Policy Formulation</t>
  </si>
  <si>
    <t>1) Sub-County/Ward/Village Admin</t>
  </si>
  <si>
    <t>Sub-county/Ward/Village offices</t>
  </si>
  <si>
    <t>County Policies,Programmes and projects implemented,public forums,Meetings Held</t>
  </si>
  <si>
    <t xml:space="preserve">Number of public forums conducted and meetings </t>
  </si>
  <si>
    <t>Each  Adminstrator Holds @ meetings Every month</t>
  </si>
  <si>
    <t>2) County Compliance and Enforcement</t>
  </si>
  <si>
    <t>Enforcement Unit</t>
  </si>
  <si>
    <t>County Laws enforced,complaints investigation</t>
  </si>
  <si>
    <t>Rate of Compliance.no of cases prosecuted,no of complaints investigated</t>
  </si>
  <si>
    <t>100%,</t>
  </si>
  <si>
    <t>Division and Legal drafters on course of drafting bills</t>
  </si>
  <si>
    <t>1) Personnel</t>
  </si>
  <si>
    <t>Municipal Manager</t>
  </si>
  <si>
    <t>The Remaing to be trained in the last Quarter</t>
  </si>
  <si>
    <t>Programme 2: Rural and Urban Planning</t>
  </si>
  <si>
    <t xml:space="preserve">1) Beautification Diani Urban area </t>
  </si>
  <si>
    <t xml:space="preserve">Trees and flowers planted; paved walkways; </t>
  </si>
  <si>
    <t>30th September 2023</t>
  </si>
  <si>
    <t xml:space="preserve"> DEPARTMENT: KWALE COUNTY MANUCIPALITY</t>
  </si>
  <si>
    <t xml:space="preserve"> DEPARTMENT: PUBLIC SERVICE AND ADMINISTRATION</t>
  </si>
  <si>
    <t>Manager</t>
  </si>
  <si>
    <t xml:space="preserve">2.1: Beautification Diani Urban area </t>
  </si>
  <si>
    <t>31st Mar 2024</t>
  </si>
  <si>
    <t>31st March 2025</t>
  </si>
  <si>
    <t xml:space="preserve"> DEPARTMENT: DIANI COUNTY MANUCIPALITY</t>
  </si>
  <si>
    <t>1)County law office Development</t>
  </si>
  <si>
    <t>Proffessionals trainings for all staff in the office</t>
  </si>
  <si>
    <t>no.of trainings held</t>
  </si>
  <si>
    <t>2)Legislative Drafting</t>
  </si>
  <si>
    <t>Improved policy and legislative framework for effective governance</t>
  </si>
  <si>
    <t>no.of laws and regulations developed</t>
  </si>
  <si>
    <t>3)Dispute Resolution</t>
  </si>
  <si>
    <t>Improved access to justice for the residents</t>
  </si>
  <si>
    <t>no of policies and well structured ADR systems formulated</t>
  </si>
  <si>
    <t xml:space="preserve"> 2. Administration services,Planning and support services</t>
  </si>
  <si>
    <t>1.Administration services</t>
  </si>
  <si>
    <t>The department has settled Kshs.657,888</t>
  </si>
  <si>
    <t>2) Administration services</t>
  </si>
  <si>
    <t>Number of Employee</t>
  </si>
  <si>
    <t xml:space="preserve">DEPARTMENT:OFFICE OF COUNTY ATTORNEY </t>
  </si>
  <si>
    <t>2.1: Beautification Lunga Lunga town</t>
  </si>
  <si>
    <t>30th Sept 2024</t>
  </si>
  <si>
    <t xml:space="preserve"> DEPARTMENT: LUNGALUNGA MUNICIPALITY</t>
  </si>
  <si>
    <t xml:space="preserve"> DEPARTMENT: KINANGO  MUNICIPALITY</t>
  </si>
  <si>
    <t>Curative and Rehabilitative Health Care Services</t>
  </si>
  <si>
    <t xml:space="preserve"> DEPARTMENT: PREVENTIVE HEALTH</t>
  </si>
  <si>
    <t>Construction of maji-moto eco-resort phase III (Completion of Pathways and Eatery)</t>
  </si>
  <si>
    <t>30th March 2021</t>
  </si>
  <si>
    <t>28th July 2021</t>
  </si>
  <si>
    <t>Cabro paving and land scapping of tourism centre at shimoni in Pongwe kikoneni ward</t>
  </si>
  <si>
    <t>7th June 2024</t>
  </si>
  <si>
    <t>5th October 2024</t>
  </si>
  <si>
    <t>Awaiting bandwidth Connectivity</t>
  </si>
  <si>
    <t>Installation of wireless internet connectivity</t>
  </si>
  <si>
    <t>County Hqs</t>
  </si>
  <si>
    <t>4Th June 2024</t>
  </si>
  <si>
    <t>2nd October 2024</t>
  </si>
  <si>
    <t>Installation of IP Telephone handsets</t>
  </si>
  <si>
    <t>24th May 2024</t>
  </si>
  <si>
    <t>21St September 2024</t>
  </si>
  <si>
    <t>Rehabilitation of wasini women board walk phase II in pongwe/Kikoneni ward.)</t>
  </si>
  <si>
    <t>20th September 2024</t>
  </si>
  <si>
    <t>Proposed Cabro paving of canoe to Mvureni beach access road in Kinondo ward</t>
  </si>
  <si>
    <t>11th March 2024</t>
  </si>
  <si>
    <t>24 th June 2024</t>
  </si>
  <si>
    <t xml:space="preserve">Complete  but no yett paid </t>
  </si>
  <si>
    <t>Proposed Cabro road at Watatu watano</t>
  </si>
  <si>
    <t>Complete  and  paid  some part left out in the BQ</t>
  </si>
  <si>
    <t>Completion of remaining works (Electrical and Water Reticulation) at majimoto eco-resort-phaseII</t>
  </si>
  <si>
    <t>10 th April 2020</t>
  </si>
  <si>
    <t>8Th August 2020</t>
  </si>
  <si>
    <t>Certificate not raised yet</t>
  </si>
  <si>
    <t>Design and implementation of county E-Governance portal.)</t>
  </si>
  <si>
    <t>12th june 2023</t>
  </si>
  <si>
    <t>10th October 2023</t>
  </si>
  <si>
    <t xml:space="preserve">Complete  , commisioned and  paid </t>
  </si>
  <si>
    <t>Construction of tourism information center at shimoni in pongwe/Kikoneni ward.)</t>
  </si>
  <si>
    <t>5th April,2022</t>
  </si>
  <si>
    <t>19th July 2022</t>
  </si>
  <si>
    <t>Minor fittings to be done</t>
  </si>
  <si>
    <t xml:space="preserve">Ocean Beach </t>
  </si>
  <si>
    <t>Easy Express</t>
  </si>
  <si>
    <t>Gombu Merchants</t>
  </si>
  <si>
    <t>Binalay Enterprises Ltd</t>
  </si>
  <si>
    <t>University Of Nrb</t>
  </si>
  <si>
    <t>Reyka Solutions</t>
  </si>
  <si>
    <t>Anzazi Investments</t>
  </si>
  <si>
    <t>Nemoco Enterprises</t>
  </si>
  <si>
    <t>Mediamax Network Ltd</t>
  </si>
  <si>
    <t>Dydede Enterprises</t>
  </si>
  <si>
    <t>Prideinn Hotel</t>
  </si>
  <si>
    <t>Adek</t>
  </si>
  <si>
    <t>Adlom Gen. Supplires</t>
  </si>
  <si>
    <t>Calimela Ltd</t>
  </si>
  <si>
    <t>Chigalu Enterprises Ltd</t>
  </si>
  <si>
    <t>Crorm Auto Works</t>
  </si>
  <si>
    <t>Diani Forest Investments</t>
  </si>
  <si>
    <t>Isoken Consulting Group</t>
  </si>
  <si>
    <t>Kism</t>
  </si>
  <si>
    <t>Kplc</t>
  </si>
  <si>
    <t>Marebanda Merchants</t>
  </si>
  <si>
    <t>Mullani Enterprises</t>
  </si>
  <si>
    <t>Mwitixon Limited</t>
  </si>
  <si>
    <t>Nchisi Limited</t>
  </si>
  <si>
    <t>Printoptions</t>
  </si>
  <si>
    <t>Reinyoung Limited</t>
  </si>
  <si>
    <t>Ridman</t>
  </si>
  <si>
    <t>Seaside Automobile Services</t>
  </si>
  <si>
    <t>Standard Group</t>
  </si>
  <si>
    <t>Starpoint</t>
  </si>
  <si>
    <t>Access Business Mgnt</t>
  </si>
  <si>
    <t>Goldove Co.Ltd</t>
  </si>
  <si>
    <t>Nayna Galstar</t>
  </si>
  <si>
    <t>Birya Travels</t>
  </si>
  <si>
    <t>West Coast Car Care</t>
  </si>
  <si>
    <t>Reenah (K) Ltd</t>
  </si>
  <si>
    <t>Institite of Internal Auditors (IIA)</t>
  </si>
  <si>
    <t>Northcoast Beach Hotel</t>
  </si>
  <si>
    <t>Marhills Autosolv</t>
  </si>
  <si>
    <t>Star Publications</t>
  </si>
  <si>
    <t>Coral Beach</t>
  </si>
  <si>
    <t>Jacaranda Hotel</t>
  </si>
  <si>
    <t>AAR</t>
  </si>
  <si>
    <t>Amanimado Mountains</t>
  </si>
  <si>
    <t>Awam Taxi Services</t>
  </si>
  <si>
    <t>Safaricom Ltd</t>
  </si>
  <si>
    <t>Conference</t>
  </si>
  <si>
    <t>Office Furniture</t>
  </si>
  <si>
    <t>Tonners</t>
  </si>
  <si>
    <t>Thermal Rolls</t>
  </si>
  <si>
    <t>Tuition Fees</t>
  </si>
  <si>
    <t>Catering Services</t>
  </si>
  <si>
    <t>Printing &amp; Binding</t>
  </si>
  <si>
    <t>Taxi Services</t>
  </si>
  <si>
    <t>Laptop And Printers</t>
  </si>
  <si>
    <t>Furniture</t>
  </si>
  <si>
    <t>Supply Of Desktops</t>
  </si>
  <si>
    <t>Maintenance</t>
  </si>
  <si>
    <t>Training Fees</t>
  </si>
  <si>
    <t xml:space="preserve">Electricity </t>
  </si>
  <si>
    <t>Supply Of Tyres</t>
  </si>
  <si>
    <t>Supply Of Tonners</t>
  </si>
  <si>
    <t>Printing Services</t>
  </si>
  <si>
    <t>Supply And Delivery Of Tonners Adminstration</t>
  </si>
  <si>
    <t>Supply &amp; Installation Ac</t>
  </si>
  <si>
    <t>Advert Serv</t>
  </si>
  <si>
    <t>Stationery</t>
  </si>
  <si>
    <t>Transport Serv</t>
  </si>
  <si>
    <t>Supply And Delivery Of 1 No. Laptop- Bugdet</t>
  </si>
  <si>
    <t>Taxi Hire</t>
  </si>
  <si>
    <t>Advertisement</t>
  </si>
  <si>
    <t>Medical Cover</t>
  </si>
  <si>
    <t>Catering Servive</t>
  </si>
  <si>
    <t>Licencing</t>
  </si>
  <si>
    <t>Rms Internet Fibre</t>
  </si>
  <si>
    <t>Airtime</t>
  </si>
  <si>
    <t>Zubshee enterprises</t>
  </si>
  <si>
    <t>Ninart enterprises</t>
  </si>
  <si>
    <t>Zibwe agencies</t>
  </si>
  <si>
    <t xml:space="preserve">Madison insurance </t>
  </si>
  <si>
    <t>Travage limited</t>
  </si>
  <si>
    <t>Habson company limited</t>
  </si>
  <si>
    <t>Trikaka enterprises</t>
  </si>
  <si>
    <t>Reenak K limited</t>
  </si>
  <si>
    <t>Amanimado mountain investment</t>
  </si>
  <si>
    <t>ICPAK</t>
  </si>
  <si>
    <t>Grand petroleum</t>
  </si>
  <si>
    <t>postal coorporation</t>
  </si>
  <si>
    <t>coral beach</t>
  </si>
  <si>
    <t>Supply of stationery</t>
  </si>
  <si>
    <t>Supply and delivery of tyres</t>
  </si>
  <si>
    <t>Being insurance expenses</t>
  </si>
  <si>
    <t>Supply and delivery of tractor tyres 2022/2023</t>
  </si>
  <si>
    <t>Supply and delivery of tractor batteries</t>
  </si>
  <si>
    <t>Catering expenses</t>
  </si>
  <si>
    <t>Seminar registration</t>
  </si>
  <si>
    <t>fuel expenses</t>
  </si>
  <si>
    <t>postal  box expenses</t>
  </si>
  <si>
    <t>conference expenses</t>
  </si>
  <si>
    <t>Biryaa Merchants</t>
  </si>
  <si>
    <t>Suken Builders</t>
  </si>
  <si>
    <t>Le Star Limited</t>
  </si>
  <si>
    <t>Achievers Travel Services</t>
  </si>
  <si>
    <t>Anzazi Investment Ltd</t>
  </si>
  <si>
    <t>Auto Point</t>
  </si>
  <si>
    <t>Biryaa Travel Ltd</t>
  </si>
  <si>
    <t>Chimwenje Enterprises</t>
  </si>
  <si>
    <t>Crorm Auto works</t>
  </si>
  <si>
    <t>Issack Sheikh Enterprises</t>
  </si>
  <si>
    <t>Jacaranda Indian Ocean Beach Resort</t>
  </si>
  <si>
    <t>Jamgen Enterprises</t>
  </si>
  <si>
    <t>Jenibeh Enterprises</t>
  </si>
  <si>
    <t>Jihetusa Bodo</t>
  </si>
  <si>
    <t>Marhils Autosolv Ltd</t>
  </si>
  <si>
    <t>Nayna Galstar Ltd</t>
  </si>
  <si>
    <t>Nozama Travel Solution</t>
  </si>
  <si>
    <t>Pacis Insurance company Ltd</t>
  </si>
  <si>
    <t>Seaside Automobile Services Ltd</t>
  </si>
  <si>
    <t>Tumel Enterprises</t>
  </si>
  <si>
    <t>Zashafy Agencies Ltd</t>
  </si>
  <si>
    <t xml:space="preserve"> The standard Group</t>
  </si>
  <si>
    <t xml:space="preserve"> Mediamax Network</t>
  </si>
  <si>
    <t>Ams Geoconsult Ltd</t>
  </si>
  <si>
    <t>Geosurvey Engineering</t>
  </si>
  <si>
    <t>Jenibeh enterprises</t>
  </si>
  <si>
    <t>amanimado investments</t>
  </si>
  <si>
    <t>Tsungani enterprises</t>
  </si>
  <si>
    <t>marhils autosolv</t>
  </si>
  <si>
    <t>automotive solutions ltd</t>
  </si>
  <si>
    <t>halsa solutions ltd</t>
  </si>
  <si>
    <t>auto point ltd</t>
  </si>
  <si>
    <t>seaside automobile</t>
  </si>
  <si>
    <t>Crorm auto works</t>
  </si>
  <si>
    <t>Achievers travel services</t>
  </si>
  <si>
    <t>Shabati enterprise</t>
  </si>
  <si>
    <t>Madison general insurance kenya ltd</t>
  </si>
  <si>
    <t>Hitmeka investments</t>
  </si>
  <si>
    <t>Metisec imaging solutions ltd</t>
  </si>
  <si>
    <t>Mission for essential drugs and supplies</t>
  </si>
  <si>
    <t>Kemsa</t>
  </si>
  <si>
    <t>jacaranda beach resort</t>
  </si>
  <si>
    <t>Prideinn flamingo</t>
  </si>
  <si>
    <t>Coral beach resort</t>
  </si>
  <si>
    <t>provision of catering services</t>
  </si>
  <si>
    <t>provision of taxi services</t>
  </si>
  <si>
    <t>vehicle maintenance</t>
  </si>
  <si>
    <t>air ticketing</t>
  </si>
  <si>
    <t>supply and delivery of laptops</t>
  </si>
  <si>
    <t>provision of insurance services</t>
  </si>
  <si>
    <t>servicing of CT Scan machine msambweni</t>
  </si>
  <si>
    <t>servicing of oxygen plant in  msambweni hospital</t>
  </si>
  <si>
    <t>provision of medical drugs</t>
  </si>
  <si>
    <t>provision of conference services</t>
  </si>
  <si>
    <t>Caleb &amp; Joshua</t>
  </si>
  <si>
    <t>Questnet Consolidate Ltd</t>
  </si>
  <si>
    <t>Mwamba Executive Solution</t>
  </si>
  <si>
    <t>Swift Touch Enterprises</t>
  </si>
  <si>
    <t>Crown Healthcare</t>
  </si>
  <si>
    <t>Wejcom Enterprise</t>
  </si>
  <si>
    <t>Somielink Services</t>
  </si>
  <si>
    <t>Singidya General Contractors</t>
  </si>
  <si>
    <t>Kwale Prisons</t>
  </si>
  <si>
    <t>Nurahib Universal Ltd</t>
  </si>
  <si>
    <t>Shades Diagnostic Ltd</t>
  </si>
  <si>
    <t>Makaya Agencies</t>
  </si>
  <si>
    <t>Aliavi Limited</t>
  </si>
  <si>
    <t>Nemo Investment &amp; Gen Supplies</t>
  </si>
  <si>
    <t>Zugen Company Limited</t>
  </si>
  <si>
    <t>Zuusaeed General Enterprises</t>
  </si>
  <si>
    <t>Kiloman Investment</t>
  </si>
  <si>
    <t>Biryaa Travel Limited</t>
  </si>
  <si>
    <t>Gatithin Investment</t>
  </si>
  <si>
    <t>Makazi Merchants</t>
  </si>
  <si>
    <t>Amani Mado Mountains Investments</t>
  </si>
  <si>
    <t>Wilsors Company Limited</t>
  </si>
  <si>
    <t>Wise Brothers Contractors  And General Supplies</t>
  </si>
  <si>
    <t>Kergen Inovatives</t>
  </si>
  <si>
    <t>Philips East Africa</t>
  </si>
  <si>
    <t>Popico Supplies</t>
  </si>
  <si>
    <t xml:space="preserve">Thunu Supplies Limited  </t>
  </si>
  <si>
    <t>Jorambo Limited</t>
  </si>
  <si>
    <t>Jasem Limited</t>
  </si>
  <si>
    <t>Babubabu</t>
  </si>
  <si>
    <t>Natalim Trading Company</t>
  </si>
  <si>
    <t>Didanass Investment</t>
  </si>
  <si>
    <t>Roleko Kenya Limited</t>
  </si>
  <si>
    <t>Tamarat ventures</t>
  </si>
  <si>
    <t>Frontage</t>
  </si>
  <si>
    <t>Tunusuru Munje Ltd</t>
  </si>
  <si>
    <t>Nelten Company Limited</t>
  </si>
  <si>
    <t>Rasamz Enterprises</t>
  </si>
  <si>
    <t>Fatumi Enterprises</t>
  </si>
  <si>
    <t>Siamini Traders</t>
  </si>
  <si>
    <t>Supremo Trading Company</t>
  </si>
  <si>
    <t>Faraja Ventures Lmt</t>
  </si>
  <si>
    <t>Tenajoy Investments Limited</t>
  </si>
  <si>
    <t>Ansamey Investments</t>
  </si>
  <si>
    <t>Chatsimba Investments Enterprises</t>
  </si>
  <si>
    <t>Nurshan Suppliers</t>
  </si>
  <si>
    <t>Husnaina Enterprises</t>
  </si>
  <si>
    <t>Dallianz Holdings Ltd</t>
  </si>
  <si>
    <t>Tintoler General Suplies</t>
  </si>
  <si>
    <t>Nurshah Suppiers</t>
  </si>
  <si>
    <t>Dissons Solutions</t>
  </si>
  <si>
    <t>Supply &amp; Delivery of Dressings &amp; Nonpharmss</t>
  </si>
  <si>
    <t>Supply &amp; Delivery of Staff uniform material</t>
  </si>
  <si>
    <t>Supply &amp; Delivery of Office Supplies</t>
  </si>
  <si>
    <t>Supply &amp; Delivery of Dressings &amp; Nonpharms</t>
  </si>
  <si>
    <t>Supply &amp; Delivery of Maintenance of Laboratory Machines</t>
  </si>
  <si>
    <t>Supply &amp; Delivery of Medical Items</t>
  </si>
  <si>
    <t>Supply &amp; Delivery of Sanitary Items</t>
  </si>
  <si>
    <t>Supply &amp; Delivery of other fuel</t>
  </si>
  <si>
    <t>Supply &amp; Delivery of Office Furniture</t>
  </si>
  <si>
    <t>Supply &amp; Delivery of Radiology Supplies</t>
  </si>
  <si>
    <t>Supply &amp; Delivery of laboratory reagents</t>
  </si>
  <si>
    <t>Supply &amp; Delivery of disludging services</t>
  </si>
  <si>
    <t>Supply &amp; Delivery of maintenance of motor vehicle services</t>
  </si>
  <si>
    <t>Supply &amp; Delivery of April 2024 foodstuffs</t>
  </si>
  <si>
    <t>Supply &amp; Delivery of May 2024 foodstuffs</t>
  </si>
  <si>
    <t>Supply &amp; Delivery of June 2024 foodstuffs</t>
  </si>
  <si>
    <t>Supply &amp; Delivery of Office Stationery</t>
  </si>
  <si>
    <t>Supply &amp; Delivery of Dressings &amp; Non-pharmaceuticals</t>
  </si>
  <si>
    <t>Supply &amp; Delivery of Foodstuffs for March 2024( Balance)</t>
  </si>
  <si>
    <t>Supply and delivery of hospital patient files</t>
  </si>
  <si>
    <t>Supply and delivery of fumigation items</t>
  </si>
  <si>
    <t>Provision of outside catering services</t>
  </si>
  <si>
    <t>Supply, install, testing of air conditioner, ceiling fans</t>
  </si>
  <si>
    <t>Supply and delivery of Msambweni staff uniforms</t>
  </si>
  <si>
    <t>Repairs of computers and printers</t>
  </si>
  <si>
    <t>Supply and delivery of icu non pharms</t>
  </si>
  <si>
    <t>Supply and delivery of stationeries</t>
  </si>
  <si>
    <t>Supply and delivery of fumigation chemicals</t>
  </si>
  <si>
    <t>Supply and delivery of printer, computers and laptop</t>
  </si>
  <si>
    <t>Supply and delivery of sanitation items</t>
  </si>
  <si>
    <t>Supply and delivery of food and ratios</t>
  </si>
  <si>
    <t>Supply and delivery of households appliances</t>
  </si>
  <si>
    <t>Supply and delivery of plumbing and electrical  items</t>
  </si>
  <si>
    <t>Renovations</t>
  </si>
  <si>
    <t>Servicing of hospital laundry machine</t>
  </si>
  <si>
    <t>Supply and delivery of patient uniforms</t>
  </si>
  <si>
    <t>Supply and delivery of x-ray films</t>
  </si>
  <si>
    <t>Supply and delivery of patient files</t>
  </si>
  <si>
    <t>Supply and delivery of Non pharmaceuticals</t>
  </si>
  <si>
    <t>Supply and delivery of sanitary items</t>
  </si>
  <si>
    <t>Machine Tonner</t>
  </si>
  <si>
    <t>Abestos Ltd</t>
  </si>
  <si>
    <t>Gahila Limited</t>
  </si>
  <si>
    <t>Foxes Enterprises</t>
  </si>
  <si>
    <t>Sham Hardware</t>
  </si>
  <si>
    <t>Trikaka Enterprises Ltd</t>
  </si>
  <si>
    <t>Construction of lab at Waa Dispensary</t>
  </si>
  <si>
    <t>Construction of a ward at Mwangulu dispensary</t>
  </si>
  <si>
    <t>Completion of X-ray block at Mnyenzeni</t>
  </si>
  <si>
    <t>Construction and completion of a ward at Taru dispensary</t>
  </si>
  <si>
    <t>Completion of twin staff house at Mbuluni</t>
  </si>
  <si>
    <t>Proposed renovation of Kilolapwa Dispensary</t>
  </si>
  <si>
    <t>Rehabilitation of Mkwakwani dispensary</t>
  </si>
  <si>
    <t>Completion of walkways and biodigester at Lungalunga Hospital</t>
  </si>
  <si>
    <t>Completion of Magwasheni OPD</t>
  </si>
  <si>
    <t>Completion of X ray block at Kikoneni</t>
  </si>
  <si>
    <t>Supply of laparascopy tower and urology accessories for Msambweni Hospital</t>
  </si>
  <si>
    <t>Construction of ICU and renal unit at Kinango Hospital</t>
  </si>
  <si>
    <t>Purchase of generator for Lungalunga hospital</t>
  </si>
  <si>
    <t>Rehabilitation of Mazumalume staff houses in Tsimba/Golini Ward</t>
  </si>
  <si>
    <t>The Star</t>
  </si>
  <si>
    <t>Achievers Travel</t>
  </si>
  <si>
    <t>Tsungani Enterprises</t>
  </si>
  <si>
    <t>Safaricom Limited</t>
  </si>
  <si>
    <t>Coral Beach Resort Limited</t>
  </si>
  <si>
    <t>Birya Travel</t>
  </si>
  <si>
    <t>Provision of conference services</t>
  </si>
  <si>
    <t>Rapid Investments Ltd</t>
  </si>
  <si>
    <t>Powerlead Ltd</t>
  </si>
  <si>
    <t>Gauss East Africa Ltd</t>
  </si>
  <si>
    <t>Nurshah Supplies</t>
  </si>
  <si>
    <t>Catequeen Enterprises Ltd</t>
  </si>
  <si>
    <t>Multleen And Sons Ltd</t>
  </si>
  <si>
    <t>Ajab Printers</t>
  </si>
  <si>
    <t>Ngoni Enterprises</t>
  </si>
  <si>
    <t>Munyjus Enterprises</t>
  </si>
  <si>
    <t>Mzaramo Enterprises</t>
  </si>
  <si>
    <t>Gritmax Logistics</t>
  </si>
  <si>
    <t>Safaricom</t>
  </si>
  <si>
    <t>Oceanscope Group Ltd</t>
  </si>
  <si>
    <t>Reenah Ltd</t>
  </si>
  <si>
    <t xml:space="preserve">New Ukunda </t>
  </si>
  <si>
    <t>Nozama Travel Solutions</t>
  </si>
  <si>
    <t>Evermap Business Solution</t>
  </si>
  <si>
    <t>Asurena Enterprises</t>
  </si>
  <si>
    <t>Putech Ltd</t>
  </si>
  <si>
    <t>Dydede Enterprise</t>
  </si>
  <si>
    <t>Zaituni &amp; Mwanasha Ent.</t>
  </si>
  <si>
    <t>Coral Beach Resort Ltd</t>
  </si>
  <si>
    <t>Grey Impala</t>
  </si>
  <si>
    <t>Reenah K Limited</t>
  </si>
  <si>
    <t>Mintdeals Limited</t>
  </si>
  <si>
    <t>Saisalah Enterprises</t>
  </si>
  <si>
    <t>Autopoint</t>
  </si>
  <si>
    <t>Dimension Data Solutions East Africa Limited</t>
  </si>
  <si>
    <t>Awak</t>
  </si>
  <si>
    <t>Icpak</t>
  </si>
  <si>
    <t>Biryaa Travels Ltd</t>
  </si>
  <si>
    <t>Elite Paths Limited</t>
  </si>
  <si>
    <t>Payment For Taxi Hire</t>
  </si>
  <si>
    <t>Maintenance Of Motor Vehicle</t>
  </si>
  <si>
    <t>Maintenance Of Communication Masts</t>
  </si>
  <si>
    <t>Supply And Installation Of Remote Access Software At Msambweni Radiology Centre</t>
  </si>
  <si>
    <t>Maintenance Of Power Back Up At Data Centre</t>
  </si>
  <si>
    <t>Maintenance Of Computer Networks</t>
  </si>
  <si>
    <t>Data Centre Physical Security Items</t>
  </si>
  <si>
    <t>Provision Of Bandwidth Capacity In Kwale County Government</t>
  </si>
  <si>
    <t>Payment For Bandwidth Subscription-Hq And Remote Offices</t>
  </si>
  <si>
    <t>Annual Subscription For Community Hot-Spots</t>
  </si>
  <si>
    <t>Hire Of Tax Service</t>
  </si>
  <si>
    <t>Boards &amp; Conferences</t>
  </si>
  <si>
    <t>Maintenance Of Data Centre Systems</t>
  </si>
  <si>
    <t>Supply, Delivery And Installation Of Air Conditioner</t>
  </si>
  <si>
    <t>Maintenance Of Computers And Provision Of Maintenance Accessories</t>
  </si>
  <si>
    <t>Ecobiz Ltd</t>
  </si>
  <si>
    <t>Birya Travel Ltd</t>
  </si>
  <si>
    <t>Telkom Kenya</t>
  </si>
  <si>
    <t xml:space="preserve"> Sanlam</t>
  </si>
  <si>
    <t>Jacaranda</t>
  </si>
  <si>
    <t>Marhills</t>
  </si>
  <si>
    <t>Kwawasco</t>
  </si>
  <si>
    <t>Storm Investment</t>
  </si>
  <si>
    <t>Pajijo Investment</t>
  </si>
  <si>
    <t>Lassins Access Limited</t>
  </si>
  <si>
    <t>The Standard Group Plc</t>
  </si>
  <si>
    <t xml:space="preserve">Tsungani Enterprises </t>
  </si>
  <si>
    <t>Kenya School Of Government-Lower Kabete</t>
  </si>
  <si>
    <t>Southern Palms Beach Resort</t>
  </si>
  <si>
    <t>Supply And Delivery Of Tonners</t>
  </si>
  <si>
    <t>Supply Of Toiletries</t>
  </si>
  <si>
    <t>Supply And Delivery Of Tyres</t>
  </si>
  <si>
    <t>Supply And Delivery Of Branded Diaries</t>
  </si>
  <si>
    <t>Advertising Space</t>
  </si>
  <si>
    <t>Accommodation</t>
  </si>
  <si>
    <t>Hire Of Transport Services</t>
  </si>
  <si>
    <t>Training Fee</t>
  </si>
  <si>
    <t>Chatsimba Investment Enterprises</t>
  </si>
  <si>
    <t>Leman Investment  Ltd</t>
  </si>
  <si>
    <t>Matuga Youth Enterprise</t>
  </si>
  <si>
    <t>Garashi Tours&amp;Taxi</t>
  </si>
  <si>
    <t>Mwanakali Investment Ltd</t>
  </si>
  <si>
    <t>Technical University Of Mombasa Enterprises</t>
  </si>
  <si>
    <t>Mazuu Company Ltd</t>
  </si>
  <si>
    <t>New Ukunda Service Station</t>
  </si>
  <si>
    <t>Zuu General Supplies</t>
  </si>
  <si>
    <t>Grand Petroleum</t>
  </si>
  <si>
    <t>Two Leaves Investment</t>
  </si>
  <si>
    <t>Lily Consultancy</t>
  </si>
  <si>
    <t>Bahari Yetu Gen Supp</t>
  </si>
  <si>
    <t>Dziwe Agencies</t>
  </si>
  <si>
    <t>Reenah K Ltd</t>
  </si>
  <si>
    <t>Provision of outside catering</t>
  </si>
  <si>
    <t>Kimagaya Enterprises</t>
  </si>
  <si>
    <t>Amanimado Mountains Investment</t>
  </si>
  <si>
    <t>Birya Travels Ltd</t>
  </si>
  <si>
    <t>Proposed Kinango Urban Planning Review</t>
  </si>
  <si>
    <t>Gahila Ltd</t>
  </si>
  <si>
    <t xml:space="preserve"> Total Funding  in the First Nine Months of  FY 2024/2025 (Kshs. Million)</t>
  </si>
  <si>
    <t>Citizens participation forum held</t>
  </si>
  <si>
    <t>Total Costs of the Travel (Kshs.)</t>
  </si>
  <si>
    <t>Holdin Exchequer And AIE</t>
  </si>
  <si>
    <t>17/2/2025</t>
  </si>
  <si>
    <t>Potential Revenue (For OSR, FIF and AIA) (Kshs.)</t>
  </si>
  <si>
    <t>Difference of 291,397,359.56 between payroll and ifmis due to salary journals for march 2025 posted in ifmis in April</t>
  </si>
  <si>
    <t>Executive-Tourism and ICT</t>
  </si>
  <si>
    <t>7-22/11/2024</t>
  </si>
  <si>
    <t>Uganda -Kenya Conference Exhibition</t>
  </si>
  <si>
    <t>Kampala Uganda</t>
  </si>
  <si>
    <t>Madzayo Mrima &amp; Jadi Advocates</t>
  </si>
  <si>
    <t>Msa Pet No. 61,45,39 And 63 Of 2014 Coast Calcium Ltd, Milly Glassworks Ltd, Diani Business Welfare Association, Charpanel Enterprises Ltd Vs County Government Of Kwale</t>
  </si>
  <si>
    <t>John Bwir &amp; Associates Advocates</t>
  </si>
  <si>
    <t>Kwale Cmcc No. 86/2018 Rudiger Kastilan Vs David Njuguna &amp; Others Land Registar Kwale The Attorney General County Government Of Kwale The National Land Commission</t>
  </si>
  <si>
    <t xml:space="preserve">Chief officer Education </t>
  </si>
  <si>
    <t>1580262364674</t>
  </si>
  <si>
    <t>1580263782720</t>
  </si>
  <si>
    <t>1580262720863</t>
  </si>
  <si>
    <t>1580262364693</t>
  </si>
  <si>
    <t>1580284407817</t>
  </si>
  <si>
    <t>Kwale County Locally Climate Change Fund</t>
  </si>
  <si>
    <t xml:space="preserve">Kwale County Uig Account </t>
  </si>
  <si>
    <t>Kenya Informal Settlements Improvement Project</t>
  </si>
  <si>
    <t>KCB Kwale, Kinango Hospital, Kes</t>
  </si>
  <si>
    <t>1146764049</t>
  </si>
  <si>
    <t>KCB Kwale, Kwale Hospital, Kes</t>
  </si>
  <si>
    <t>1146697198</t>
  </si>
  <si>
    <t>KCB Kwale, Lunga Lunga Sub County Hospital, Kes</t>
  </si>
  <si>
    <t>1107465605</t>
  </si>
  <si>
    <t>KCB Kwale, Msambweni Hospital, Kes</t>
  </si>
  <si>
    <t>1147035164</t>
  </si>
  <si>
    <t>KCB Samburu Hospital, Kes</t>
  </si>
  <si>
    <t>1125806141</t>
  </si>
  <si>
    <t>07.11.2013</t>
  </si>
  <si>
    <t>15.11.2013</t>
  </si>
  <si>
    <t>17.11.2005</t>
  </si>
  <si>
    <t>30.11.2013</t>
  </si>
  <si>
    <t>25.11.2005</t>
  </si>
  <si>
    <t>Chief Officer Lands Imprest</t>
  </si>
  <si>
    <t>30/04/2014</t>
  </si>
  <si>
    <t>17/12/2020</t>
  </si>
  <si>
    <t>28/7/2023</t>
  </si>
  <si>
    <t>3080-Kwale - Preventive Health Services</t>
  </si>
  <si>
    <t>3062-Kwale - Agriculture, Livestock and Fisheries</t>
  </si>
  <si>
    <t>3063-Kwale - Land, Environment, Mining and Natural Resources</t>
  </si>
  <si>
    <t>3064-Kwale - Health Services</t>
  </si>
  <si>
    <t>3066-Kwale - Industry, Trade and Investments</t>
  </si>
  <si>
    <t xml:space="preserve"> 3067-Kwale - Social Services</t>
  </si>
  <si>
    <t xml:space="preserve"> 3068-Kwale - Executive </t>
  </si>
  <si>
    <t>3069-Kwale - Education</t>
  </si>
  <si>
    <t xml:space="preserve">3070-Kwale - Water and Urban Planning </t>
  </si>
  <si>
    <t xml:space="preserve"> 3071-Kwale - Infrastructure and Public Works</t>
  </si>
  <si>
    <t>3072-Kwale - ICT and Tourism</t>
  </si>
  <si>
    <t>3073-Kwale - County Public Service Board</t>
  </si>
  <si>
    <t>3074-Kwale- Public Service and Administration</t>
  </si>
  <si>
    <t xml:space="preserve"> 3075-Municipality of Kwale</t>
  </si>
  <si>
    <t xml:space="preserve"> 3076-Municipality of Diani</t>
  </si>
  <si>
    <t>3077-Kwale - County Attorney</t>
  </si>
  <si>
    <t>3078-Kwale - Lungalunga Municipality</t>
  </si>
  <si>
    <t>3079-Kwale - Kinango Municipality</t>
  </si>
  <si>
    <t>3061-Kwale - Finance and Economic Planning</t>
  </si>
  <si>
    <t>DEPARTMENT</t>
  </si>
  <si>
    <t>C(A-B)</t>
  </si>
  <si>
    <t>FINANCE</t>
  </si>
  <si>
    <t>2023-2024</t>
  </si>
  <si>
    <t>18/3/2024</t>
  </si>
  <si>
    <t>20/4/2024</t>
  </si>
  <si>
    <t>June Gross Salary</t>
  </si>
  <si>
    <t>19/4/2024</t>
  </si>
  <si>
    <t>30/11/2023</t>
  </si>
  <si>
    <t>Advertisement Serv</t>
  </si>
  <si>
    <t>25/6/2024</t>
  </si>
  <si>
    <t>Catering Service</t>
  </si>
  <si>
    <t>Ac</t>
  </si>
  <si>
    <t>26/4/2023</t>
  </si>
  <si>
    <t>24/11/2023</t>
  </si>
  <si>
    <t>14/5/2024</t>
  </si>
  <si>
    <t>28/11/2023</t>
  </si>
  <si>
    <t>Tsungani Enterprise</t>
  </si>
  <si>
    <t>27/10/2023</t>
  </si>
  <si>
    <t>AGRICULTURE</t>
  </si>
  <si>
    <t>2023/2024</t>
  </si>
  <si>
    <t>Supply and delivery of tractor tyres 2023/2024</t>
  </si>
  <si>
    <t>Supply and delivery of tractor spares</t>
  </si>
  <si>
    <t>ENVIRONMENT</t>
  </si>
  <si>
    <t>Provision of motor vehicle meintance services</t>
  </si>
  <si>
    <t>Provision of motor vehicle maintainance services</t>
  </si>
  <si>
    <t>Provision of motor vehicle insurance</t>
  </si>
  <si>
    <t>FY 2023-2024</t>
  </si>
  <si>
    <t>Advertisement and publications</t>
  </si>
  <si>
    <t xml:space="preserve">Provision of air ticketing services </t>
  </si>
  <si>
    <t>Provision of motor vehicle maintenance services</t>
  </si>
  <si>
    <t>Provision of taxi services</t>
  </si>
  <si>
    <t>Supply and delivery of computers and computer equipment</t>
  </si>
  <si>
    <t>Provision of catering services</t>
  </si>
  <si>
    <t>Supply and delivery of motor vehicle tyres</t>
  </si>
  <si>
    <t>CURATIVE SERVICES</t>
  </si>
  <si>
    <t>Payment For Servive Of Laboratory Machine At Mkongani Centre</t>
  </si>
  <si>
    <t>Supply Of Food Stuff March 2024</t>
  </si>
  <si>
    <t>Supply And Delivery Of Food Stuff April 2024</t>
  </si>
  <si>
    <t>Supply And Delivery Of Food Stuffs May 2024</t>
  </si>
  <si>
    <t>Supply And Delivery Of Food Stuffs For June 2024</t>
  </si>
  <si>
    <t>Supply And Delivery Of Food Suppliments</t>
  </si>
  <si>
    <t>Al-Ruzuq Enterprises</t>
  </si>
  <si>
    <t>Payment For Supply Of Tonners</t>
  </si>
  <si>
    <t>Amanimado Mountains Investments</t>
  </si>
  <si>
    <t>Payment For Supply If Non-Pharmaceutical Items</t>
  </si>
  <si>
    <t>House Hold Items</t>
  </si>
  <si>
    <t>Horse Pipes</t>
  </si>
  <si>
    <t>Babu Babu Twenty Twenty Three Limited</t>
  </si>
  <si>
    <t>Paym Ent For Supply Of Tonners , Keyboard And Mouse</t>
  </si>
  <si>
    <t>Babubabu Commodities</t>
  </si>
  <si>
    <t>4083166</t>
  </si>
  <si>
    <t>Supply &amp; Delivery Of Food And Rations For The Months Of May And June 2024</t>
  </si>
  <si>
    <t>Big Point General Suppliers</t>
  </si>
  <si>
    <t>2073965/4004653</t>
  </si>
  <si>
    <t>Payment For Supply Of Sanitary Items</t>
  </si>
  <si>
    <t>Payment For Supply Of Stationery Items And Cost Of Publishing And Printing Services</t>
  </si>
  <si>
    <t>Birya Merchants</t>
  </si>
  <si>
    <t>Brush Cutter And Lawnmower Line</t>
  </si>
  <si>
    <t>Bp Machine</t>
  </si>
  <si>
    <t>Blackwood Hodge</t>
  </si>
  <si>
    <t>Payment For Supply Of Water</t>
  </si>
  <si>
    <t>4083260-4083261</t>
  </si>
  <si>
    <t>Caleb And Josh Enterprises</t>
  </si>
  <si>
    <t>Payment For Supply Of Items Maintenance Of Stand</t>
  </si>
  <si>
    <t>Supply &amp; Delivery Of General Office Supplies Supplied In The Facility In The Month Of July  2023</t>
  </si>
  <si>
    <t>Inno-Mero Int</t>
  </si>
  <si>
    <t>Pegler Lockable</t>
  </si>
  <si>
    <t>Supply And Delivery Of Surgical Items</t>
  </si>
  <si>
    <t>Payment For Supply Of Food And Ration</t>
  </si>
  <si>
    <t>Chlomarah Investments</t>
  </si>
  <si>
    <t>4224521, 4004879</t>
  </si>
  <si>
    <t>Payment Or Supply And Delivery Of Non- Pharmaceutical Items.</t>
  </si>
  <si>
    <t>Daddies And Sons Ltd</t>
  </si>
  <si>
    <t>3817236</t>
  </si>
  <si>
    <t>Supply And Delivery Of General Office Supplies For The Facility In The Month Of October 2023</t>
  </si>
  <si>
    <t>Dadies And Son Suppliers Co,</t>
  </si>
  <si>
    <t>Supply Of Charcoal December 2023</t>
  </si>
  <si>
    <t>Dama Muhambi Agency</t>
  </si>
  <si>
    <t>Tri-Circles,Sockets,Trimmerline</t>
  </si>
  <si>
    <t>Handwashing Canisted</t>
  </si>
  <si>
    <t>Idp Soap,Breast Pump Feeds</t>
  </si>
  <si>
    <t>Supply And Delivery Of Bp Battries</t>
  </si>
  <si>
    <t>Supply And Delivery Of Umblical Cord Clamps</t>
  </si>
  <si>
    <t>Payment For Supply &amp;Delivery Of Hardware Materials</t>
  </si>
  <si>
    <t>Payment For Supply Of Hardware Items</t>
  </si>
  <si>
    <t>Gabrell Services Limited</t>
  </si>
  <si>
    <t>Payment For Supply Of Stationery Items</t>
  </si>
  <si>
    <t>Supply &amp; Delivery of Non pharms</t>
  </si>
  <si>
    <t>Payment For Two Hp Laserjet Pro 428 Fdw Printers</t>
  </si>
  <si>
    <t>Laboratory Items</t>
  </si>
  <si>
    <t>Idp Soap</t>
  </si>
  <si>
    <t>Servising Of Airconditions</t>
  </si>
  <si>
    <t>Formalyne</t>
  </si>
  <si>
    <t>Green Gold Lab Supplies</t>
  </si>
  <si>
    <t>Payment For Supply Of Printing Papers</t>
  </si>
  <si>
    <t>Payment For Purchase Of Hospital Files</t>
  </si>
  <si>
    <t>Habson Company Ltd</t>
  </si>
  <si>
    <t>Payment For Supply &amp;Delivery Of Electrical Items</t>
  </si>
  <si>
    <t>Supply Of Charcoal March 2024</t>
  </si>
  <si>
    <t>Supply Of Charcoal April 2024</t>
  </si>
  <si>
    <t>Supply And Delivery Of Wirefoods And Charcoal For May 2024</t>
  </si>
  <si>
    <t>Supply And Delivery Of Wirefoods And Charcoal For June  2024</t>
  </si>
  <si>
    <t>Jastama  Investments Limited</t>
  </si>
  <si>
    <t>Payment For Accessories For Computer And Printers</t>
  </si>
  <si>
    <t>Kactwaks Investments</t>
  </si>
  <si>
    <t>4083163</t>
  </si>
  <si>
    <t>Supply &amp; Delivery Of Non Pharmaceutical Items In The Facility</t>
  </si>
  <si>
    <t>4083235/4083236</t>
  </si>
  <si>
    <t>Kergen Innovations Ltd</t>
  </si>
  <si>
    <t>Supply And Delivery Of Hospital Tonners</t>
  </si>
  <si>
    <t>4083265-4083266</t>
  </si>
  <si>
    <t>Kochan Enterprises</t>
  </si>
  <si>
    <t>Payment For Supply Of Non-Pharmaceutical Items</t>
  </si>
  <si>
    <t>Payment For Catering Services</t>
  </si>
  <si>
    <t>Kwale Water And Sewerage Company Limited</t>
  </si>
  <si>
    <t>Lamaric Enterprises</t>
  </si>
  <si>
    <t>Payment For Maintenance Of Non-Residential Buildings</t>
  </si>
  <si>
    <t>Lily Consultancy &amp; Gen Suppliers</t>
  </si>
  <si>
    <t>4083160</t>
  </si>
  <si>
    <t>Lily Consultancy And General Supplies</t>
  </si>
  <si>
    <t>Supply &amp; Delivery Of Exhauster Services To The Facility</t>
  </si>
  <si>
    <t>Lyko Works Ltd</t>
  </si>
  <si>
    <t>3817241</t>
  </si>
  <si>
    <t>Supply &amp; Delivery Of Disludging  Services Done In The Month Of July 2023</t>
  </si>
  <si>
    <t>3817243</t>
  </si>
  <si>
    <t>Supply &amp; Delivery Of Disludging  Services Done In The Month Of October 2023</t>
  </si>
  <si>
    <t>Maazu Company Limited</t>
  </si>
  <si>
    <t>Payment For Supply  Of Mika Multi-Food Processor, Lown Mower And Freezer</t>
  </si>
  <si>
    <t>Mackis Logistics Company</t>
  </si>
  <si>
    <t>Payment For Supply And Delivery Of Pharmaceutical Items</t>
  </si>
  <si>
    <t>Payment For Supply Of Items For Plumbing Work For Non-Residential Buildings</t>
  </si>
  <si>
    <t>Mackis Logistics Company Limited</t>
  </si>
  <si>
    <t>Magnifique General Supplies</t>
  </si>
  <si>
    <t>Payment For Supply Of Dressings And Non-Pharms</t>
  </si>
  <si>
    <t>Payment For Sanitary Items And Purchase Of Rechargable Batteries</t>
  </si>
  <si>
    <t>Masalani Bookshop And Stationery</t>
  </si>
  <si>
    <t>Payment For Tonners Supply</t>
  </si>
  <si>
    <t>Mfi Managed Document Solution Limited</t>
  </si>
  <si>
    <t>Supply And Delivery Of Coppier Machine</t>
  </si>
  <si>
    <t>Supply And Delivery Of Machine Tonners</t>
  </si>
  <si>
    <t>Mwachigao Contractors Limited</t>
  </si>
  <si>
    <t>Payment For Supply And Delivery Of Items For Maintenance Of Buildings</t>
  </si>
  <si>
    <t>Mwissa Investments Enterprises</t>
  </si>
  <si>
    <t>Payment For Printing And Binding Ofinpatient Files</t>
  </si>
  <si>
    <t>Supply And Delivery Of  General Supplies</t>
  </si>
  <si>
    <t>Payment For Supply Of Hospital Files</t>
  </si>
  <si>
    <t>Printing Of Maternity,Paediatic And Inpatient Files</t>
  </si>
  <si>
    <t>Mzaramo Enterprises Limited</t>
  </si>
  <si>
    <t>Payment For The Supply Of Sanitary Items</t>
  </si>
  <si>
    <t>4224578/4224579/4224580</t>
  </si>
  <si>
    <t>Payment For Supply Of Hp Intel Laptop</t>
  </si>
  <si>
    <t>Mzungu Speednet Enterprises</t>
  </si>
  <si>
    <t>1704032</t>
  </si>
  <si>
    <t>Supply &amp; Delivery Of Lunches During Board And Hmt Meetings In The Facility</t>
  </si>
  <si>
    <t>4224406/4224407/4224408</t>
  </si>
  <si>
    <t>4083277-4083280</t>
  </si>
  <si>
    <t>4083284-4083286</t>
  </si>
  <si>
    <t>Nemo Investments And General Supplies</t>
  </si>
  <si>
    <t>Payment For Dressings And Non-Pharmaceuticals</t>
  </si>
  <si>
    <t>Supply And Delivery Of Patients Uniforms</t>
  </si>
  <si>
    <t>Noor Alla Noor</t>
  </si>
  <si>
    <t>1919660</t>
  </si>
  <si>
    <t>Supply &amp; Delivery Of Renovation Materials To The Records Filing Area And Shelving Of The Same</t>
  </si>
  <si>
    <t>Supply And Delivery Of Medical Equipments</t>
  </si>
  <si>
    <t>Supply And Delivery Of Maintenance Items</t>
  </si>
  <si>
    <t>Nurshah Suppliers Ltd</t>
  </si>
  <si>
    <t>Payment For Supply And Delivery Of Bp Machines , Booster Pumps And  Cable</t>
  </si>
  <si>
    <t>Supply &amp; Delivery Of Laryngoscope For Theatre,Tonners For Taskalfa Printer And Anti-Virus</t>
  </si>
  <si>
    <t>3817238</t>
  </si>
  <si>
    <t>Supply &amp; Delivery Of General Office Supplies Supplied In The Facility In The Month Of October 2023</t>
  </si>
  <si>
    <t>Payment For Renovation Of The Facility Burning Chamber .</t>
  </si>
  <si>
    <t>4090806/4090807</t>
  </si>
  <si>
    <t>Premier Laboratory Supplies</t>
  </si>
  <si>
    <t>4224436/</t>
  </si>
  <si>
    <t>Reyka Solutions Ltd</t>
  </si>
  <si>
    <t>4083292-4083296</t>
  </si>
  <si>
    <t>4224436/4224437/4223438/4224439/4224440</t>
  </si>
  <si>
    <t>Smart Joba Investments</t>
  </si>
  <si>
    <t>Payment For Supply Of Chalasion Set</t>
  </si>
  <si>
    <t>Supply and delivery of photocopy papers</t>
  </si>
  <si>
    <t>Swift Touch Enterprises Limited</t>
  </si>
  <si>
    <t>Supply, deliver, Install and testing of comsumables and accessories in ICU and Thearter</t>
  </si>
  <si>
    <t>Tamqis Company Ltd</t>
  </si>
  <si>
    <t>4004954/4004955/4004956</t>
  </si>
  <si>
    <t>Tehold Holdings</t>
  </si>
  <si>
    <t>Insulation Tapes,Floodlight And Other Electrical Items</t>
  </si>
  <si>
    <t>Thunu Supplier Services</t>
  </si>
  <si>
    <t>Supply And Delivery Of Non-Pharms</t>
  </si>
  <si>
    <t>Topline Surgical Limited</t>
  </si>
  <si>
    <t>Payment For Maintenance Of Non-Residential Buildings.</t>
  </si>
  <si>
    <t>Two Leaves Investments</t>
  </si>
  <si>
    <t>Payment For Computer Accessories And Electric Items</t>
  </si>
  <si>
    <t>Vanguard Powersol Ltd</t>
  </si>
  <si>
    <t>Payment For Supply Of Fresh Water Boozers</t>
  </si>
  <si>
    <t>Veromax Limited</t>
  </si>
  <si>
    <t>Payment For Printing And Binding Of Maternity Files</t>
  </si>
  <si>
    <t>4004513/4004514</t>
  </si>
  <si>
    <t>3817237</t>
  </si>
  <si>
    <t>Payment For Supply Of Stationery Items And Tonners</t>
  </si>
  <si>
    <t>4083164</t>
  </si>
  <si>
    <t>4083297-4083298</t>
  </si>
  <si>
    <t>Supply &amp; Delivery Of Kyocera 3510I Taskalfa Printer And Tonners</t>
  </si>
  <si>
    <t>4224569/4224567</t>
  </si>
  <si>
    <t>Supply &amp; Delivery Of Household Items For The Facility Kitchen</t>
  </si>
  <si>
    <t>Zuusaeed General  Enterprise</t>
  </si>
  <si>
    <t>4224563, 4224564, 4224565, 4224566</t>
  </si>
  <si>
    <t>Payment For Supply And Delivery Of Food And Ration</t>
  </si>
  <si>
    <t>Medical Items</t>
  </si>
  <si>
    <t xml:space="preserve">TRADE </t>
  </si>
  <si>
    <t>Ajab Creative Printers</t>
  </si>
  <si>
    <t>3919687</t>
  </si>
  <si>
    <t>Supply And Delivery Of T-Shirts</t>
  </si>
  <si>
    <t>Auto Point Ltd</t>
  </si>
  <si>
    <t>Provision Of Maintenance Services</t>
  </si>
  <si>
    <t>2195142/43</t>
  </si>
  <si>
    <t xml:space="preserve">Provision Of Conference Services </t>
  </si>
  <si>
    <t>2195112/13/16</t>
  </si>
  <si>
    <t>Jacaranda Indian Beach</t>
  </si>
  <si>
    <t>2195131-4</t>
  </si>
  <si>
    <t>Madison Insurance</t>
  </si>
  <si>
    <t xml:space="preserve">Provision Of Motor Vehicle And Motor Cycle Insurance </t>
  </si>
  <si>
    <t>Provision For Airticketing</t>
  </si>
  <si>
    <t>3919702</t>
  </si>
  <si>
    <t>Provision Of Airtime Allowance For Quarter 4</t>
  </si>
  <si>
    <t>3117619</t>
  </si>
  <si>
    <t>Provision Of Airtime Allowance For Quarter 2</t>
  </si>
  <si>
    <t xml:space="preserve">Provision Of Airtime For Quarter 3 </t>
  </si>
  <si>
    <t>2195147/45/46</t>
  </si>
  <si>
    <t>15/10/23,15/4/24</t>
  </si>
  <si>
    <t xml:space="preserve">Provision Of Catering Services </t>
  </si>
  <si>
    <t>3919684/93/92/</t>
  </si>
  <si>
    <t>11/10/23,5/12/23</t>
  </si>
  <si>
    <t>2195051/2</t>
  </si>
  <si>
    <t>10/8/23,6/7/23</t>
  </si>
  <si>
    <t xml:space="preserve">Provision Of Taxi Services </t>
  </si>
  <si>
    <t>2195056/55/89</t>
  </si>
  <si>
    <t>Provision Of Taxi Services</t>
  </si>
  <si>
    <t>2195097/94/04</t>
  </si>
  <si>
    <t>30/11/23,29/11/23</t>
  </si>
  <si>
    <t>Kwale Water And Sewerage</t>
  </si>
  <si>
    <t xml:space="preserve">Provision Of Sanitation Services </t>
  </si>
  <si>
    <t>2034846/7</t>
  </si>
  <si>
    <t>Provision For Hire Of Transport</t>
  </si>
  <si>
    <t>Raekim &amp; Brothers Agencies</t>
  </si>
  <si>
    <t>2021938/17/35/06/14/07/02</t>
  </si>
  <si>
    <t>2034844</t>
  </si>
  <si>
    <t>2195109/10/08</t>
  </si>
  <si>
    <t>2034750</t>
  </si>
  <si>
    <t>2195100/2195093</t>
  </si>
  <si>
    <t>22/11/23,27/10/23</t>
  </si>
  <si>
    <t>2034749,2195061</t>
  </si>
  <si>
    <t>15/6/23,13/4/22</t>
  </si>
  <si>
    <t>West Coast Car Care Enterprises</t>
  </si>
  <si>
    <t>2021909/33/15/12/05/1390638</t>
  </si>
  <si>
    <t>SOCIAL SERVICES</t>
  </si>
  <si>
    <t> Amanimado Mountains Investments                                                                                      P. O Box 46 Mariakani</t>
  </si>
  <si>
    <t>JUN23-24</t>
  </si>
  <si>
    <t> Crorm Auto Works                                                                                      P. O Box 257 - 80403 Kwale</t>
  </si>
  <si>
    <t>Payment For Provision Of Motor Vehicle Maintanance Services</t>
  </si>
  <si>
    <t> Diani Occassions Limited</t>
  </si>
  <si>
    <t>Payment For Hire Of Tents And Chairs</t>
  </si>
  <si>
    <t xml:space="preserve">Achievers Travel Services Ltd                                                                                 </t>
  </si>
  <si>
    <t>Payment For Air Travel Services</t>
  </si>
  <si>
    <t xml:space="preserve">Auto Point Ltd                                                                                   </t>
  </si>
  <si>
    <t xml:space="preserve">Auto Point Ltd                                                                                      </t>
  </si>
  <si>
    <t>Payment For Provision Of Motor Vehicle/Generator Maintanance Services</t>
  </si>
  <si>
    <t xml:space="preserve">Chimwenje Enterprises                                                                                                     </t>
  </si>
  <si>
    <t>Supply And Delivery Of Sports Items For Mwavumbo Ward Tender No. 1409920/2023 - 2024</t>
  </si>
  <si>
    <t>Corporate Insurance Company Limited</t>
  </si>
  <si>
    <t>Payment For Insurance Services</t>
  </si>
  <si>
    <t xml:space="preserve">Crorm Auto Works                                                                                   </t>
  </si>
  <si>
    <t xml:space="preserve">Payment For Provision Of Motor Vehicle Maintanance Services  </t>
  </si>
  <si>
    <t xml:space="preserve">Crorm Auto Works                                                                                      </t>
  </si>
  <si>
    <t xml:space="preserve">Diani Forest Investments Ltd.                                                                                                    </t>
  </si>
  <si>
    <t>Provision Of Accomodation And Conferencing Services During Cbt Training In Diani Forest Lodge</t>
  </si>
  <si>
    <t xml:space="preserve">Dydede Enterprises                                                                                         </t>
  </si>
  <si>
    <t>Payment For Provision Of Transport Services</t>
  </si>
  <si>
    <t xml:space="preserve">Effah Limited                                                                                                                </t>
  </si>
  <si>
    <t>Supply And Delivery Of Plastic Chairs For Mwavumbo Social Hall Tender No. 1502307 - 2023/2024</t>
  </si>
  <si>
    <t xml:space="preserve">Garashiga Construction And Supplies Company Limited                                    </t>
  </si>
  <si>
    <t xml:space="preserve">Supply And Delivery Of Tools Of Trade For Kinondo Ward Rfq No. 1487385 - </t>
  </si>
  <si>
    <t xml:space="preserve">Hitmeka Investments                                                                                                                 </t>
  </si>
  <si>
    <t>Supply And Delivery Of Tonners Cf230A 10Pcs, Cf259A 12Pcs,426A 8Ps,</t>
  </si>
  <si>
    <t xml:space="preserve">Institute Of Certified Public Accountants Of Kenya(Icpak)                                                                               </t>
  </si>
  <si>
    <t xml:space="preserve">Payment For Participation Fees For Icpak Members </t>
  </si>
  <si>
    <t xml:space="preserve">Kilakin Enterprises Limited                                                                                                        </t>
  </si>
  <si>
    <t>Supply And Delivery Of Office Supplies Rfq No. 1480746 - 2023-2024</t>
  </si>
  <si>
    <t xml:space="preserve">Masuha Limited                                                                                                   </t>
  </si>
  <si>
    <t>Supply And Delivery Of Sports Items Tender No. 1494061/2023 - 2024</t>
  </si>
  <si>
    <t xml:space="preserve">Technical University Of Mombasa                                                                                 </t>
  </si>
  <si>
    <t xml:space="preserve">Payment For Catering Services </t>
  </si>
  <si>
    <t xml:space="preserve">Trunkroad Driving Insititute                                                                            </t>
  </si>
  <si>
    <t>Provision Of Training Service  - Driving Course Class B2 For 80Pax @23,750.00 For Kinondo Ward Tender No. 1388591</t>
  </si>
  <si>
    <t>Trunkroad Driving Insititute                                                                                P.O Box 1093 - Wundanyi</t>
  </si>
  <si>
    <t>Provision Of Training Service  - Driving Course For Gombato Ward Tender No. 1463616</t>
  </si>
  <si>
    <t xml:space="preserve">Tsungani Enterprises                                                 </t>
  </si>
  <si>
    <t xml:space="preserve">Tsungani Enterprises                                                     </t>
  </si>
  <si>
    <t xml:space="preserve">Payment For Transport Services During County Cultural Festivals </t>
  </si>
  <si>
    <t xml:space="preserve">Tsungani Enterprises                                                       </t>
  </si>
  <si>
    <t xml:space="preserve">Wellness World Sports And Safety Wear                                                              </t>
  </si>
  <si>
    <t>Supply And Delivery Of Sports Items Quotation Number Cgk/1463617 /2023-2024</t>
  </si>
  <si>
    <t xml:space="preserve">Witspark Ventures Limited </t>
  </si>
  <si>
    <t>Proposed Supply And Delivery Of Sufurias And Sinias, Tender Quotation Number 1480249 - 2023/2024</t>
  </si>
  <si>
    <t xml:space="preserve"> Kenya School Of Government </t>
  </si>
  <si>
    <t>Provision Of Accomodation And Conferencing Services</t>
  </si>
  <si>
    <t> Madison Insurance Ltd</t>
  </si>
  <si>
    <t xml:space="preserve">Achievers Travel Services Ltd                                                                                  </t>
  </si>
  <si>
    <t xml:space="preserve">Amanimado Mountains Investments                                                                                      </t>
  </si>
  <si>
    <t xml:space="preserve">Awam Taxi Services                                                                                   </t>
  </si>
  <si>
    <t xml:space="preserve">Coral Beach Resort Ltd.                                                                                                           </t>
  </si>
  <si>
    <t xml:space="preserve">Provision Of Accomodation And Conferencing Services </t>
  </si>
  <si>
    <t xml:space="preserve">Dzumbe Women Led Ltd </t>
  </si>
  <si>
    <t xml:space="preserve">Supply And Delivery Of Choir Uniforms For Gombato Ward </t>
  </si>
  <si>
    <t xml:space="preserve">Garashi Tours And Taxi                                                                                     </t>
  </si>
  <si>
    <t xml:space="preserve">Hadirf Investments                                                                                                                 </t>
  </si>
  <si>
    <t>Supply And Delivery Of Cleaning Items Tender No. 1372287 - 2023/2024</t>
  </si>
  <si>
    <t>Lily Consultancy &amp; General Suppliers</t>
  </si>
  <si>
    <t xml:space="preserve">Payment For Supply Of Supply Of Office Printers And Tonners </t>
  </si>
  <si>
    <t>Neyna Galstar Lts</t>
  </si>
  <si>
    <t>Conference Services</t>
  </si>
  <si>
    <t>Reyka Solutiona</t>
  </si>
  <si>
    <t xml:space="preserve">Technical University Of Mombasa                                                                                   </t>
  </si>
  <si>
    <t>Payment For Provision Of Catering Services</t>
  </si>
  <si>
    <t xml:space="preserve">Trunkroad Driving Insititute                                                                             </t>
  </si>
  <si>
    <t>Provision Of Training Service - Driving Course For Ramisi Ward Tender No. 1463618 - 2023/2024</t>
  </si>
  <si>
    <t>EXECUTIVE SERVICES</t>
  </si>
  <si>
    <t>Cfao Motors</t>
  </si>
  <si>
    <t>15/11/2023</t>
  </si>
  <si>
    <t>Repair And Maintenance</t>
  </si>
  <si>
    <t>Rentokil Initial</t>
  </si>
  <si>
    <t>Sanitary Services</t>
  </si>
  <si>
    <t>Airticketing Services</t>
  </si>
  <si>
    <t>Audio Visual Engineering Kenya</t>
  </si>
  <si>
    <t>25/1/2024</t>
  </si>
  <si>
    <t>Supply And Delivery Of Microphones</t>
  </si>
  <si>
    <t>Autopoint  Limited</t>
  </si>
  <si>
    <t>Motor Vehicle Maintenance</t>
  </si>
  <si>
    <t>Car And General Trading Ltd</t>
  </si>
  <si>
    <t>Generator Repair</t>
  </si>
  <si>
    <t>Council Of Governors</t>
  </si>
  <si>
    <t>Equity Participation</t>
  </si>
  <si>
    <t>Diani Reef Beach Resort And Spa</t>
  </si>
  <si>
    <t>Accomodation</t>
  </si>
  <si>
    <t>Global Pest</t>
  </si>
  <si>
    <t>Sundry Items</t>
  </si>
  <si>
    <t>30/10/2023</t>
  </si>
  <si>
    <t>Halsa Solutions Limited</t>
  </si>
  <si>
    <t>18/04/2024</t>
  </si>
  <si>
    <t>Jacaranda Hotels</t>
  </si>
  <si>
    <t>Kakala Ventures Ltd</t>
  </si>
  <si>
    <t>16/9/2023</t>
  </si>
  <si>
    <t>Bulk Photocopying</t>
  </si>
  <si>
    <t>Kwale Water</t>
  </si>
  <si>
    <t>Water &amp; Sewerage</t>
  </si>
  <si>
    <t>Lotfa Resort</t>
  </si>
  <si>
    <t>Conferencing Services</t>
  </si>
  <si>
    <t>Marhils Autosolv Limited</t>
  </si>
  <si>
    <t>Mwanakali Investments Limited</t>
  </si>
  <si>
    <t>Qilian Ventures Ltd</t>
  </si>
  <si>
    <t>Supply And Delivery Of Branded Stationery</t>
  </si>
  <si>
    <t>Sea-Side Automobile Services</t>
  </si>
  <si>
    <t>Technical University Of Mombasa Enterprises Ltd</t>
  </si>
  <si>
    <t>The Standard</t>
  </si>
  <si>
    <t>26/10/2023</t>
  </si>
  <si>
    <t>31/10/2023</t>
  </si>
  <si>
    <t>Travage Limited</t>
  </si>
  <si>
    <t>Supply And Delivery Of Tyres (17Pcs)</t>
  </si>
  <si>
    <t>26/9/2023</t>
  </si>
  <si>
    <t>EDUCATION</t>
  </si>
  <si>
    <t>Adlom Enterprises</t>
  </si>
  <si>
    <t>2203232/2203234</t>
  </si>
  <si>
    <t>19/11/2023</t>
  </si>
  <si>
    <t>Catering Services During Vtc Graduation Ceremonies</t>
  </si>
  <si>
    <t>Kaya Builders</t>
  </si>
  <si>
    <t>Supply And Delivery Of Office Stationeries</t>
  </si>
  <si>
    <t>2203227/2203228</t>
  </si>
  <si>
    <t>23/1/2024</t>
  </si>
  <si>
    <t>Maintenance Of M/Vehicles</t>
  </si>
  <si>
    <t>Sateg Investments</t>
  </si>
  <si>
    <t>13/5/2024</t>
  </si>
  <si>
    <t>Supply And Delivery Of Information, Education And Communication Materials For Vocational Training</t>
  </si>
  <si>
    <t>29/11/2023</t>
  </si>
  <si>
    <t>2203086/2203085</t>
  </si>
  <si>
    <t>Wilsors Company Ltd</t>
  </si>
  <si>
    <t>Supply And Delivery Of Porridge</t>
  </si>
  <si>
    <t>Anzazi Investments Ltd</t>
  </si>
  <si>
    <t>Cfao</t>
  </si>
  <si>
    <t>Purchase Of Motor Vehicle</t>
  </si>
  <si>
    <t>Lily Consultancy And Gen.Suppliers</t>
  </si>
  <si>
    <t>3898816/3898817</t>
  </si>
  <si>
    <t>Supply And Delivery Of Office Toners</t>
  </si>
  <si>
    <t>2203169/220168</t>
  </si>
  <si>
    <t>13/12/2023</t>
  </si>
  <si>
    <t>Salitec Investments</t>
  </si>
  <si>
    <t>Supply And Delivery Of Plaques</t>
  </si>
  <si>
    <t>29/4/2024</t>
  </si>
  <si>
    <t>Supply And Delivery Of Plastic Ecde Chairs</t>
  </si>
  <si>
    <t>Technical University Of Mombasa</t>
  </si>
  <si>
    <t>Trident Insurance</t>
  </si>
  <si>
    <t>Insurace Services</t>
  </si>
  <si>
    <t>WATER SERVICES</t>
  </si>
  <si>
    <t>Auto Point Garage</t>
  </si>
  <si>
    <t>13/7/2023</t>
  </si>
  <si>
    <t>Maintenance Of Motor Vehicles Registration Kca017F</t>
  </si>
  <si>
    <t>Cfao Motors K Ltd</t>
  </si>
  <si>
    <t>Maintenance Of Motor Vehicles Registration 02Cg191A</t>
  </si>
  <si>
    <t>Maintenance Of Motor Vehicles Registration Kca258F</t>
  </si>
  <si>
    <t>22/7/2023</t>
  </si>
  <si>
    <t>Being Payment For Maintenance Of Motor Vehicles</t>
  </si>
  <si>
    <t>15/2/2024</t>
  </si>
  <si>
    <t>Being Payment For Partitioning Of Water Department Offices</t>
  </si>
  <si>
    <t>13/01/2024</t>
  </si>
  <si>
    <t>Being Payment For Supply And Delivery Of Litres Of Fuel</t>
  </si>
  <si>
    <t>Being Payment For Provision Of Taxi Services</t>
  </si>
  <si>
    <t>29/10/2023</t>
  </si>
  <si>
    <t>Being Payment For Supply And Delivery Of Stationery</t>
  </si>
  <si>
    <t>Kenya School Of Government</t>
  </si>
  <si>
    <t>Being Payment For Training Fees For Kibushi And Ali Mwatwenye</t>
  </si>
  <si>
    <t>15/02/2024</t>
  </si>
  <si>
    <t>Being Payment For Office Wifi And Internet</t>
  </si>
  <si>
    <t>The Star Publication Ltd</t>
  </si>
  <si>
    <t>Being Payment For Advertising Services</t>
  </si>
  <si>
    <t>30/7/2023</t>
  </si>
  <si>
    <t>ROADS &amp; INFRASTRUCTURE</t>
  </si>
  <si>
    <t>Etso Enterprises</t>
  </si>
  <si>
    <t>25/01/2024</t>
  </si>
  <si>
    <t>31/01/2023</t>
  </si>
  <si>
    <t>Repair Of Highmast Works</t>
  </si>
  <si>
    <t>17/10/2024</t>
  </si>
  <si>
    <t>17/01/2024</t>
  </si>
  <si>
    <t>Taxi Hire Services</t>
  </si>
  <si>
    <t>20/06/2023</t>
  </si>
  <si>
    <t>Mariam Building Solutions</t>
  </si>
  <si>
    <t>31/05/2023</t>
  </si>
  <si>
    <t>Hire Of Machinery For County Roads</t>
  </si>
  <si>
    <t>24/08/2023</t>
  </si>
  <si>
    <t>Inv 004</t>
  </si>
  <si>
    <t>Inv 005</t>
  </si>
  <si>
    <t>Inv 006</t>
  </si>
  <si>
    <t>Supply Of Office Stationery</t>
  </si>
  <si>
    <t>Zeyban Limited</t>
  </si>
  <si>
    <t>30/05/2023</t>
  </si>
  <si>
    <t>Supply Of Fire Equiptments</t>
  </si>
  <si>
    <t>Tourism and ICT</t>
  </si>
  <si>
    <t>Liquid Intelligent Technologies Ltd</t>
  </si>
  <si>
    <t>2090939 &amp; 2090938</t>
  </si>
  <si>
    <t>Annual Fee Conference</t>
  </si>
  <si>
    <t>Taxi Hire Service</t>
  </si>
  <si>
    <t>Cmc Motors Group Ltd</t>
  </si>
  <si>
    <t>Diani Networx Limited</t>
  </si>
  <si>
    <t>Redundancy Internet Connectivity For County Headquarters</t>
  </si>
  <si>
    <t xml:space="preserve">Internet Connectivity Up To June </t>
  </si>
  <si>
    <t>2248151 &amp; 2248157</t>
  </si>
  <si>
    <t>2195002, 2195018</t>
  </si>
  <si>
    <t>Provision Of Taxi Hire</t>
  </si>
  <si>
    <t>Garashi Tours And Taxi</t>
  </si>
  <si>
    <t>2195034&amp; 2195008</t>
  </si>
  <si>
    <t>2195035 &amp; 2195003</t>
  </si>
  <si>
    <t>11Th Annual Tax Convention 2023 Seminar</t>
  </si>
  <si>
    <t>Senior Management Course Training For Philip Mabango</t>
  </si>
  <si>
    <t>Marhils Auto Solve Ltd</t>
  </si>
  <si>
    <t>Milele Occasions Ltd</t>
  </si>
  <si>
    <t>Outside Catering Services At Majimoto</t>
  </si>
  <si>
    <t>Supply And Delivery Of Fuel And Lubricants</t>
  </si>
  <si>
    <t>Purchase Of Mobile Phones</t>
  </si>
  <si>
    <t>Airtime For October, November, December And January 2024</t>
  </si>
  <si>
    <t>Sarit Exhibitions And Promotions Ltd</t>
  </si>
  <si>
    <t>Stand Fee For Sarit Exhibition</t>
  </si>
  <si>
    <t>Starpoint It Solution</t>
  </si>
  <si>
    <t>Fuel Consumption</t>
  </si>
  <si>
    <t xml:space="preserve">Achievers Travel Services </t>
  </si>
  <si>
    <t>Payment For The Provision Of Air Travel</t>
  </si>
  <si>
    <t>Adlom General Supplies Enterprises Ltd</t>
  </si>
  <si>
    <t>Outside Catering Services During Tour Drivers Training</t>
  </si>
  <si>
    <t xml:space="preserve">Dao Star Enterprises </t>
  </si>
  <si>
    <t xml:space="preserve">Promotion Materials </t>
  </si>
  <si>
    <t>2195011&amp; 2195048</t>
  </si>
  <si>
    <t>Payment To Facilitate Provision Of Internet To Kcg Up To December</t>
  </si>
  <si>
    <t>Golddove Company Limited</t>
  </si>
  <si>
    <t>Luqman Total Investments</t>
  </si>
  <si>
    <t>Supply And Delivery Of Branded Items</t>
  </si>
  <si>
    <t>Perfect Events</t>
  </si>
  <si>
    <t>2195045 &amp; 215046</t>
  </si>
  <si>
    <t>Provision Of Events Management At The Tourism Expo At Sarit Centre</t>
  </si>
  <si>
    <t>Singidya General Contractors Ltd</t>
  </si>
  <si>
    <t>Symphony Technologies Ltd</t>
  </si>
  <si>
    <t>Woodmore Enterprises Ltd</t>
  </si>
  <si>
    <t>3919611&amp;3919612</t>
  </si>
  <si>
    <t>CPSB</t>
  </si>
  <si>
    <t xml:space="preserve"> Mackis Logistics</t>
  </si>
  <si>
    <t>Supply And Delivery Of Furniture</t>
  </si>
  <si>
    <t>Provision Of Insurance Services</t>
  </si>
  <si>
    <t>Provision Of Airticket</t>
  </si>
  <si>
    <t>Adlom Investments</t>
  </si>
  <si>
    <t>Provision Of Catering Services</t>
  </si>
  <si>
    <t>Airtel Networks Kenya Ltd</t>
  </si>
  <si>
    <t xml:space="preserve">Supply Of Airtime </t>
  </si>
  <si>
    <t>Awam Taxi</t>
  </si>
  <si>
    <t>Provision Of Tax Services</t>
  </si>
  <si>
    <t>Coral Beach Resort</t>
  </si>
  <si>
    <t>Conference Sevices</t>
  </si>
  <si>
    <t>Garashi Tours &amp; Taxi</t>
  </si>
  <si>
    <t>Conference Costs</t>
  </si>
  <si>
    <t>Institute Of Hrm</t>
  </si>
  <si>
    <t>Hrm Renewal Fees</t>
  </si>
  <si>
    <t>Kenya Association Of Records Managers And Arcvits</t>
  </si>
  <si>
    <t xml:space="preserve"> Karma Conference Charges</t>
  </si>
  <si>
    <t>Kenya Institute Of Supply And Management( Kism)</t>
  </si>
  <si>
    <t xml:space="preserve"> Kism National Dialogue Conference</t>
  </si>
  <si>
    <t>Water Bills</t>
  </si>
  <si>
    <t xml:space="preserve">Maintenance Of Motor Vehicle </t>
  </si>
  <si>
    <t>N &amp; M Squared</t>
  </si>
  <si>
    <t>Nayna Galstar Limited</t>
  </si>
  <si>
    <t>Nuelax Enterprises</t>
  </si>
  <si>
    <t>Supply And Delivery Of Mineral Water</t>
  </si>
  <si>
    <t>Pacis Insurance Company Ltd</t>
  </si>
  <si>
    <t>Pride Inn</t>
  </si>
  <si>
    <t>Shabati Enterprises</t>
  </si>
  <si>
    <t>Supply And Delivery Of Laptop</t>
  </si>
  <si>
    <t>Supply And Delivery Of Stationaries</t>
  </si>
  <si>
    <t>Tunu Link Investments</t>
  </si>
  <si>
    <t>Repair Of Computers &amp; Printers</t>
  </si>
  <si>
    <t>PUBLIC SERVICE &amp; ADMINISTRATION</t>
  </si>
  <si>
    <t>Diani Occasions</t>
  </si>
  <si>
    <t>21/12/2023</t>
  </si>
  <si>
    <t>Event Management</t>
  </si>
  <si>
    <t>Sea-Side Automobile Services Limited</t>
  </si>
  <si>
    <t>Technical University Of Mombasa Enterprises Limited</t>
  </si>
  <si>
    <t>Lenzo Ventures Ltd</t>
  </si>
  <si>
    <t>20/3/2024</t>
  </si>
  <si>
    <t>Milele Occasions</t>
  </si>
  <si>
    <t>Supply And Delivery Of Desktop Computers Laptop And Printers</t>
  </si>
  <si>
    <t>Academy Of Certified Hr</t>
  </si>
  <si>
    <t>19/10/2023</t>
  </si>
  <si>
    <t>Dao Star Enterprises Limited</t>
  </si>
  <si>
    <t>Supply And Delivery Of Supervisor Workbooks</t>
  </si>
  <si>
    <t>Edrose Limited</t>
  </si>
  <si>
    <t>17/4/2024</t>
  </si>
  <si>
    <t>Supply And Delivery Of Uniforms For Enforcement Officers</t>
  </si>
  <si>
    <t>Fimmo Company Limited</t>
  </si>
  <si>
    <t>Supply And Delivery Of Security Gadgets</t>
  </si>
  <si>
    <t>Halsa Solution Limited</t>
  </si>
  <si>
    <t>Institute Of Human Resource  Mgt</t>
  </si>
  <si>
    <t>17/11/2023</t>
  </si>
  <si>
    <t>Kenya Institute Of Highways And Bui</t>
  </si>
  <si>
    <t>Pride Inn Beach Resort</t>
  </si>
  <si>
    <t>Qwetu Elite</t>
  </si>
  <si>
    <t>2310/2023</t>
  </si>
  <si>
    <t>KWALE MUNICIPALITY</t>
  </si>
  <si>
    <t>25/5/2024</t>
  </si>
  <si>
    <t>Being For Airticketing Services</t>
  </si>
  <si>
    <t>Being Payment For Supply And Delivery Of  Solid Waste Management Equipments.</t>
  </si>
  <si>
    <t>Being Supply And Delivery Of Office Tonners</t>
  </si>
  <si>
    <t>Being Payment For Motor Vehicle Repairs And Maintence</t>
  </si>
  <si>
    <t>24/4/2024</t>
  </si>
  <si>
    <t>Being Payment For Fuel Consumption For Kwale Municipality</t>
  </si>
  <si>
    <t>Being Payment For Provision Of Catering Services</t>
  </si>
  <si>
    <t>Being Payment For Provision Of Taxis Services</t>
  </si>
  <si>
    <t>Diham Supplies And Construction Ltd</t>
  </si>
  <si>
    <t>16/11/2023</t>
  </si>
  <si>
    <t>Being Supply And Delivery Of Office Stationery</t>
  </si>
  <si>
    <t>Gargar Enterpresis</t>
  </si>
  <si>
    <t>Being Payment For Supply And Delivery Of Tonner</t>
  </si>
  <si>
    <t>Being Payment For Provision Of Catering And Conferencing  Services</t>
  </si>
  <si>
    <t>Juma Bedget Services</t>
  </si>
  <si>
    <t>Being Payment For Supply And Delivery Of Laptops And Other Accessories</t>
  </si>
  <si>
    <t>Kakala (Ea) Ventures Ltd</t>
  </si>
  <si>
    <t>14/11/2023</t>
  </si>
  <si>
    <t>Being Payment For Bulky Photocopying,Binding And Box Files.</t>
  </si>
  <si>
    <t>Kenya Schhol Of Government Matuga</t>
  </si>
  <si>
    <t>Being Payment For Induction Charges</t>
  </si>
  <si>
    <t>Kenya Schhol Of Government Mombasa</t>
  </si>
  <si>
    <t>Being Payment For Symposium Charges</t>
  </si>
  <si>
    <t>Being Renovation Of Kwale Municipality Annex Buliding</t>
  </si>
  <si>
    <t>Being Payment For Supply And Delivery Of Office Furniture And Fittings</t>
  </si>
  <si>
    <t>Being Payment For Supply And Delivery Of Electrical Materials.</t>
  </si>
  <si>
    <t>14/9/2023</t>
  </si>
  <si>
    <t>Techinical University Of Mombasa Enterprises</t>
  </si>
  <si>
    <t>West Coast Car Hire Enterprises</t>
  </si>
  <si>
    <t>30-10-2024</t>
  </si>
  <si>
    <t>Provinsion Of Air Ticketing</t>
  </si>
  <si>
    <t>25-5-2024</t>
  </si>
  <si>
    <t>Provinsion Of Confrence Facilities</t>
  </si>
  <si>
    <t>22-1-2024</t>
  </si>
  <si>
    <t>Supply And Delivery Of Office Furniture</t>
  </si>
  <si>
    <t>25-3-2024</t>
  </si>
  <si>
    <t>Supply Of Fuel</t>
  </si>
  <si>
    <t>14-6-2024</t>
  </si>
  <si>
    <t>Supply Of Computers</t>
  </si>
  <si>
    <t>21-6-2024</t>
  </si>
  <si>
    <t>Office of the County Attorney</t>
  </si>
  <si>
    <t>Mkj Advocates Llp</t>
  </si>
  <si>
    <t>Mambo Tungwa Vs County Government And Medical Officer Of Health E002 Of 2022.                                Public Health Matter On Exhumatiom On A Public Works Project</t>
  </si>
  <si>
    <t>2022/2023</t>
  </si>
  <si>
    <t>Munyao, Muthama And Kashindi Advocates</t>
  </si>
  <si>
    <t>Kwale Elc Case No. 14 Of 2021 (Formerly Msa No. 169 Of 2021); Kombo Kopakiruwa&amp; Another Vs. James Muteleweindaba&amp; 7 Other</t>
  </si>
  <si>
    <t>Kwale Cmcc Land Case No. 68/2019 Jabeen Manan Abdul Wahab Vs Baharini Plaza Ld Vs County Government Of Kwale</t>
  </si>
  <si>
    <t>Efficient Nest</t>
  </si>
  <si>
    <t>27/3/2024</t>
  </si>
  <si>
    <t>Purchase Of Computers</t>
  </si>
  <si>
    <t>Air Ticketing Services</t>
  </si>
  <si>
    <t>Kwale Cmcc No 566/2016 Charpanel Enterprises Ltd Vs County Government Of Kwale</t>
  </si>
  <si>
    <t>The County Government Of Kwale Vs End To End Ltd Green County Arbitration Matter</t>
  </si>
  <si>
    <t>Kwale Majoreni And Fraud Matter On 32 Acres Of Beach Property</t>
  </si>
  <si>
    <t>Prabat Kassim Velji Matter 1400 Acres</t>
  </si>
  <si>
    <t>Mombasa Elc No. 135 Of 2020; Jumajuma Kanga &amp; 299 Others Vs. Abdulkadir Ahmed Rahimkhan&amp; 9 Others.</t>
  </si>
  <si>
    <t>Petition No.5 Of 2021 The County Government Of Kwale Vs National Land Commision Greatcom And Others</t>
  </si>
  <si>
    <t>15/10/2023</t>
  </si>
  <si>
    <t>Kwale Cmcc No.151/2020 County Government Of Kwale Vs Concord Motors Ltd ( Mombasa) Resolution Health Insurance</t>
  </si>
  <si>
    <t>Civil Suit No. E15/2021 Greatcom Limited Vs County Government Of Kwale, Chief Officer, Environment &amp; Natural Resoursces, Kwale County</t>
  </si>
  <si>
    <t>Kwale Cmcc No. 47/2019 Kamau Muchua Vs County Government Of Kwale</t>
  </si>
  <si>
    <t>Mombasa High Court Judical Review Application No. E020/2021</t>
  </si>
  <si>
    <t>Kwle Elc (Os) No.33/2021 Baya Mkaha Zuma &amp; 54 Others Vs Tahir Mohamed, Osman Said &amp; 8 Others</t>
  </si>
  <si>
    <t>Kwale Elc Case No. 48/2021 Arico Odero Ochola Vs County Government Of Kwale Hamis Mandaro</t>
  </si>
  <si>
    <t xml:space="preserve">Mombasahigh Court Jr Misc Civil Appl No. 3/2021 Republic &amp; County Government Of Kwale, Chief Officer Enviroment &amp; Greatcom Limited </t>
  </si>
  <si>
    <t>Leads Limited</t>
  </si>
  <si>
    <t>Supply And Delivery Of Office Tonners</t>
  </si>
  <si>
    <t>Msa Misc Appl No. 18 Of 2016 Kenya Airports Authority Vs County Government Of Kwale</t>
  </si>
  <si>
    <t>Msa Elc No. 129/15 Buttercuo Properties Ltd Vs Kwale County Government , Governor, Kwale County Assembly Kwale</t>
  </si>
  <si>
    <t>Msa Judicial Review Appln No. 60 Of 2014Republic Vs County Government Of Kwale Exparte Mbaruk Hamisi And Ziredi Mbaruk Mohamed</t>
  </si>
  <si>
    <t>Kwale Pmcc No.59 Of 2018 County Government Of Kwale Vs Emfil Ltd</t>
  </si>
  <si>
    <t>Msa Hcc No 80/2016 County Government Of Kwale Vs Samburu Youth Group</t>
  </si>
  <si>
    <t>Msa Elc Petition No. 43 Of 2019 Brookshill Ltd &amp; Another Vs The County Government Of Kwale &amp; Others</t>
  </si>
  <si>
    <t>Msa Hcc No.65 Of 2011 Kassim Ali Kama Vs Kwale International Sugar Company County Government Of Kwale</t>
  </si>
  <si>
    <t>Nairobi Hcc No. 478 Of 2014 Tacno International Ltd Vs County Government Of Kwale &amp; Others</t>
  </si>
  <si>
    <t>Mombasa Elc Constitutional Petition No. 43 Of 2019; Brookshill Limited And Ashbrook Limited Vs. County Government Of Kwale &amp; 3 Others And Suleiman Ali Mwadzugwe&amp; 2 Others (Interested Parties).</t>
  </si>
  <si>
    <t>Mombasa Civil Appeal No. 75 Of 2020; County Government Of Kwale &amp; Another Vs. Abdulkadir Ahmed Rahimkhan&amp; 5 Others</t>
  </si>
  <si>
    <t>Mombasa Elc Constitutional Petition No. 1 Of 2018; Joseph Gichurimararo Vs. Khamis Omar Mwandaro&amp; Others</t>
  </si>
  <si>
    <t>Kwale Elc No. 1 Of 2018 (Formerly Mombasa Elc No. 13 Of 2018); Edge Gear Investments Limited Vs. Khamis Omar Mwandaro</t>
  </si>
  <si>
    <t xml:space="preserve">Mombasa Elc No. 196 Of 2017; County Government Of Kwale Vs. Pasini Investments/Elc No 187 Of 2018/ Elc No 194 Of 2019/ Elc 195 Of 2017  </t>
  </si>
  <si>
    <t>Mombasa Elc 36 Of 2018 Narriman Khan Brunlehner Vs. Khamis Omar Mwandaro&amp; 4 Others</t>
  </si>
  <si>
    <t>Inquiries And Investigations On Public Land In Kwale County By The National Land Commission.</t>
  </si>
  <si>
    <t>Muthee Kihiko Soni &amp; Ass0Ciates Llp Advocates</t>
  </si>
  <si>
    <t>Mombasa Hcca 169 Of 2021 County Government Of Kwale Vs Ryanja Enterprises</t>
  </si>
  <si>
    <t>Elc Cause No 122 Of 2016 Mombasa Rebecca Mwakisha Vs County Government Of Kwale ,Joseph Chale Machache &amp; Kenya Railways Corporation</t>
  </si>
  <si>
    <t>Mombasa Hc Jr No.E013 Of 2020 The County Government Of Kwale Vs Director National Museums Of Kenya</t>
  </si>
  <si>
    <t>Kwale Elc Petition No 10 Of 2021 ( Formely  Mombasa Elc Pet No.36 Of 2020 County Government Of Kwale &amp; 2 Others Vs Patria Properties Ltd &amp; 6 Others</t>
  </si>
  <si>
    <t>Muturi Gakuo &amp; Kibara Advocates</t>
  </si>
  <si>
    <t>Issack Gitau Vs-The Governor, County Of Kwale &amp; Anor.</t>
  </si>
  <si>
    <t>Srmcc No. 10 Of 2013 At Kwale Mohamed Said Fungo =Vs= Town Council Of Kwale</t>
  </si>
  <si>
    <t>Jumaa Abdalla Vitu  –Vs- County Government Of Kwale &amp; Kwawasco Hc E&amp;L Case No. 124 Of 2012 At Msa</t>
  </si>
  <si>
    <t>Saumu Said Nyanya Vs Jumaa Athman Nyevu &amp; 2 Others Pmcc 93/2014</t>
  </si>
  <si>
    <t>Hc L&amp;E Case No. 294 Of 2014 At Msa Said Suleiman Mraja &amp; 7 Others =Vs= The County Government Of Kwale &amp; Others</t>
  </si>
  <si>
    <t>Mwawasaa&amp;Company Advocate</t>
  </si>
  <si>
    <t>,2021879</t>
  </si>
  <si>
    <t>Elc In The Matter:Articles 2,10,19,20,21,23,25©29,31,35,40,48,165(3) Of The Constitution Of Kenya 2010;Kwale Diani Complex Scheme :The Land Adjudication Act Cap 284,Land Act No.6 Of 2012,Land Registration Act,Act No.3 Of 2012,National Land Commission Of Act No.Of 2012</t>
  </si>
  <si>
    <t>Neymar Investments Traders</t>
  </si>
  <si>
    <t>Supply And Delivery Of Office Stationery</t>
  </si>
  <si>
    <t>16/5/2023</t>
  </si>
  <si>
    <t>,2021878</t>
  </si>
  <si>
    <t>Supply Of Tablets And Mobile Phones</t>
  </si>
  <si>
    <t>Vanco V A Nyamodi And Company Advocates</t>
  </si>
  <si>
    <t>Boundary Disputes Betwwen Kwale&amp; Taita Taveta County Nlc/Hli/3670/21:Nlc Dispute Between Okiya Omtatah Okoiti V. County Government Of Kwale And The County Government Of Makueni</t>
  </si>
  <si>
    <t>Provinsion Of Car Hire Services</t>
  </si>
  <si>
    <t>Provinsion Of Outside Careting</t>
  </si>
  <si>
    <t>KINANGO MUNICIPALITY</t>
  </si>
  <si>
    <t>Being For Air Ticketing Services</t>
  </si>
  <si>
    <t>Kenya School Of Government Mombasa</t>
  </si>
  <si>
    <t>Being Payment For Supply And Delivery Of  Office Laptop</t>
  </si>
  <si>
    <t>15/12/2023</t>
  </si>
  <si>
    <t>15/01/2024</t>
  </si>
  <si>
    <t xml:space="preserve">PREVENTIVE SERVICES </t>
  </si>
  <si>
    <t>Kibo Africa Ltd</t>
  </si>
  <si>
    <t>Supply  And Delivery Of Motorcycle</t>
  </si>
  <si>
    <t>Ocean Scope Group Ltd</t>
  </si>
  <si>
    <t>TOTAL</t>
  </si>
  <si>
    <t>Wasbar Investments</t>
  </si>
  <si>
    <t>Barrack holdings</t>
  </si>
  <si>
    <t>Biryaa merchants</t>
  </si>
  <si>
    <t>Chigato enterprises</t>
  </si>
  <si>
    <t>Le star Ltd</t>
  </si>
  <si>
    <t>Lily consultancy ltd</t>
  </si>
  <si>
    <t>Rameba investments ltd</t>
  </si>
  <si>
    <t>Rhalfam limited</t>
  </si>
  <si>
    <t>Shaika limited</t>
  </si>
  <si>
    <t>Shirazi Youth limited</t>
  </si>
  <si>
    <t>Suken builders</t>
  </si>
  <si>
    <t>Underseas merchants</t>
  </si>
  <si>
    <t>Ainaba enterprises</t>
  </si>
  <si>
    <t>Carrington supplies</t>
  </si>
  <si>
    <t>Forth kijana</t>
  </si>
  <si>
    <t>Lenmic contractors</t>
  </si>
  <si>
    <t>Maali Limited</t>
  </si>
  <si>
    <t>Rasu transport logistics limited</t>
  </si>
  <si>
    <t>Geodev (K) Ltd</t>
  </si>
  <si>
    <t>Adjudication of Bang'a and Vigurungani SS phase 2</t>
  </si>
  <si>
    <t>1929468</t>
  </si>
  <si>
    <t>Abestos Limited</t>
  </si>
  <si>
    <t>1921720</t>
  </si>
  <si>
    <t>Petcon Agencies Limited</t>
  </si>
  <si>
    <t>1921743</t>
  </si>
  <si>
    <t>Karimu Limited</t>
  </si>
  <si>
    <t>1929481</t>
  </si>
  <si>
    <t>Construction of water tower at Mkongani dispensary</t>
  </si>
  <si>
    <t>Amaros ventures</t>
  </si>
  <si>
    <t>Asim Agency Limited</t>
  </si>
  <si>
    <t>Construction and completion of Mnyenzeni theatre</t>
  </si>
  <si>
    <t>1929461</t>
  </si>
  <si>
    <t>Construction of a dispensary at Magwasheni-Kubo South</t>
  </si>
  <si>
    <t>Gahila ltd</t>
  </si>
  <si>
    <t>Construction of twin staff house at Mbuluni dispensary in Ndavaya ward</t>
  </si>
  <si>
    <t>Garashiga construction</t>
  </si>
  <si>
    <t>1929469</t>
  </si>
  <si>
    <t>Rehabilitation of Kilolapwa dispensary</t>
  </si>
  <si>
    <t>Garashiga Construction and supplies Co. Ltd</t>
  </si>
  <si>
    <t>Ifata Engineering Services Ltd</t>
  </si>
  <si>
    <t>1929467</t>
  </si>
  <si>
    <t>Shimoni Trading (K) Limited</t>
  </si>
  <si>
    <t>4004760</t>
  </si>
  <si>
    <t>MICRAAJ LTD</t>
  </si>
  <si>
    <t>Rusabe Supply Chain Solutions</t>
  </si>
  <si>
    <t>Proposed Construction Of Mshiu Bodaboda Shed In Pongwe-Kikoneni Ward</t>
  </si>
  <si>
    <t xml:space="preserve"> Feyman Limited </t>
  </si>
  <si>
    <t>Construction Ofdeards And Carvings Workings</t>
  </si>
  <si>
    <t>Cfao Motors Limited</t>
  </si>
  <si>
    <t>Purchase Of Courtesy Bus</t>
  </si>
  <si>
    <t>Mayford Investments</t>
  </si>
  <si>
    <t>Rehabilitation Of Mwangulu Sports Field</t>
  </si>
  <si>
    <t xml:space="preserve"> Tamqis Company Limited </t>
  </si>
  <si>
    <t>Construction Of Open Terraces And Dias In Nyumba Sita Ramisi Ward</t>
  </si>
  <si>
    <t>Mabunians Ltd</t>
  </si>
  <si>
    <t>Construction Of Kwale Public Library</t>
  </si>
  <si>
    <t>Rasu Transport Limited</t>
  </si>
  <si>
    <t>Levelling Of Mdomo Sports Field</t>
  </si>
  <si>
    <t xml:space="preserve"> New Cabin Ltd </t>
  </si>
  <si>
    <t>Levelling Of Dzombo Sports Field In Mwavumbo Ward</t>
  </si>
  <si>
    <t>Wintech System Limited</t>
  </si>
  <si>
    <t>Construction Of Open Terraces And Dias Mkelekeleni</t>
  </si>
  <si>
    <t>Lestar Limited</t>
  </si>
  <si>
    <t xml:space="preserve">Construction Of Kwale Stadium </t>
  </si>
  <si>
    <t xml:space="preserve"> Kyamu Construction </t>
  </si>
  <si>
    <t>Construction Of Dzirephe Stadium Phase I In Vanga Ward</t>
  </si>
  <si>
    <t xml:space="preserve"> Kwale Capital Supplies </t>
  </si>
  <si>
    <t>Improvement Of Mvindeni Sports Field</t>
  </si>
  <si>
    <t xml:space="preserve"> Shimoni Trading Co Ltd </t>
  </si>
  <si>
    <t>Levelling Of Kafuduni Sports Ground In Mwavumbo Ward</t>
  </si>
  <si>
    <t xml:space="preserve"> Staryman Limited </t>
  </si>
  <si>
    <t>Improvement Of Magutu Sports Field</t>
  </si>
  <si>
    <t>Asim Agencies Limited</t>
  </si>
  <si>
    <t>Construction Of Library Samburu</t>
  </si>
  <si>
    <t>Ifata Engineering Services</t>
  </si>
  <si>
    <t>Construction Of Kwale Stadium Phase3</t>
  </si>
  <si>
    <t>Jaygon Agencies Company Limited</t>
  </si>
  <si>
    <t>Construction Of Ngeyeni Social Hall</t>
  </si>
  <si>
    <t>Nzonago Mwenye Limited</t>
  </si>
  <si>
    <t>Construction Of Toilet Ngeyeni Social Hall</t>
  </si>
  <si>
    <t>Tarlem Solutions</t>
  </si>
  <si>
    <t>Construction Of Kwale Library Phase3</t>
  </si>
  <si>
    <t>Construction Of Two Toilets At Mkongani Vtc</t>
  </si>
  <si>
    <t>Akiwaba Investments Ltd</t>
  </si>
  <si>
    <t>Construction And Completion Of Twin Workshop At Donje Vtc</t>
  </si>
  <si>
    <t>Alhanan Investment</t>
  </si>
  <si>
    <t>Perimeter Wall At Ukunda Ward</t>
  </si>
  <si>
    <t>Alman Co.Ltd</t>
  </si>
  <si>
    <t>Construction Of Mwamambi Ecde</t>
  </si>
  <si>
    <t>Purchase Of Tools</t>
  </si>
  <si>
    <t>Demoth Holdings Co. Ltd</t>
  </si>
  <si>
    <t>Construction And Completion Of Mwaruphesa Ecde</t>
  </si>
  <si>
    <t>Dumbule Investments</t>
  </si>
  <si>
    <t>27/2/2024</t>
  </si>
  <si>
    <t xml:space="preserve">Supply And Delivery Of Water Harvesting </t>
  </si>
  <si>
    <t>Construction Of Two Classrooms At Galu Primary</t>
  </si>
  <si>
    <t>Construction Of Swere Ecde</t>
  </si>
  <si>
    <t>Jicram Investments Ltd</t>
  </si>
  <si>
    <t xml:space="preserve">Construction Of Dupharo Ecde </t>
  </si>
  <si>
    <t>Keby General Suppliers</t>
  </si>
  <si>
    <t>Construction Of Kajiweni Ecde</t>
  </si>
  <si>
    <t>Manyanani Investments</t>
  </si>
  <si>
    <t>20/2/2024</t>
  </si>
  <si>
    <t>Martz Building And Constructors Ltd</t>
  </si>
  <si>
    <t>Construction And Completion Of Mwena Vtc Toilet In Mwereni Ward</t>
  </si>
  <si>
    <t>Melwood Construction Co.Ltd</t>
  </si>
  <si>
    <t>Renovations And Fixing Of Guard Rails At Kibwaga Ecde</t>
  </si>
  <si>
    <t xml:space="preserve">Renovations Of Mulima Ecde Centre </t>
  </si>
  <si>
    <t>Musdhalifa Gen.Ltd</t>
  </si>
  <si>
    <t>Construction Of Nguluku Ecde</t>
  </si>
  <si>
    <t>Renovation Of Kingwede Ecde</t>
  </si>
  <si>
    <t>Nurshah Suppliers</t>
  </si>
  <si>
    <t>Construction Of Chikola Ecde Toilet</t>
  </si>
  <si>
    <t xml:space="preserve">Construction And Completion Of Shauri Moyo Ecde </t>
  </si>
  <si>
    <t>Construction Of Bang`A Vtc Perimeter Wall</t>
  </si>
  <si>
    <t>Rusabe Supply Chain Mgt Solutions</t>
  </si>
  <si>
    <t xml:space="preserve">Renovations Of Mwambani Ecde </t>
  </si>
  <si>
    <t>Tiwi Banati Ltd</t>
  </si>
  <si>
    <t>Waterharvesting Equipment</t>
  </si>
  <si>
    <t>Midadhu Ltd</t>
  </si>
  <si>
    <t>Construction Of Mafumoni Ecde</t>
  </si>
  <si>
    <t>Kisdan Enterprises Ltd</t>
  </si>
  <si>
    <t>Construction Of Kipinda Ecde</t>
  </si>
  <si>
    <t>Construction Of Fatihi Ecde</t>
  </si>
  <si>
    <t>Nifload Construction Co.</t>
  </si>
  <si>
    <t>Construction Of Pehoni Ecde</t>
  </si>
  <si>
    <t>Kibandaongo Nzovuni Enterprises</t>
  </si>
  <si>
    <t>Renovation Of Dokata Ecde</t>
  </si>
  <si>
    <t>Yawezekana Ventures</t>
  </si>
  <si>
    <t>Siwema Jikaze Shirazi Ltd</t>
  </si>
  <si>
    <t>Construction Of A 3-Door Vip Latrine And A Urinal Block In Maloloni</t>
  </si>
  <si>
    <t>Jacibe Investments Ltd</t>
  </si>
  <si>
    <t>Construction Of Mrima Vtc</t>
  </si>
  <si>
    <t>Construction Of Nihutu Ecde</t>
  </si>
  <si>
    <t>Acentri Ltd</t>
  </si>
  <si>
    <t>Twin Workshop At Gandini</t>
  </si>
  <si>
    <t>Construction Of Maweni Ecde</t>
  </si>
  <si>
    <t>Office Tools Production Centre</t>
  </si>
  <si>
    <t>Asimalia Investment</t>
  </si>
  <si>
    <t>Construction And Completion Of Mkwakwani Ecde Perimeter Wall</t>
  </si>
  <si>
    <t>Daywind Investments</t>
  </si>
  <si>
    <t>Supply And Delivery Tools And Equipments Vtcs</t>
  </si>
  <si>
    <t>Construction Of Timboni Ecde</t>
  </si>
  <si>
    <t>Durud Management Solutions</t>
  </si>
  <si>
    <t>Construction And Completion Of Munje Pwani</t>
  </si>
  <si>
    <t>Hardif Investments</t>
  </si>
  <si>
    <t>Supply And Delivery Of Tools</t>
  </si>
  <si>
    <t>Kingjet Ventures</t>
  </si>
  <si>
    <t>Construction Of Ngoni Ecde</t>
  </si>
  <si>
    <t>Mkwanda International Ltd</t>
  </si>
  <si>
    <t>Marwa Ecde Renovation</t>
  </si>
  <si>
    <t>Proposed Construction And Completion Of Mgalani Ecde</t>
  </si>
  <si>
    <t>Construction Of Shauri Moyo Ecde</t>
  </si>
  <si>
    <t>Construction Of Mgalani Ecde</t>
  </si>
  <si>
    <t>Construction Of Mtumwa Ecde</t>
  </si>
  <si>
    <t>Construction And Completion Of Mgalani Ecde</t>
  </si>
  <si>
    <t>Resolute Ltd</t>
  </si>
  <si>
    <t>Renovation Of Mwachido Ecde</t>
  </si>
  <si>
    <t>Rumaltex Enterprises Ltd</t>
  </si>
  <si>
    <t xml:space="preserve">Construction Of A Toilet At Diani Vtc </t>
  </si>
  <si>
    <t>Staryam Limited</t>
  </si>
  <si>
    <t>Construction Of Bumamani Ecde</t>
  </si>
  <si>
    <t>Drilling And Equiping Of A Borehole At Kombani Central Kwa Tsutsu In Waa/Ngombeni Ward</t>
  </si>
  <si>
    <t>Diham Supplies &amp; Construction Ltd</t>
  </si>
  <si>
    <t>Pipeline Extension From Deri Borehole To Deri A And Deri B In Mkongani Ward</t>
  </si>
  <si>
    <t>Ekaya Construction Company Ltd</t>
  </si>
  <si>
    <t>Construction Of Kilibasi Dam Phase I In Mackinon Road Ward</t>
  </si>
  <si>
    <t>Extension Of Water Pipeline With Water Tower At Ganjora B To The Sorrounding Villages  In Ramisi Ward</t>
  </si>
  <si>
    <t>Extension Pipeline From Bengo To Mgome Phase Ii In Gandini Village Unit, Dzombo Ward</t>
  </si>
  <si>
    <t>Hoffina Agencies</t>
  </si>
  <si>
    <t>23/2/2024</t>
  </si>
  <si>
    <t xml:space="preserve">Drilling Of A Borehole At Kivuleni (Faraja) In Pongwe  Kikoneni </t>
  </si>
  <si>
    <t>Janaan Trading Limited</t>
  </si>
  <si>
    <t>Extension Of Water Pipeline From Bofu Dam Phase Ii In Kasemeni Ward</t>
  </si>
  <si>
    <t>Joseree Enterprises Ltd</t>
  </si>
  <si>
    <t>Expansion Of Mabayani Dam In Mwereni Ward</t>
  </si>
  <si>
    <t>Kamora General Suppliers Ltd</t>
  </si>
  <si>
    <t>Treatment Facility/Storage And Piping Of Water At Bofu Dam In Kasemeni Ward</t>
  </si>
  <si>
    <t>Laga Investments Company Ltd</t>
  </si>
  <si>
    <t>Augmentation And Improvement Of Tsimba -Wanyutu  Water Supply In Tsimba Golini Ward</t>
  </si>
  <si>
    <t>Multitech Works Ltd</t>
  </si>
  <si>
    <t>Drilling And Equipping Of Aborehole At Kilindini In Mkongani Ward</t>
  </si>
  <si>
    <t>Rapid Investments Company Ltd</t>
  </si>
  <si>
    <t>22/4/2024</t>
  </si>
  <si>
    <t>Drilling And Equipping Of Mwaivu Borehole With Water Tower In Kinondo Ward</t>
  </si>
  <si>
    <t>Rusabe Supply Chain Solutions Ltd</t>
  </si>
  <si>
    <t>Maintenance Of Water Pipeline From Tiwi Sokoni - Chirima In Tiwi Ward</t>
  </si>
  <si>
    <t>Visdan Limited</t>
  </si>
  <si>
    <t>Installation Of Solar Powered Pump At Mbilini Dam In Puma Ward</t>
  </si>
  <si>
    <t>Zinduka Ltd</t>
  </si>
  <si>
    <t>Expansion Of Kwa Kamanza Dam</t>
  </si>
  <si>
    <t>Zubeir Investments Ltd</t>
  </si>
  <si>
    <t>Rehabilitation Of Dungumale Borehole In Kinondo Ward</t>
  </si>
  <si>
    <t>Nutriscope Limited</t>
  </si>
  <si>
    <t>Flagship Project 4: Upgrading To Bitumen Standard Of Vinuni - Tiwi Sokoni Road - Phase Ii</t>
  </si>
  <si>
    <t>Kitobo Construction Limited</t>
  </si>
  <si>
    <t>Cabro Paving Of Kigato- Mng'Ongoni Road In Waa/Ngo'Mbeni Ward</t>
  </si>
  <si>
    <t>Reflex Scales Limited</t>
  </si>
  <si>
    <t>Grading And Murraming Of Eshu-Ganzore Road With Culverts In Ramisi Ward</t>
  </si>
  <si>
    <t>Gargar Enterprises Ltd</t>
  </si>
  <si>
    <t>Opening And Grading Of Chikuyu A To Chikuyu B Road In Kasemeni Road</t>
  </si>
  <si>
    <t>Rash International Limited</t>
  </si>
  <si>
    <t>Murraming Of Mamba-Nguluku Road In Dzombo Ward</t>
  </si>
  <si>
    <t>White Girrafe Investments</t>
  </si>
  <si>
    <t>Installation Of 20 Metres Height Floodlight At Kiuzini Kwa Naran In Kinondo Ward</t>
  </si>
  <si>
    <t>Installation Of Floodlight At Mshiu In Pongwe/Kikoneni Ward</t>
  </si>
  <si>
    <t>Cadillac Tradelink Limited</t>
  </si>
  <si>
    <t>Installation Of Solar Powered From Kisimachande To Mwaembe Hospital  In Ramisi Ward</t>
  </si>
  <si>
    <t>19/04/2024</t>
  </si>
  <si>
    <t>Installation Of Floodlight At Ngoto Village In Tiwi Ward</t>
  </si>
  <si>
    <t>Keby General Suppliers Limited</t>
  </si>
  <si>
    <t>19/02/2024</t>
  </si>
  <si>
    <t>Grading And Murraming Of Mahoyo -Shamba Jipya Road In Dzombo Ward</t>
  </si>
  <si>
    <t>Desart Agencies Limited</t>
  </si>
  <si>
    <t>Murraming And Culverting Of Kidomaya To Lunga Lunga Road Vanga Ward</t>
  </si>
  <si>
    <t>Zubeir Investment Limited</t>
  </si>
  <si>
    <t>Grading And Murraming Of Tiribe - Mzinji - Mtsamviani Rd  In Mkongani Ward</t>
  </si>
  <si>
    <t>Evernote Consultants Limited</t>
  </si>
  <si>
    <t>Cabro Paving Of Milalani - Vidungeni Rd In Ramisi Ward</t>
  </si>
  <si>
    <t>Haneda Limited</t>
  </si>
  <si>
    <t>29/02/24</t>
  </si>
  <si>
    <t>Rehabilitation And Murraming Of Muhaka-Kigaleni Road In Kinondo Ward</t>
  </si>
  <si>
    <t>Waveline Limited</t>
  </si>
  <si>
    <t>Cabro-Paving Of Waa Stage To Waa Dispensary Road  In Waa/Ngo'Mbeni Ward</t>
  </si>
  <si>
    <t>Rehabilitation &amp; Murraming Vitsangalaweni/Kwa Masai Road In Dzombo Ward</t>
  </si>
  <si>
    <t>Munyjus  Enterprises</t>
  </si>
  <si>
    <t>Opening, Grading And Construction Of A Drift At Masindeni To Magomani To Mtambwe Road In Kinondo Ward</t>
  </si>
  <si>
    <t>Cabro Paving And Streetlighting From Waa-Mbweka Road  In Waa/Ngo'Mbeni Ward</t>
  </si>
  <si>
    <t>21/03/2022</t>
  </si>
  <si>
    <t>Design And Implementation Of County E-Governance Portal.)</t>
  </si>
  <si>
    <t>Steadfast Group Group Ltd</t>
  </si>
  <si>
    <t>Proposed Cabro Road At Watatu Watano</t>
  </si>
  <si>
    <t>Chalongo Building And Construction</t>
  </si>
  <si>
    <t>Construction Of Tourism Information Center At Shimoni In Pongwe/Kikoneni Ward.)</t>
  </si>
  <si>
    <t>Golddove Company Ltd</t>
  </si>
  <si>
    <t>Installation Of Ip Telephone Handsets</t>
  </si>
  <si>
    <t>Jehutsa Bodo Limited</t>
  </si>
  <si>
    <t>Cabro Paving And Land Scapping Of Tourism Centre At Shimoni In Pongwe Kikoneni Ward</t>
  </si>
  <si>
    <t>Rehabilitation Of Wasini Women Board Walk Phase Ii In Pongwe/Kikoneni Ward.)</t>
  </si>
  <si>
    <t>New Links Supplies Limited</t>
  </si>
  <si>
    <t>31/5/2024</t>
  </si>
  <si>
    <t>Installation Of Wireless Internet Connectivity</t>
  </si>
  <si>
    <t>Proposed Cabro Paving Of Canoe To Mvureni Beach Access Road In Kinondo Ward</t>
  </si>
  <si>
    <t>Stead Fast Group Group Ltd</t>
  </si>
  <si>
    <t>30/03/2021</t>
  </si>
  <si>
    <t>Construction Of Maji-Moto Eco-Resort Phase Iii (Completion Of Pathways And Eatery)</t>
  </si>
  <si>
    <t>Completion Of Remaining Works (Electrical And Water Reticulation) At Majimoto Eco-Resort-Phaseii</t>
  </si>
  <si>
    <t>Cloemart Co.Ltd</t>
  </si>
  <si>
    <t>Proposed Construction Of Perimeter Wall And Toilet For Kwale Baraza Park Beatification Project</t>
  </si>
  <si>
    <t>Tarmacking Of National Cereals And Produce Board-Godoni Road Phase Ii</t>
  </si>
  <si>
    <t>Green Sense International Limited</t>
  </si>
  <si>
    <t>Proposed Project Feasibility Study And Environmental Social Impact Assessment Report For Kwale Municipality Cemetery</t>
  </si>
  <si>
    <t>Construction Of Sign Board At Diani Municipality</t>
  </si>
  <si>
    <t>Tockal Limited</t>
  </si>
  <si>
    <t>Construction Of Bus Park Phase 11</t>
  </si>
  <si>
    <t>Zeyban Company Limited</t>
  </si>
  <si>
    <t>28-8-2023</t>
  </si>
  <si>
    <t>Streetlights Beach Road (Swahili Beach To Neptune)</t>
  </si>
  <si>
    <t>Tee Touch Limited</t>
  </si>
  <si>
    <t xml:space="preserve"> Purchase Of Land For Cemetry</t>
  </si>
  <si>
    <t>Nomad Link Solution</t>
  </si>
  <si>
    <t>Review Of Lungalunga Urban Plan</t>
  </si>
  <si>
    <t>Abeid Limited</t>
  </si>
  <si>
    <t xml:space="preserve"> Cabro Paving Of Lunga Lunga Market And Lungalunga Secondary Road  </t>
  </si>
  <si>
    <t>Suken Builders Ltd</t>
  </si>
  <si>
    <t>Proposed Murrumming And Grading Of Timboni-Kirazini</t>
  </si>
  <si>
    <t>Zeyban Company Ltd</t>
  </si>
  <si>
    <t>Proposed Murrumming And Grading Of Soweto-Dzitenge</t>
  </si>
  <si>
    <t>Elite Paths</t>
  </si>
  <si>
    <t xml:space="preserve"> Construction And Equipping Of Milalani Maternity Ward In Ramisi Ward </t>
  </si>
  <si>
    <t xml:space="preserve">Foxes Enterprises </t>
  </si>
  <si>
    <t>1929473</t>
  </si>
  <si>
    <t>Completion Of Kafuduni Opd</t>
  </si>
  <si>
    <t>1929451</t>
  </si>
  <si>
    <t>Construction Of Single Staff House At Julani</t>
  </si>
  <si>
    <t>Equipping Of Mamba Dispensary</t>
  </si>
  <si>
    <t>Rohak Properties</t>
  </si>
  <si>
    <t>Construction Of A Toilet At Muhaka Dispensary</t>
  </si>
  <si>
    <t>Rusabe Supply Chain Solutions Limited</t>
  </si>
  <si>
    <t>1929452</t>
  </si>
  <si>
    <t>Construction Of Lab At Kinango Ndogo</t>
  </si>
  <si>
    <t>Sejohtech Ventures Limited</t>
  </si>
  <si>
    <t>Constrcution Of Perimeter Wall At Vigurungani</t>
  </si>
  <si>
    <t>Sham Hardware Limited</t>
  </si>
  <si>
    <t>1929465</t>
  </si>
  <si>
    <t>Construction Of Chilumani Maternity Wing</t>
  </si>
  <si>
    <t>4083216</t>
  </si>
  <si>
    <t>Supply And Delivery Of Ultrasound,Full Haemogram And Urine Analyser Machines For Mackinon Road Dispensary</t>
  </si>
  <si>
    <t>Jacibe Investments Limited</t>
  </si>
  <si>
    <t>1363651</t>
  </si>
  <si>
    <t>Construction Of Ndavaya X Ray Block</t>
  </si>
  <si>
    <t>Zueda Zee Enterprises Limited</t>
  </si>
  <si>
    <t>1929092</t>
  </si>
  <si>
    <t>Construction Of Single Staff House At Kinango Ndogo</t>
  </si>
  <si>
    <t>1929456</t>
  </si>
  <si>
    <t>Construction Of General Ward At Mvindani</t>
  </si>
  <si>
    <t>Suldanka Harti Ltd</t>
  </si>
  <si>
    <t>Construction Of Single Staff House At Mwangea</t>
  </si>
  <si>
    <t>Melwood Construction Company Limited</t>
  </si>
  <si>
    <t>1929472</t>
  </si>
  <si>
    <t>Construction Of Twin Staff House At Gandini</t>
  </si>
  <si>
    <t>COUNTY: COUNTY GOVERNMENT OF KWALE</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</si>
</sst>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_);_(* \(#,##0.00\);_(* &quot;-&quot;??_);_(@_)"/>
    <numFmt numFmtId="164" formatCode="_-* #,##0.00_-;\-* #,##0.00_-;_-* &quot;-&quot;??_-;_-@_-"/>
    <numFmt numFmtId="165" formatCode="[$-409]mmmm\ d\,\ yyyy;@"/>
    <numFmt numFmtId="166" formatCode="[$-809]dd\ mmmm\ yyyy;@"/>
    <numFmt numFmtId="167" formatCode="_(* #,##0_);_(* \(#,##0\);_(* &quot;-&quot;??_);_(@_)"/>
    <numFmt numFmtId="168" formatCode="d/mm/yyyy;@"/>
    <numFmt numFmtId="169" formatCode="00000"/>
    <numFmt numFmtId="170" formatCode="0000000000000"/>
    <numFmt numFmtId="171" formatCode="0;[Red]0"/>
    <numFmt numFmtId="172" formatCode="[$-409]mmmm\ d\,\ yyyy"/>
    <numFmt numFmtId="173" formatCode="_-* #,##0_-;\-* #,##0_-;_-* &quot;-&quot;??_-;_-@_-"/>
    <numFmt numFmtId="174" formatCode="[$-409]d\-mmm\-yy;@"/>
    <numFmt numFmtId="175" formatCode="[$]dd/mm/yyyy;@"/>
    <numFmt numFmtId="176" formatCode="_-* #,##0.00_-;\-* #,##0.00_-;_-* \-??_-;_-@_-"/>
  </numFmts>
  <fonts count="79">
    <font>
      <sz val="11"/>
      <color theme="1"/>
      <name val="Calibri"/>
      <family val="2"/>
      <scheme val="minor"/>
    </font>
    <font>
      <sz val="11"/>
      <color theme="1"/>
      <name val="Calibri"/>
      <family val="2"/>
      <scheme val="minor"/>
    </font>
    <font>
      <sz val="12"/>
      <name val="Minion Pro"/>
      <family val="1"/>
    </font>
    <font>
      <i/>
      <sz val="12"/>
      <name val="Minion Pro"/>
      <family val="1"/>
    </font>
    <font>
      <b/>
      <sz val="12"/>
      <name val="Minion Pro"/>
      <family val="1"/>
    </font>
    <font>
      <b/>
      <sz val="12"/>
      <color theme="1"/>
      <name val="Minion Pro"/>
      <family val="1"/>
    </font>
    <font>
      <sz val="12"/>
      <color theme="1"/>
      <name val="Minion Pro"/>
      <family val="1"/>
    </font>
    <font>
      <sz val="11"/>
      <color theme="1"/>
      <name val="Minion Pro"/>
      <family val="1"/>
    </font>
    <font>
      <b/>
      <sz val="12"/>
      <color rgb="FF000000"/>
      <name val="Minion Pro"/>
      <family val="1"/>
    </font>
    <font>
      <b/>
      <sz val="11"/>
      <color theme="1"/>
      <name val="Minion Pro"/>
      <family val="1"/>
    </font>
    <font>
      <sz val="12"/>
      <color rgb="FF000000"/>
      <name val="Minion Pro"/>
      <family val="1"/>
    </font>
    <font>
      <sz val="14"/>
      <color theme="1"/>
      <name val="Minion Pro"/>
      <family val="1"/>
    </font>
    <font>
      <b/>
      <sz val="14"/>
      <color theme="1"/>
      <name val="Minion Pro"/>
      <family val="1"/>
    </font>
    <font>
      <i/>
      <sz val="14"/>
      <color theme="1"/>
      <name val="Minion Pro"/>
      <family val="1"/>
    </font>
    <font>
      <i/>
      <sz val="12"/>
      <color theme="1"/>
      <name val="Minion Pro"/>
      <family val="1"/>
    </font>
    <font>
      <sz val="12"/>
      <color rgb="FFFF0000"/>
      <name val="Minion Pro"/>
      <family val="1"/>
    </font>
    <font>
      <b/>
      <i/>
      <sz val="12"/>
      <color theme="1"/>
      <name val="Minion Pro"/>
      <family val="1"/>
    </font>
    <font>
      <b/>
      <i/>
      <sz val="14"/>
      <color rgb="FFFF0000"/>
      <name val="Minion Pro"/>
      <family val="1"/>
    </font>
    <font>
      <i/>
      <sz val="12"/>
      <color rgb="FFFF0000"/>
      <name val="Minion Pro"/>
      <family val="1"/>
    </font>
    <font>
      <b/>
      <u/>
      <sz val="12"/>
      <color theme="1"/>
      <name val="Minion Pro"/>
      <family val="1"/>
    </font>
    <font>
      <sz val="8"/>
      <color theme="1"/>
      <name val="Minion Pro"/>
      <family val="1"/>
    </font>
    <font>
      <sz val="7"/>
      <color theme="1"/>
      <name val="Times New Roman"/>
      <family val="1"/>
    </font>
    <font>
      <sz val="12"/>
      <color theme="1"/>
      <name val="Times New Roman"/>
      <family val="1"/>
    </font>
    <font>
      <sz val="12"/>
      <color rgb="FF000000"/>
      <name val="Times New Roman"/>
      <family val="1"/>
    </font>
    <font>
      <b/>
      <sz val="12"/>
      <color rgb="FF000000"/>
      <name val="Times New Roman"/>
      <family val="1"/>
    </font>
    <font>
      <b/>
      <sz val="12"/>
      <name val="Times New Roman"/>
      <family val="1"/>
    </font>
    <font>
      <sz val="12"/>
      <name val="Times New Roman"/>
      <family val="1"/>
    </font>
    <font>
      <b/>
      <sz val="12"/>
      <color theme="1"/>
      <name val="Times New Roman"/>
      <family val="1"/>
    </font>
    <font>
      <i/>
      <sz val="12"/>
      <color rgb="FFFF0000"/>
      <name val="Times New Roman"/>
      <family val="1"/>
    </font>
    <font>
      <i/>
      <sz val="12"/>
      <color theme="1"/>
      <name val="Times New Roman"/>
      <family val="1"/>
    </font>
    <font>
      <i/>
      <sz val="12"/>
      <name val="Times New Roman"/>
      <family val="1"/>
    </font>
    <font>
      <sz val="11"/>
      <color theme="1"/>
      <name val="Times New Roman"/>
      <family val="1"/>
    </font>
    <font>
      <sz val="10"/>
      <name val="Times New Roman"/>
      <family val="1"/>
    </font>
    <font>
      <i/>
      <sz val="9"/>
      <color rgb="FFFF0000"/>
      <name val="Times New Roman"/>
      <family val="1"/>
    </font>
    <font>
      <sz val="11"/>
      <name val="Times New Roman"/>
      <family val="1"/>
    </font>
    <font>
      <sz val="11"/>
      <name val="Minion Pro"/>
      <family val="1"/>
    </font>
    <font>
      <sz val="11"/>
      <color rgb="FF000000"/>
      <name val="Times New Roman"/>
      <family val="1"/>
    </font>
    <font>
      <sz val="12"/>
      <color rgb="FFFF0000"/>
      <name val="Times New Roman"/>
      <family val="1"/>
    </font>
    <font>
      <sz val="12"/>
      <color indexed="8"/>
      <name val="Times New Roman"/>
      <family val="1"/>
    </font>
    <font>
      <sz val="11"/>
      <name val="Calibri"/>
      <family val="2"/>
      <scheme val="minor"/>
    </font>
    <font>
      <b/>
      <sz val="12"/>
      <color rgb="FF000000"/>
      <name val="Minion Pro"/>
      <family val="1"/>
      <charset val="1"/>
    </font>
    <font>
      <sz val="12"/>
      <color rgb="FF000000"/>
      <name val="Minion Pro"/>
      <family val="1"/>
      <charset val="1"/>
    </font>
    <font>
      <b/>
      <sz val="12"/>
      <name val="Minion Pro"/>
      <family val="1"/>
      <charset val="1"/>
    </font>
    <font>
      <sz val="12"/>
      <name val="Minion Pro"/>
      <family val="1"/>
      <charset val="1"/>
    </font>
    <font>
      <sz val="11"/>
      <color rgb="FF000000"/>
      <name val="Minion Pro"/>
      <family val="1"/>
      <charset val="1"/>
    </font>
    <font>
      <i/>
      <sz val="9"/>
      <color rgb="FFFF0000"/>
      <name val="Minion Pro"/>
      <family val="1"/>
      <charset val="1"/>
    </font>
    <font>
      <i/>
      <sz val="12"/>
      <color rgb="FF000000"/>
      <name val="Times New Roman"/>
      <family val="1"/>
      <charset val="1"/>
    </font>
    <font>
      <i/>
      <sz val="7"/>
      <color rgb="FF000000"/>
      <name val="Times New Roman"/>
      <family val="1"/>
      <charset val="1"/>
    </font>
    <font>
      <i/>
      <sz val="12"/>
      <name val="Minion Pro"/>
      <family val="1"/>
      <charset val="1"/>
    </font>
    <font>
      <b/>
      <sz val="11"/>
      <color rgb="FF000000"/>
      <name val="Times New Roman"/>
      <family val="1"/>
    </font>
    <font>
      <b/>
      <sz val="11"/>
      <name val="Times New Roman"/>
      <family val="1"/>
    </font>
    <font>
      <b/>
      <sz val="10"/>
      <name val="Times New Roman"/>
      <family val="1"/>
    </font>
    <font>
      <sz val="10"/>
      <name val="Symbol"/>
      <family val="1"/>
      <charset val="2"/>
    </font>
    <font>
      <sz val="11"/>
      <color theme="1"/>
      <name val="Times New Roman"/>
      <family val="1"/>
    </font>
    <font>
      <sz val="11"/>
      <color rgb="FF000000"/>
      <name val="Calibri"/>
      <family val="2"/>
    </font>
    <font>
      <sz val="10"/>
      <color theme="1"/>
      <name val="Times New Roman"/>
      <family val="1"/>
    </font>
    <font>
      <sz val="10"/>
      <color rgb="FF000000"/>
      <name val="Times New Roman"/>
      <family val="1"/>
    </font>
    <font>
      <b/>
      <sz val="11"/>
      <color theme="1"/>
      <name val="Times New Roman"/>
      <family val="1"/>
    </font>
    <font>
      <sz val="12"/>
      <color theme="1"/>
      <name val="Calibri"/>
      <family val="2"/>
      <scheme val="minor"/>
    </font>
    <font>
      <b/>
      <sz val="12"/>
      <color theme="1"/>
      <name val="Calibri"/>
      <family val="2"/>
      <scheme val="minor"/>
    </font>
    <font>
      <b/>
      <sz val="10"/>
      <color theme="1"/>
      <name val="Times New Roman"/>
      <family val="1"/>
    </font>
    <font>
      <sz val="10"/>
      <color theme="1"/>
      <name val="Calibri"/>
      <family val="2"/>
      <scheme val="minor"/>
    </font>
    <font>
      <b/>
      <sz val="9"/>
      <color theme="1"/>
      <name val="Times New Roman"/>
      <family val="1"/>
    </font>
    <font>
      <b/>
      <sz val="10"/>
      <color rgb="FF000000"/>
      <name val="Times New Roman"/>
      <family val="1"/>
    </font>
    <font>
      <b/>
      <sz val="12"/>
      <color rgb="FFFF0000"/>
      <name val="Times New Roman"/>
      <family val="1"/>
    </font>
    <font>
      <sz val="11"/>
      <color indexed="8"/>
      <name val="Calibri"/>
      <family val="2"/>
    </font>
    <font>
      <sz val="11"/>
      <color indexed="8"/>
      <name val="Times New Roman"/>
      <family val="1"/>
    </font>
    <font>
      <sz val="11"/>
      <name val="Calibri"/>
      <family val="2"/>
    </font>
    <font>
      <b/>
      <sz val="11"/>
      <name val="Calibri"/>
      <family val="2"/>
    </font>
    <font>
      <b/>
      <sz val="11"/>
      <color rgb="FFFF0000"/>
      <name val="Times New Roman"/>
      <family val="1"/>
    </font>
    <font>
      <sz val="10"/>
      <name val="Calibri"/>
      <family val="2"/>
      <scheme val="minor"/>
    </font>
    <font>
      <b/>
      <sz val="10"/>
      <name val="Calibri"/>
      <family val="2"/>
    </font>
    <font>
      <b/>
      <sz val="10"/>
      <color theme="1"/>
      <name val="Calibri"/>
      <family val="2"/>
      <scheme val="minor"/>
    </font>
    <font>
      <sz val="10"/>
      <name val="Calibri"/>
      <family val="2"/>
    </font>
    <font>
      <sz val="11"/>
      <name val="Minion Pro"/>
      <family val="1"/>
      <charset val="1"/>
    </font>
    <font>
      <i/>
      <sz val="12"/>
      <color theme="1"/>
      <name val="Minion Pro"/>
      <charset val="1"/>
    </font>
    <font>
      <i/>
      <sz val="14"/>
      <name val="Minion Pro"/>
      <family val="1"/>
    </font>
    <font>
      <b/>
      <sz val="14"/>
      <name val="Times New Roman"/>
      <family val="1"/>
    </font>
    <font>
      <sz val="14"/>
      <name val="Times New Roman"/>
      <family val="1"/>
    </font>
  </fonts>
  <fills count="17">
    <fill>
      <patternFill patternType="none"/>
    </fill>
    <fill>
      <patternFill patternType="gray125"/>
    </fill>
    <fill>
      <patternFill patternType="solid">
        <fgColor theme="3" tint="0.79998168889431442"/>
        <bgColor indexed="64"/>
      </patternFill>
    </fill>
    <fill>
      <patternFill patternType="solid">
        <fgColor theme="0" tint="-0.14999847407452621"/>
        <bgColor indexed="64"/>
      </patternFill>
    </fill>
    <fill>
      <patternFill patternType="solid">
        <fgColor rgb="FFC6D9F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2F2F2"/>
        <bgColor indexed="64"/>
      </patternFill>
    </fill>
    <fill>
      <patternFill patternType="solid">
        <fgColor rgb="FFFFFFFF"/>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D6DCE5"/>
        <bgColor rgb="FFD9D9D9"/>
      </patternFill>
    </fill>
    <fill>
      <patternFill patternType="solid">
        <fgColor rgb="FFD9D9D9"/>
        <bgColor rgb="FFD6DCE5"/>
      </patternFill>
    </fill>
    <fill>
      <patternFill patternType="solid">
        <fgColor theme="3" tint="0.59999389629810485"/>
        <bgColor indexed="64"/>
      </patternFill>
    </fill>
    <fill>
      <patternFill patternType="solid">
        <fgColor theme="0" tint="-0.34998626667073579"/>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dashed">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80"/>
      </left>
      <right/>
      <top style="medium">
        <color rgb="FF000080"/>
      </top>
      <bottom/>
      <diagonal/>
    </border>
    <border>
      <left/>
      <right/>
      <top style="medium">
        <color rgb="FF000080"/>
      </top>
      <bottom/>
      <diagonal/>
    </border>
    <border>
      <left style="medium">
        <color rgb="FF000080"/>
      </left>
      <right/>
      <top/>
      <bottom style="medium">
        <color rgb="FF000080"/>
      </bottom>
      <diagonal/>
    </border>
    <border>
      <left/>
      <right/>
      <top/>
      <bottom style="medium">
        <color rgb="FF00008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indexed="64"/>
      </right>
      <top style="thin">
        <color rgb="FF000000"/>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rgb="FF000000"/>
      </bottom>
      <diagonal/>
    </border>
    <border>
      <left/>
      <right style="medium">
        <color indexed="64"/>
      </right>
      <top/>
      <bottom/>
      <diagonal/>
    </border>
    <border>
      <left style="thin">
        <color indexed="64"/>
      </left>
      <right/>
      <top/>
      <bottom/>
      <diagonal/>
    </border>
    <border>
      <left style="thin">
        <color indexed="64"/>
      </left>
      <right/>
      <top style="thin">
        <color indexed="64"/>
      </top>
      <bottom/>
      <diagonal/>
    </border>
    <border>
      <left style="thin">
        <color rgb="FF000000"/>
      </left>
      <right style="thin">
        <color indexed="64"/>
      </right>
      <top/>
      <bottom/>
      <diagonal/>
    </border>
    <border>
      <left style="thin">
        <color rgb="FF000000"/>
      </left>
      <right/>
      <top/>
      <bottom/>
      <diagonal/>
    </border>
    <border>
      <left style="thin">
        <color rgb="FF000000"/>
      </left>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54" fillId="0" borderId="0"/>
    <xf numFmtId="164" fontId="1" fillId="0" borderId="0" applyFont="0" applyFill="0" applyBorder="0" applyAlignment="0" applyProtection="0"/>
    <xf numFmtId="164" fontId="1" fillId="0" borderId="0" applyFont="0" applyFill="0" applyBorder="0" applyAlignment="0" applyProtection="0"/>
  </cellStyleXfs>
  <cellXfs count="1094">
    <xf numFmtId="0" fontId="0" fillId="0" borderId="0" xfId="0"/>
    <xf numFmtId="0" fontId="2" fillId="0" borderId="11" xfId="0" applyFont="1" applyBorder="1"/>
    <xf numFmtId="0" fontId="2" fillId="0" borderId="11" xfId="0" applyFont="1" applyBorder="1" applyAlignment="1">
      <alignment horizontal="left"/>
    </xf>
    <xf numFmtId="0" fontId="2" fillId="0" borderId="0" xfId="0" applyFont="1"/>
    <xf numFmtId="0" fontId="2" fillId="0" borderId="0" xfId="0" applyFont="1" applyAlignment="1">
      <alignment horizontal="left"/>
    </xf>
    <xf numFmtId="0" fontId="3" fillId="0" borderId="0" xfId="0" applyFont="1"/>
    <xf numFmtId="0" fontId="4" fillId="2" borderId="1" xfId="0" applyFont="1" applyFill="1" applyBorder="1" applyAlignment="1">
      <alignment horizontal="center" vertical="center" wrapText="1"/>
    </xf>
    <xf numFmtId="0" fontId="6" fillId="0" borderId="0" xfId="0" applyFont="1"/>
    <xf numFmtId="0" fontId="5" fillId="0" borderId="0" xfId="0" applyFont="1"/>
    <xf numFmtId="0" fontId="7" fillId="0" borderId="0" xfId="0" applyFont="1"/>
    <xf numFmtId="0" fontId="6" fillId="0" borderId="1" xfId="0" applyFont="1" applyBorder="1"/>
    <xf numFmtId="43" fontId="7" fillId="0" borderId="0" xfId="1" applyFont="1"/>
    <xf numFmtId="0" fontId="4" fillId="0" borderId="0" xfId="0" applyFont="1"/>
    <xf numFmtId="0" fontId="11" fillId="0" borderId="0" xfId="0" applyFont="1"/>
    <xf numFmtId="165" fontId="12" fillId="0" borderId="0" xfId="0" applyNumberFormat="1" applyFont="1" applyAlignment="1">
      <alignment horizontal="left"/>
    </xf>
    <xf numFmtId="17" fontId="14" fillId="0" borderId="0" xfId="0" applyNumberFormat="1" applyFont="1"/>
    <xf numFmtId="17" fontId="13" fillId="0" borderId="0" xfId="0" applyNumberFormat="1" applyFont="1"/>
    <xf numFmtId="0" fontId="10" fillId="0" borderId="9" xfId="0" applyFont="1" applyBorder="1" applyAlignment="1">
      <alignment vertical="center" wrapText="1"/>
    </xf>
    <xf numFmtId="3" fontId="10" fillId="0" borderId="9" xfId="0" applyNumberFormat="1" applyFont="1" applyBorder="1" applyAlignment="1">
      <alignment horizontal="right" vertical="center"/>
    </xf>
    <xf numFmtId="0" fontId="10" fillId="0" borderId="9" xfId="0" applyFont="1" applyBorder="1" applyAlignment="1">
      <alignment vertical="center"/>
    </xf>
    <xf numFmtId="0" fontId="10" fillId="0" borderId="9" xfId="0" applyFont="1" applyBorder="1" applyAlignment="1">
      <alignment horizontal="right" vertical="center"/>
    </xf>
    <xf numFmtId="0" fontId="4" fillId="0" borderId="0" xfId="0" applyFont="1" applyAlignment="1">
      <alignment vertical="center"/>
    </xf>
    <xf numFmtId="0" fontId="10" fillId="0" borderId="8" xfId="0" applyFont="1" applyBorder="1" applyAlignment="1">
      <alignment vertical="center"/>
    </xf>
    <xf numFmtId="0" fontId="8" fillId="2" borderId="1" xfId="0" applyFont="1" applyFill="1" applyBorder="1" applyAlignment="1">
      <alignment horizontal="center" vertical="center" wrapText="1"/>
    </xf>
    <xf numFmtId="0" fontId="4" fillId="2" borderId="1" xfId="0" applyFont="1" applyFill="1" applyBorder="1" applyAlignment="1">
      <alignment horizontal="left" vertical="center"/>
    </xf>
    <xf numFmtId="0" fontId="8" fillId="4" borderId="1" xfId="0" applyFont="1" applyFill="1" applyBorder="1" applyAlignment="1">
      <alignment horizontal="justify" vertical="center" wrapText="1"/>
    </xf>
    <xf numFmtId="0" fontId="6" fillId="0" borderId="1" xfId="0" applyFont="1" applyBorder="1" applyAlignment="1">
      <alignment horizontal="justify" vertical="center" wrapText="1"/>
    </xf>
    <xf numFmtId="0" fontId="5" fillId="2" borderId="1" xfId="0" applyFont="1" applyFill="1" applyBorder="1"/>
    <xf numFmtId="0" fontId="5" fillId="2" borderId="1" xfId="0" applyFont="1" applyFill="1" applyBorder="1" applyAlignment="1">
      <alignment wrapText="1"/>
    </xf>
    <xf numFmtId="0" fontId="6" fillId="2" borderId="1" xfId="0" applyFont="1" applyFill="1" applyBorder="1"/>
    <xf numFmtId="0" fontId="6" fillId="0" borderId="1" xfId="0" applyFont="1" applyBorder="1" applyAlignment="1">
      <alignment vertical="center" wrapText="1"/>
    </xf>
    <xf numFmtId="17" fontId="14" fillId="0" borderId="1" xfId="0" applyNumberFormat="1" applyFont="1" applyBorder="1"/>
    <xf numFmtId="17" fontId="16" fillId="2" borderId="1" xfId="0" applyNumberFormat="1" applyFont="1" applyFill="1" applyBorder="1" applyAlignment="1">
      <alignment wrapText="1"/>
    </xf>
    <xf numFmtId="0" fontId="9" fillId="2" borderId="1" xfId="0" applyFont="1" applyFill="1" applyBorder="1" applyAlignment="1">
      <alignment wrapText="1"/>
    </xf>
    <xf numFmtId="17" fontId="17" fillId="0" borderId="0" xfId="0" applyNumberFormat="1" applyFont="1"/>
    <xf numFmtId="17" fontId="18" fillId="0" borderId="0" xfId="0" applyNumberFormat="1" applyFont="1"/>
    <xf numFmtId="166" fontId="6" fillId="0" borderId="1" xfId="0" applyNumberFormat="1" applyFont="1" applyBorder="1" applyAlignment="1">
      <alignment horizontal="center" vertical="center" wrapText="1"/>
    </xf>
    <xf numFmtId="166" fontId="6" fillId="0" borderId="1" xfId="0" applyNumberFormat="1" applyFont="1" applyBorder="1" applyAlignment="1">
      <alignment vertical="center" wrapText="1"/>
    </xf>
    <xf numFmtId="43" fontId="6" fillId="0" borderId="1" xfId="1" applyFont="1" applyBorder="1" applyAlignment="1">
      <alignment vertical="center" wrapText="1"/>
    </xf>
    <xf numFmtId="166" fontId="6" fillId="0" borderId="0" xfId="0" applyNumberFormat="1" applyFont="1"/>
    <xf numFmtId="43" fontId="6" fillId="0" borderId="0" xfId="1" applyFont="1"/>
    <xf numFmtId="0" fontId="6" fillId="0" borderId="0" xfId="0" applyFont="1" applyAlignment="1">
      <alignment vertical="center" wrapText="1"/>
    </xf>
    <xf numFmtId="166" fontId="6" fillId="0" borderId="0" xfId="0" applyNumberFormat="1" applyFont="1" applyAlignment="1">
      <alignment horizontal="center" vertical="center" wrapText="1"/>
    </xf>
    <xf numFmtId="166" fontId="6" fillId="0" borderId="0" xfId="0" applyNumberFormat="1" applyFont="1" applyAlignment="1">
      <alignment vertical="center" wrapText="1"/>
    </xf>
    <xf numFmtId="43" fontId="6" fillId="0" borderId="0" xfId="1" applyFont="1" applyBorder="1" applyAlignment="1">
      <alignment vertical="center" wrapText="1"/>
    </xf>
    <xf numFmtId="0" fontId="5" fillId="6" borderId="1" xfId="0" applyFont="1" applyFill="1" applyBorder="1" applyAlignment="1">
      <alignment vertical="center" wrapText="1"/>
    </xf>
    <xf numFmtId="166" fontId="5" fillId="6" borderId="1" xfId="0" applyNumberFormat="1" applyFont="1" applyFill="1" applyBorder="1" applyAlignment="1">
      <alignment horizontal="center" vertical="center" wrapText="1"/>
    </xf>
    <xf numFmtId="43" fontId="5" fillId="6" borderId="1" xfId="1" applyFont="1" applyFill="1" applyBorder="1" applyAlignment="1">
      <alignment horizontal="center" vertical="center" wrapText="1"/>
    </xf>
    <xf numFmtId="0" fontId="9" fillId="7" borderId="12" xfId="0" applyFont="1" applyFill="1" applyBorder="1" applyAlignment="1">
      <alignment horizontal="justify" vertical="center" wrapText="1"/>
    </xf>
    <xf numFmtId="0" fontId="9" fillId="7" borderId="13" xfId="0" applyFont="1" applyFill="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justify" vertical="center" wrapText="1"/>
    </xf>
    <xf numFmtId="0" fontId="7" fillId="0" borderId="8" xfId="0" applyFont="1" applyBorder="1" applyAlignment="1">
      <alignment horizontal="justify" vertical="center" wrapText="1"/>
    </xf>
    <xf numFmtId="0" fontId="20" fillId="0" borderId="0" xfId="0" applyFont="1" applyAlignment="1">
      <alignment horizontal="justify" vertical="center"/>
    </xf>
    <xf numFmtId="0" fontId="22" fillId="0" borderId="0" xfId="0" applyFont="1"/>
    <xf numFmtId="0" fontId="25" fillId="0" borderId="0" xfId="0" applyFont="1" applyAlignment="1">
      <alignment horizontal="left" wrapText="1"/>
    </xf>
    <xf numFmtId="0" fontId="26" fillId="0" borderId="0" xfId="0" applyFont="1" applyAlignment="1">
      <alignment horizontal="left"/>
    </xf>
    <xf numFmtId="0" fontId="26" fillId="0" borderId="0" xfId="0" applyFont="1"/>
    <xf numFmtId="0" fontId="26" fillId="0" borderId="0" xfId="0" applyFont="1" applyAlignment="1">
      <alignment horizontal="center" vertical="center"/>
    </xf>
    <xf numFmtId="0" fontId="25" fillId="9" borderId="1" xfId="0" applyFont="1" applyFill="1" applyBorder="1" applyAlignment="1">
      <alignment horizontal="left" vertical="center" wrapText="1"/>
    </xf>
    <xf numFmtId="0" fontId="25" fillId="9" borderId="1" xfId="0" applyFont="1" applyFill="1" applyBorder="1" applyAlignment="1">
      <alignment horizontal="left"/>
    </xf>
    <xf numFmtId="0" fontId="23" fillId="8" borderId="1" xfId="0" applyFont="1" applyFill="1" applyBorder="1" applyAlignment="1">
      <alignment vertical="top" wrapText="1"/>
    </xf>
    <xf numFmtId="0" fontId="22" fillId="0" borderId="1" xfId="0" applyFont="1" applyBorder="1"/>
    <xf numFmtId="0" fontId="25" fillId="2" borderId="1" xfId="0" applyFont="1" applyFill="1" applyBorder="1" applyAlignment="1">
      <alignment horizontal="left" vertical="center" wrapText="1"/>
    </xf>
    <xf numFmtId="0" fontId="25" fillId="2" borderId="1" xfId="0" applyFont="1" applyFill="1" applyBorder="1" applyAlignment="1">
      <alignment horizontal="left"/>
    </xf>
    <xf numFmtId="43" fontId="26" fillId="0" borderId="0" xfId="1" applyFont="1" applyAlignment="1">
      <alignment horizontal="left"/>
    </xf>
    <xf numFmtId="0" fontId="25" fillId="9" borderId="1" xfId="0" applyFont="1" applyFill="1" applyBorder="1" applyAlignment="1">
      <alignment vertical="top" wrapText="1"/>
    </xf>
    <xf numFmtId="0" fontId="26" fillId="9" borderId="1" xfId="0" applyFont="1" applyFill="1" applyBorder="1"/>
    <xf numFmtId="43" fontId="26" fillId="0" borderId="0" xfId="1" applyFont="1" applyFill="1" applyAlignment="1">
      <alignment horizontal="left"/>
    </xf>
    <xf numFmtId="164" fontId="26" fillId="0" borderId="0" xfId="0" applyNumberFormat="1" applyFont="1" applyAlignment="1">
      <alignment horizontal="left"/>
    </xf>
    <xf numFmtId="0" fontId="25" fillId="10" borderId="1" xfId="0" applyFont="1" applyFill="1" applyBorder="1" applyAlignment="1">
      <alignment vertical="top" wrapText="1"/>
    </xf>
    <xf numFmtId="167" fontId="25" fillId="10" borderId="1" xfId="1" applyNumberFormat="1" applyFont="1" applyFill="1" applyBorder="1" applyAlignment="1">
      <alignment horizontal="right" vertical="top" wrapText="1"/>
    </xf>
    <xf numFmtId="0" fontId="26" fillId="0" borderId="1" xfId="0" applyFont="1" applyBorder="1" applyAlignment="1">
      <alignment horizontal="left"/>
    </xf>
    <xf numFmtId="0" fontId="25" fillId="9" borderId="1" xfId="0" applyFont="1" applyFill="1" applyBorder="1" applyAlignment="1">
      <alignment horizontal="left" wrapText="1"/>
    </xf>
    <xf numFmtId="43" fontId="25" fillId="10" borderId="1" xfId="1" applyFont="1" applyFill="1" applyBorder="1" applyAlignment="1">
      <alignment horizontal="right" vertical="top" wrapText="1"/>
    </xf>
    <xf numFmtId="0" fontId="26" fillId="10" borderId="1" xfId="0" applyFont="1" applyFill="1" applyBorder="1" applyAlignment="1">
      <alignment horizontal="left"/>
    </xf>
    <xf numFmtId="0" fontId="26" fillId="9" borderId="1" xfId="0" applyFont="1" applyFill="1" applyBorder="1" applyAlignment="1">
      <alignment horizontal="left"/>
    </xf>
    <xf numFmtId="3" fontId="24" fillId="10" borderId="1" xfId="0" applyNumberFormat="1" applyFont="1" applyFill="1" applyBorder="1" applyAlignment="1">
      <alignment horizontal="right" vertical="top" wrapText="1"/>
    </xf>
    <xf numFmtId="0" fontId="27" fillId="9" borderId="1" xfId="0" applyFont="1" applyFill="1" applyBorder="1" applyAlignment="1">
      <alignment horizontal="left" vertical="center" wrapText="1"/>
    </xf>
    <xf numFmtId="0" fontId="27" fillId="9" borderId="1" xfId="0" applyFont="1" applyFill="1" applyBorder="1" applyAlignment="1">
      <alignment horizontal="left"/>
    </xf>
    <xf numFmtId="0" fontId="25" fillId="10" borderId="1" xfId="0" applyFont="1" applyFill="1" applyBorder="1" applyAlignment="1">
      <alignment horizontal="left" vertical="center" wrapText="1"/>
    </xf>
    <xf numFmtId="0" fontId="25" fillId="10" borderId="1" xfId="0" applyFont="1" applyFill="1" applyBorder="1" applyAlignment="1">
      <alignment horizontal="left"/>
    </xf>
    <xf numFmtId="0" fontId="25" fillId="0" borderId="0" xfId="0" applyFont="1" applyAlignment="1">
      <alignment horizontal="left"/>
    </xf>
    <xf numFmtId="0" fontId="25" fillId="10" borderId="1" xfId="0" applyFont="1" applyFill="1" applyBorder="1" applyAlignment="1">
      <alignment horizontal="left" vertical="top" wrapText="1"/>
    </xf>
    <xf numFmtId="0" fontId="22" fillId="10" borderId="1" xfId="0" applyFont="1" applyFill="1" applyBorder="1"/>
    <xf numFmtId="0" fontId="25" fillId="9" borderId="1" xfId="0" applyFont="1" applyFill="1" applyBorder="1" applyAlignment="1">
      <alignment horizontal="left" vertical="top" wrapText="1"/>
    </xf>
    <xf numFmtId="0" fontId="27" fillId="9" borderId="1" xfId="0" applyFont="1" applyFill="1" applyBorder="1"/>
    <xf numFmtId="0" fontId="27" fillId="10" borderId="1" xfId="0" applyFont="1" applyFill="1" applyBorder="1"/>
    <xf numFmtId="0" fontId="25" fillId="3" borderId="1" xfId="0" applyFont="1" applyFill="1" applyBorder="1" applyAlignment="1">
      <alignment horizontal="left" vertical="center" wrapText="1"/>
    </xf>
    <xf numFmtId="43" fontId="25" fillId="3" borderId="1" xfId="1" applyFont="1" applyFill="1" applyBorder="1" applyAlignment="1">
      <alignment horizontal="center" vertical="center" wrapText="1"/>
    </xf>
    <xf numFmtId="0" fontId="29" fillId="0" borderId="10" xfId="0" applyFont="1" applyBorder="1" applyAlignment="1">
      <alignment vertical="center" wrapText="1"/>
    </xf>
    <xf numFmtId="0" fontId="26" fillId="0" borderId="11" xfId="0" applyFont="1" applyBorder="1"/>
    <xf numFmtId="0" fontId="26" fillId="0" borderId="11" xfId="0" applyFont="1" applyBorder="1" applyAlignment="1">
      <alignment horizontal="left"/>
    </xf>
    <xf numFmtId="0" fontId="30" fillId="0" borderId="0" xfId="0" applyFont="1"/>
    <xf numFmtId="0" fontId="31" fillId="0" borderId="1" xfId="0" applyFont="1" applyBorder="1"/>
    <xf numFmtId="0" fontId="31" fillId="0" borderId="0" xfId="0" applyFont="1"/>
    <xf numFmtId="167" fontId="26" fillId="0" borderId="0" xfId="1" applyNumberFormat="1" applyFont="1" applyAlignment="1">
      <alignment horizontal="left"/>
    </xf>
    <xf numFmtId="167" fontId="26" fillId="0" borderId="0" xfId="1" applyNumberFormat="1" applyFont="1"/>
    <xf numFmtId="167" fontId="25" fillId="2" borderId="1" xfId="1" applyNumberFormat="1" applyFont="1" applyFill="1" applyBorder="1" applyAlignment="1">
      <alignment horizontal="center" vertical="center" wrapText="1"/>
    </xf>
    <xf numFmtId="167" fontId="25" fillId="9" borderId="1" xfId="1" applyNumberFormat="1" applyFont="1" applyFill="1" applyBorder="1" applyAlignment="1">
      <alignment horizontal="center" vertical="center" wrapText="1"/>
    </xf>
    <xf numFmtId="167" fontId="22" fillId="0" borderId="1" xfId="1" applyNumberFormat="1" applyFont="1" applyBorder="1"/>
    <xf numFmtId="43" fontId="26" fillId="0" borderId="0" xfId="1" applyFont="1"/>
    <xf numFmtId="0" fontId="26" fillId="10" borderId="1" xfId="0" applyFont="1" applyFill="1" applyBorder="1"/>
    <xf numFmtId="0" fontId="26" fillId="2" borderId="1" xfId="0" applyFont="1" applyFill="1" applyBorder="1" applyAlignment="1">
      <alignment horizontal="left"/>
    </xf>
    <xf numFmtId="167" fontId="26" fillId="9" borderId="1" xfId="1" applyNumberFormat="1" applyFont="1" applyFill="1" applyBorder="1" applyAlignment="1">
      <alignment horizontal="right" vertical="top" wrapText="1"/>
    </xf>
    <xf numFmtId="167" fontId="25" fillId="9" borderId="1" xfId="1" applyNumberFormat="1" applyFont="1" applyFill="1" applyBorder="1" applyAlignment="1">
      <alignment horizontal="right" vertical="top" wrapText="1"/>
    </xf>
    <xf numFmtId="0" fontId="25" fillId="11" borderId="1" xfId="0" applyFont="1" applyFill="1" applyBorder="1" applyAlignment="1">
      <alignment vertical="top" wrapText="1"/>
    </xf>
    <xf numFmtId="167" fontId="25" fillId="11" borderId="1" xfId="1" applyNumberFormat="1" applyFont="1" applyFill="1" applyBorder="1" applyAlignment="1">
      <alignment horizontal="right" vertical="top" wrapText="1"/>
    </xf>
    <xf numFmtId="43" fontId="25" fillId="11" borderId="1" xfId="1" applyFont="1" applyFill="1" applyBorder="1" applyAlignment="1">
      <alignment horizontal="right" vertical="top" wrapText="1"/>
    </xf>
    <xf numFmtId="43" fontId="26" fillId="0" borderId="0" xfId="1" applyFont="1" applyFill="1"/>
    <xf numFmtId="0" fontId="25" fillId="9" borderId="1" xfId="0" applyFont="1" applyFill="1" applyBorder="1" applyAlignment="1">
      <alignment vertical="center" wrapText="1"/>
    </xf>
    <xf numFmtId="167" fontId="24" fillId="10" borderId="1" xfId="1" applyNumberFormat="1" applyFont="1" applyFill="1" applyBorder="1" applyAlignment="1">
      <alignment horizontal="right" vertical="top" wrapText="1"/>
    </xf>
    <xf numFmtId="43" fontId="22" fillId="0" borderId="0" xfId="1" applyFont="1"/>
    <xf numFmtId="167" fontId="26" fillId="9" borderId="1" xfId="1" applyNumberFormat="1" applyFont="1" applyFill="1" applyBorder="1" applyAlignment="1">
      <alignment horizontal="center" vertical="center" wrapText="1"/>
    </xf>
    <xf numFmtId="0" fontId="26" fillId="9" borderId="1" xfId="0" applyFont="1" applyFill="1" applyBorder="1" applyAlignment="1">
      <alignment vertical="center" wrapText="1"/>
    </xf>
    <xf numFmtId="167" fontId="25" fillId="3" borderId="1" xfId="1" applyNumberFormat="1" applyFont="1" applyFill="1" applyBorder="1" applyAlignment="1">
      <alignment horizontal="center" vertical="center" wrapText="1"/>
    </xf>
    <xf numFmtId="3" fontId="26" fillId="0" borderId="0" xfId="0" applyNumberFormat="1" applyFont="1" applyAlignment="1">
      <alignment horizontal="left"/>
    </xf>
    <xf numFmtId="167" fontId="26" fillId="0" borderId="11" xfId="1" applyNumberFormat="1" applyFont="1" applyBorder="1"/>
    <xf numFmtId="167" fontId="26" fillId="0" borderId="11" xfId="1" applyNumberFormat="1" applyFont="1" applyBorder="1" applyAlignment="1">
      <alignment horizontal="left"/>
    </xf>
    <xf numFmtId="0" fontId="25" fillId="2" borderId="1" xfId="0" applyFont="1" applyFill="1" applyBorder="1" applyAlignment="1">
      <alignment vertical="center" wrapText="1"/>
    </xf>
    <xf numFmtId="0" fontId="32" fillId="0" borderId="0" xfId="0" applyFont="1" applyAlignment="1">
      <alignment horizontal="center" vertical="center"/>
    </xf>
    <xf numFmtId="0" fontId="32" fillId="0" borderId="0" xfId="0" applyFont="1" applyAlignment="1">
      <alignment horizontal="left"/>
    </xf>
    <xf numFmtId="0" fontId="33" fillId="0" borderId="10" xfId="0" applyFont="1" applyBorder="1" applyAlignment="1">
      <alignment vertical="center" wrapText="1"/>
    </xf>
    <xf numFmtId="167" fontId="31" fillId="0" borderId="1" xfId="1" applyNumberFormat="1" applyFont="1" applyBorder="1"/>
    <xf numFmtId="167" fontId="32" fillId="0" borderId="0" xfId="1" applyNumberFormat="1" applyFont="1" applyAlignment="1">
      <alignment horizontal="left"/>
    </xf>
    <xf numFmtId="167" fontId="33" fillId="0" borderId="10" xfId="1" applyNumberFormat="1" applyFont="1" applyBorder="1" applyAlignment="1">
      <alignment vertical="center" wrapText="1"/>
    </xf>
    <xf numFmtId="167" fontId="25" fillId="9" borderId="1" xfId="1" applyNumberFormat="1" applyFont="1" applyFill="1" applyBorder="1" applyAlignment="1">
      <alignment vertical="top" wrapText="1"/>
    </xf>
    <xf numFmtId="167" fontId="26" fillId="9" borderId="1" xfId="1" applyNumberFormat="1" applyFont="1" applyFill="1" applyBorder="1"/>
    <xf numFmtId="167" fontId="25" fillId="9" borderId="1" xfId="1" applyNumberFormat="1" applyFont="1" applyFill="1" applyBorder="1" applyAlignment="1">
      <alignment horizontal="center" wrapText="1"/>
    </xf>
    <xf numFmtId="167" fontId="27" fillId="9" borderId="1" xfId="1" applyNumberFormat="1" applyFont="1" applyFill="1" applyBorder="1" applyAlignment="1">
      <alignment horizontal="center" vertical="center" wrapText="1"/>
    </xf>
    <xf numFmtId="167" fontId="25" fillId="10" borderId="1" xfId="1" applyNumberFormat="1" applyFont="1" applyFill="1" applyBorder="1" applyAlignment="1">
      <alignment horizontal="center" vertical="center" wrapText="1"/>
    </xf>
    <xf numFmtId="167" fontId="23" fillId="8" borderId="1" xfId="1" applyNumberFormat="1" applyFont="1" applyFill="1" applyBorder="1" applyAlignment="1">
      <alignment horizontal="right" vertical="top" wrapText="1"/>
    </xf>
    <xf numFmtId="167" fontId="23" fillId="0" borderId="1" xfId="1" applyNumberFormat="1" applyFont="1" applyFill="1" applyBorder="1" applyAlignment="1">
      <alignment horizontal="right" vertical="top" wrapText="1"/>
    </xf>
    <xf numFmtId="167" fontId="26" fillId="9" borderId="1" xfId="1" applyNumberFormat="1" applyFont="1" applyFill="1" applyBorder="1" applyAlignment="1">
      <alignment vertical="top" wrapText="1"/>
    </xf>
    <xf numFmtId="167" fontId="24" fillId="9" borderId="1" xfId="1" applyNumberFormat="1" applyFont="1" applyFill="1" applyBorder="1" applyAlignment="1">
      <alignment horizontal="right" vertical="top" wrapText="1"/>
    </xf>
    <xf numFmtId="0" fontId="25" fillId="0" borderId="0" xfId="0" applyFont="1"/>
    <xf numFmtId="167" fontId="25" fillId="0" borderId="0" xfId="1" applyNumberFormat="1" applyFont="1"/>
    <xf numFmtId="0" fontId="25" fillId="0" borderId="0" xfId="0" applyFont="1" applyAlignment="1">
      <alignment horizontal="left" vertical="center"/>
    </xf>
    <xf numFmtId="167" fontId="26" fillId="0" borderId="0" xfId="1" applyNumberFormat="1" applyFont="1" applyAlignment="1">
      <alignment horizontal="left" vertical="center"/>
    </xf>
    <xf numFmtId="167" fontId="25" fillId="0" borderId="0" xfId="1" applyNumberFormat="1" applyFont="1" applyAlignment="1">
      <alignment horizontal="left" vertical="center"/>
    </xf>
    <xf numFmtId="167" fontId="25" fillId="2" borderId="1" xfId="1" applyNumberFormat="1" applyFont="1" applyFill="1" applyBorder="1" applyAlignment="1">
      <alignment vertical="center" wrapText="1"/>
    </xf>
    <xf numFmtId="167" fontId="26" fillId="3" borderId="1" xfId="1" applyNumberFormat="1" applyFont="1" applyFill="1" applyBorder="1" applyAlignment="1">
      <alignment vertical="center" wrapText="1"/>
    </xf>
    <xf numFmtId="167" fontId="25" fillId="3" borderId="1" xfId="1" applyNumberFormat="1" applyFont="1" applyFill="1" applyBorder="1" applyAlignment="1">
      <alignment vertical="center" wrapText="1"/>
    </xf>
    <xf numFmtId="0" fontId="26" fillId="0" borderId="1" xfId="0" applyFont="1" applyBorder="1" applyAlignment="1">
      <alignment vertical="top" wrapText="1"/>
    </xf>
    <xf numFmtId="167" fontId="26" fillId="8" borderId="1" xfId="1" applyNumberFormat="1" applyFont="1" applyFill="1" applyBorder="1" applyAlignment="1">
      <alignment horizontal="right" wrapText="1"/>
    </xf>
    <xf numFmtId="9" fontId="26" fillId="0" borderId="1" xfId="2" applyFont="1" applyBorder="1"/>
    <xf numFmtId="167" fontId="26" fillId="0" borderId="1" xfId="1" applyNumberFormat="1" applyFont="1" applyBorder="1"/>
    <xf numFmtId="9" fontId="25" fillId="3" borderId="1" xfId="2" applyFont="1" applyFill="1" applyBorder="1"/>
    <xf numFmtId="167" fontId="26" fillId="0" borderId="1" xfId="1" applyNumberFormat="1" applyFont="1" applyFill="1" applyBorder="1" applyAlignment="1">
      <alignment horizontal="right" wrapText="1"/>
    </xf>
    <xf numFmtId="167" fontId="26" fillId="0" borderId="1" xfId="1" applyNumberFormat="1" applyFont="1" applyFill="1" applyBorder="1"/>
    <xf numFmtId="0" fontId="5" fillId="2" borderId="1" xfId="0" applyFont="1" applyFill="1" applyBorder="1" applyAlignment="1">
      <alignment horizontal="center" vertical="center" wrapText="1"/>
    </xf>
    <xf numFmtId="0" fontId="22" fillId="0" borderId="1" xfId="0" applyFont="1" applyBorder="1" applyAlignment="1">
      <alignment vertical="center" wrapText="1"/>
    </xf>
    <xf numFmtId="166" fontId="22" fillId="0" borderId="1" xfId="0" applyNumberFormat="1" applyFont="1" applyBorder="1" applyAlignment="1">
      <alignment horizontal="center" vertical="center" wrapText="1"/>
    </xf>
    <xf numFmtId="43" fontId="22" fillId="0" borderId="1" xfId="1" applyFont="1" applyBorder="1" applyAlignment="1">
      <alignment vertical="center" wrapText="1"/>
    </xf>
    <xf numFmtId="0" fontId="35" fillId="0" borderId="0" xfId="0" applyFont="1"/>
    <xf numFmtId="168" fontId="22" fillId="12" borderId="1" xfId="1" applyNumberFormat="1" applyFont="1" applyFill="1" applyBorder="1" applyAlignment="1">
      <alignment horizontal="center" vertical="center"/>
    </xf>
    <xf numFmtId="43" fontId="23" fillId="0" borderId="1" xfId="1" applyFont="1" applyFill="1" applyBorder="1" applyAlignment="1">
      <alignment vertical="center" wrapText="1"/>
    </xf>
    <xf numFmtId="0" fontId="23" fillId="0" borderId="1" xfId="0" applyFont="1" applyBorder="1" applyAlignment="1">
      <alignment vertical="center" wrapText="1"/>
    </xf>
    <xf numFmtId="0" fontId="5"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43" fontId="8" fillId="2" borderId="1" xfId="1" applyFont="1" applyFill="1" applyBorder="1" applyAlignment="1">
      <alignment horizontal="center" vertical="center" wrapText="1"/>
    </xf>
    <xf numFmtId="43" fontId="2" fillId="0" borderId="1" xfId="1" applyFont="1" applyBorder="1" applyAlignment="1">
      <alignment vertical="center" wrapText="1"/>
    </xf>
    <xf numFmtId="0" fontId="2" fillId="0" borderId="1" xfId="0" applyFont="1" applyBorder="1"/>
    <xf numFmtId="0" fontId="36" fillId="0" borderId="1" xfId="0" applyFont="1" applyBorder="1" applyAlignment="1">
      <alignment vertical="center"/>
    </xf>
    <xf numFmtId="43" fontId="10" fillId="0" borderId="1" xfId="1" applyFont="1" applyBorder="1" applyAlignment="1">
      <alignment vertical="center" wrapText="1"/>
    </xf>
    <xf numFmtId="0" fontId="6" fillId="0" borderId="1" xfId="0" applyFont="1" applyBorder="1" applyAlignment="1">
      <alignment wrapText="1"/>
    </xf>
    <xf numFmtId="0" fontId="23" fillId="0" borderId="1" xfId="0" applyFont="1" applyBorder="1" applyAlignment="1">
      <alignment vertical="center"/>
    </xf>
    <xf numFmtId="43" fontId="23" fillId="0" borderId="1" xfId="1" applyFont="1" applyBorder="1" applyAlignment="1">
      <alignment vertical="center" wrapText="1"/>
    </xf>
    <xf numFmtId="0" fontId="7" fillId="12" borderId="1" xfId="0" applyFont="1" applyFill="1" applyBorder="1"/>
    <xf numFmtId="43" fontId="22" fillId="0" borderId="1" xfId="1" applyFont="1" applyBorder="1"/>
    <xf numFmtId="43" fontId="2" fillId="0" borderId="11" xfId="1" applyFont="1" applyBorder="1" applyAlignment="1">
      <alignment horizontal="left"/>
    </xf>
    <xf numFmtId="43" fontId="2" fillId="0" borderId="0" xfId="1" applyFont="1" applyAlignment="1">
      <alignment horizontal="left"/>
    </xf>
    <xf numFmtId="0" fontId="7" fillId="12" borderId="0" xfId="0" applyFont="1" applyFill="1"/>
    <xf numFmtId="43" fontId="7" fillId="0" borderId="0" xfId="1" applyFont="1" applyBorder="1"/>
    <xf numFmtId="43" fontId="22" fillId="12" borderId="1" xfId="1" applyFont="1" applyFill="1" applyBorder="1"/>
    <xf numFmtId="172" fontId="23" fillId="0" borderId="1" xfId="0" applyNumberFormat="1" applyFont="1" applyBorder="1" applyAlignment="1">
      <alignment horizontal="left"/>
    </xf>
    <xf numFmtId="0" fontId="34" fillId="0" borderId="0" xfId="0" applyFont="1"/>
    <xf numFmtId="0" fontId="26" fillId="0" borderId="1" xfId="0" applyFont="1" applyBorder="1" applyAlignment="1">
      <alignment vertical="center"/>
    </xf>
    <xf numFmtId="0" fontId="23" fillId="0" borderId="1" xfId="0" quotePrefix="1" applyFont="1" applyBorder="1" applyAlignment="1">
      <alignment horizontal="left" vertical="center"/>
    </xf>
    <xf numFmtId="0" fontId="31" fillId="12" borderId="0" xfId="0" applyFont="1" applyFill="1"/>
    <xf numFmtId="0" fontId="23" fillId="0" borderId="1" xfId="0" applyFont="1" applyBorder="1" applyAlignment="1">
      <alignment horizontal="left" vertical="center"/>
    </xf>
    <xf numFmtId="1" fontId="23" fillId="0" borderId="1" xfId="0" applyNumberFormat="1" applyFont="1" applyBorder="1" applyAlignment="1">
      <alignment horizontal="left" vertical="center" wrapText="1"/>
    </xf>
    <xf numFmtId="169" fontId="26" fillId="0" borderId="1" xfId="0" applyNumberFormat="1" applyFont="1" applyBorder="1" applyAlignment="1">
      <alignment horizontal="left"/>
    </xf>
    <xf numFmtId="0" fontId="22" fillId="0" borderId="1" xfId="0" applyFont="1" applyBorder="1" applyAlignment="1">
      <alignment wrapText="1"/>
    </xf>
    <xf numFmtId="43" fontId="23" fillId="0" borderId="1" xfId="1" applyFont="1" applyFill="1" applyBorder="1" applyAlignment="1">
      <alignment horizontal="center" vertical="center" wrapText="1"/>
    </xf>
    <xf numFmtId="43" fontId="23" fillId="0" borderId="1" xfId="1" applyFont="1" applyBorder="1" applyAlignment="1">
      <alignment wrapText="1"/>
    </xf>
    <xf numFmtId="172" fontId="26" fillId="0" borderId="1" xfId="0" applyNumberFormat="1" applyFont="1" applyBorder="1" applyAlignment="1">
      <alignment horizontal="left"/>
    </xf>
    <xf numFmtId="43" fontId="26" fillId="0" borderId="1" xfId="1" applyFont="1" applyBorder="1"/>
    <xf numFmtId="0" fontId="26" fillId="0" borderId="1" xfId="0" applyFont="1" applyBorder="1"/>
    <xf numFmtId="0" fontId="8" fillId="2" borderId="1" xfId="0" applyFont="1" applyFill="1" applyBorder="1" applyAlignment="1">
      <alignment horizontal="left" vertical="center" wrapText="1"/>
    </xf>
    <xf numFmtId="0" fontId="10" fillId="0" borderId="1" xfId="0" applyFont="1" applyBorder="1" applyAlignment="1">
      <alignment horizontal="left" vertical="center"/>
    </xf>
    <xf numFmtId="49" fontId="23" fillId="0" borderId="1" xfId="0" applyNumberFormat="1" applyFont="1" applyBorder="1" applyAlignment="1">
      <alignment horizontal="left" vertical="center"/>
    </xf>
    <xf numFmtId="49" fontId="23" fillId="0" borderId="1" xfId="0" applyNumberFormat="1" applyFont="1" applyBorder="1" applyAlignment="1">
      <alignment horizontal="left" vertical="center" wrapText="1"/>
    </xf>
    <xf numFmtId="1" fontId="23" fillId="0" borderId="1" xfId="0" applyNumberFormat="1" applyFont="1" applyBorder="1" applyAlignment="1">
      <alignment horizontal="left" vertical="center"/>
    </xf>
    <xf numFmtId="171" fontId="22" fillId="0" borderId="1" xfId="0" applyNumberFormat="1" applyFont="1" applyBorder="1" applyAlignment="1">
      <alignment horizontal="left" vertical="center" wrapText="1"/>
    </xf>
    <xf numFmtId="1" fontId="26" fillId="0" borderId="1" xfId="1" applyNumberFormat="1" applyFont="1" applyBorder="1" applyAlignment="1">
      <alignment horizontal="left"/>
    </xf>
    <xf numFmtId="0" fontId="7" fillId="0" borderId="0" xfId="0" applyFont="1" applyAlignment="1">
      <alignment horizontal="left"/>
    </xf>
    <xf numFmtId="0" fontId="22" fillId="0" borderId="1" xfId="0" applyFont="1" applyBorder="1" applyAlignment="1">
      <alignment horizontal="left"/>
    </xf>
    <xf numFmtId="0" fontId="26" fillId="0" borderId="1" xfId="0" quotePrefix="1" applyFont="1" applyBorder="1" applyAlignment="1">
      <alignment horizontal="left"/>
    </xf>
    <xf numFmtId="0" fontId="2" fillId="0" borderId="1" xfId="0" applyFont="1" applyBorder="1" applyAlignment="1">
      <alignment horizontal="left" vertical="center"/>
    </xf>
    <xf numFmtId="0" fontId="22" fillId="12" borderId="1" xfId="0" applyFont="1" applyFill="1" applyBorder="1" applyAlignment="1">
      <alignment horizontal="left"/>
    </xf>
    <xf numFmtId="15" fontId="22" fillId="0" borderId="1" xfId="0" applyNumberFormat="1" applyFont="1" applyBorder="1" applyAlignment="1">
      <alignment horizontal="left"/>
    </xf>
    <xf numFmtId="43" fontId="26" fillId="0" borderId="1" xfId="1" applyFont="1" applyBorder="1" applyAlignment="1">
      <alignment horizontal="left"/>
    </xf>
    <xf numFmtId="0" fontId="26" fillId="0" borderId="1" xfId="0" applyFont="1" applyBorder="1" applyAlignment="1">
      <alignment horizontal="left" vertical="center"/>
    </xf>
    <xf numFmtId="15" fontId="23" fillId="0" borderId="1" xfId="0" applyNumberFormat="1" applyFont="1" applyBorder="1" applyAlignment="1">
      <alignment horizontal="left" vertical="center"/>
    </xf>
    <xf numFmtId="43" fontId="2" fillId="0" borderId="0" xfId="1" applyFont="1"/>
    <xf numFmtId="43" fontId="4" fillId="0" borderId="0" xfId="1" applyFont="1" applyAlignment="1">
      <alignment vertical="center"/>
    </xf>
    <xf numFmtId="43" fontId="4" fillId="2" borderId="1" xfId="1" applyFont="1" applyFill="1" applyBorder="1" applyAlignment="1">
      <alignment horizontal="center" vertical="center" wrapText="1"/>
    </xf>
    <xf numFmtId="43" fontId="11" fillId="0" borderId="0" xfId="1" applyFont="1"/>
    <xf numFmtId="43" fontId="13" fillId="0" borderId="0" xfId="1" applyFont="1"/>
    <xf numFmtId="43" fontId="16" fillId="2" borderId="1" xfId="1" applyFont="1" applyFill="1" applyBorder="1" applyAlignment="1">
      <alignment wrapText="1"/>
    </xf>
    <xf numFmtId="43" fontId="9" fillId="7" borderId="13" xfId="1" applyFont="1" applyFill="1" applyBorder="1" applyAlignment="1">
      <alignment horizontal="justify" vertical="center" wrapText="1"/>
    </xf>
    <xf numFmtId="43" fontId="7" fillId="0" borderId="9" xfId="1" applyFont="1" applyBorder="1" applyAlignment="1">
      <alignment horizontal="justify" vertical="center" wrapText="1"/>
    </xf>
    <xf numFmtId="43" fontId="9" fillId="0" borderId="9" xfId="1" applyFont="1" applyBorder="1" applyAlignment="1">
      <alignment horizontal="justify" vertical="center" wrapText="1"/>
    </xf>
    <xf numFmtId="43" fontId="0" fillId="0" borderId="0" xfId="1" applyFont="1"/>
    <xf numFmtId="43" fontId="2" fillId="0" borderId="11" xfId="1" applyFont="1" applyBorder="1"/>
    <xf numFmtId="10" fontId="27" fillId="12" borderId="1" xfId="0" applyNumberFormat="1" applyFont="1" applyFill="1" applyBorder="1" applyAlignment="1">
      <alignment horizontal="center" vertical="center" wrapText="1"/>
    </xf>
    <xf numFmtId="165" fontId="22" fillId="0" borderId="1" xfId="0" applyNumberFormat="1" applyFont="1" applyBorder="1" applyAlignment="1">
      <alignment horizontal="left"/>
    </xf>
    <xf numFmtId="165" fontId="27" fillId="5" borderId="1" xfId="0" applyNumberFormat="1" applyFont="1" applyFill="1" applyBorder="1" applyAlignment="1">
      <alignment horizontal="left"/>
    </xf>
    <xf numFmtId="0" fontId="27" fillId="5" borderId="1" xfId="0" applyFont="1" applyFill="1" applyBorder="1"/>
    <xf numFmtId="0" fontId="4" fillId="0" borderId="0" xfId="0" applyFont="1" applyAlignment="1">
      <alignment horizontal="left"/>
    </xf>
    <xf numFmtId="14" fontId="26" fillId="0" borderId="1" xfId="0" applyNumberFormat="1" applyFont="1" applyBorder="1" applyAlignment="1">
      <alignment horizontal="left" vertical="center" wrapText="1"/>
    </xf>
    <xf numFmtId="166" fontId="22" fillId="0" borderId="1" xfId="0" applyNumberFormat="1" applyFont="1" applyBorder="1" applyAlignment="1">
      <alignment vertical="center" wrapText="1"/>
    </xf>
    <xf numFmtId="9" fontId="26" fillId="12" borderId="1" xfId="1" applyNumberFormat="1" applyFont="1" applyFill="1" applyBorder="1" applyAlignment="1">
      <alignment horizontal="left" vertical="center"/>
    </xf>
    <xf numFmtId="0" fontId="26" fillId="12" borderId="1" xfId="3" applyFont="1" applyFill="1" applyBorder="1" applyAlignment="1">
      <alignment vertical="top" wrapText="1"/>
    </xf>
    <xf numFmtId="173" fontId="22" fillId="0" borderId="1" xfId="1" applyNumberFormat="1" applyFont="1" applyFill="1" applyBorder="1" applyAlignment="1">
      <alignment vertical="center" wrapText="1"/>
    </xf>
    <xf numFmtId="167" fontId="26" fillId="12" borderId="1" xfId="4" applyNumberFormat="1" applyFont="1" applyFill="1" applyBorder="1" applyAlignment="1">
      <alignment horizontal="right" vertical="center" wrapText="1"/>
    </xf>
    <xf numFmtId="43" fontId="26" fillId="0" borderId="1" xfId="4" applyFont="1" applyFill="1" applyBorder="1" applyAlignment="1" applyProtection="1">
      <alignment vertical="center"/>
    </xf>
    <xf numFmtId="43" fontId="26" fillId="0" borderId="1" xfId="4" applyFont="1" applyFill="1" applyBorder="1" applyAlignment="1" applyProtection="1">
      <alignment vertical="center" wrapText="1"/>
    </xf>
    <xf numFmtId="0" fontId="26" fillId="0" borderId="1" xfId="0" applyFont="1" applyBorder="1" applyAlignment="1">
      <alignment horizontal="left" wrapText="1"/>
    </xf>
    <xf numFmtId="0" fontId="26" fillId="0" borderId="1" xfId="0" applyFont="1" applyBorder="1" applyAlignment="1">
      <alignment vertical="center" wrapText="1"/>
    </xf>
    <xf numFmtId="167" fontId="26" fillId="0" borderId="1" xfId="1" applyNumberFormat="1" applyFont="1" applyFill="1" applyBorder="1" applyAlignment="1">
      <alignment vertical="center"/>
    </xf>
    <xf numFmtId="167" fontId="26" fillId="12" borderId="1" xfId="4" applyNumberFormat="1" applyFont="1" applyFill="1" applyBorder="1" applyAlignment="1" applyProtection="1">
      <alignment vertical="center"/>
    </xf>
    <xf numFmtId="14" fontId="26" fillId="0" borderId="1" xfId="0" applyNumberFormat="1" applyFont="1" applyBorder="1" applyAlignment="1">
      <alignment vertical="center"/>
    </xf>
    <xf numFmtId="43" fontId="26" fillId="0" borderId="1" xfId="1" applyFont="1" applyFill="1" applyBorder="1" applyAlignment="1">
      <alignment vertical="center"/>
    </xf>
    <xf numFmtId="0" fontId="31" fillId="0" borderId="1" xfId="0" applyFont="1" applyBorder="1" applyAlignment="1">
      <alignment wrapText="1"/>
    </xf>
    <xf numFmtId="43" fontId="26" fillId="12" borderId="1" xfId="4" applyFont="1" applyFill="1" applyBorder="1" applyAlignment="1" applyProtection="1">
      <alignment vertical="center" wrapText="1"/>
    </xf>
    <xf numFmtId="0" fontId="34" fillId="0" borderId="1" xfId="0" applyFont="1" applyBorder="1" applyAlignment="1">
      <alignment horizontal="left" wrapText="1"/>
    </xf>
    <xf numFmtId="0" fontId="26" fillId="0" borderId="1" xfId="3" applyFont="1" applyBorder="1" applyAlignment="1">
      <alignment vertical="top" wrapText="1"/>
    </xf>
    <xf numFmtId="167" fontId="26" fillId="0" borderId="1" xfId="4" applyNumberFormat="1" applyFont="1" applyBorder="1" applyAlignment="1" applyProtection="1">
      <alignment vertical="center"/>
    </xf>
    <xf numFmtId="0" fontId="26" fillId="0" borderId="1" xfId="0" applyFont="1" applyBorder="1" applyAlignment="1">
      <alignment horizontal="left" vertical="center" wrapText="1"/>
    </xf>
    <xf numFmtId="43" fontId="26" fillId="0" borderId="1" xfId="1" applyFont="1" applyFill="1" applyBorder="1" applyAlignment="1" applyProtection="1">
      <alignment vertical="center"/>
    </xf>
    <xf numFmtId="0" fontId="23" fillId="0" borderId="1" xfId="5" applyFont="1" applyBorder="1" applyAlignment="1">
      <alignment vertical="top" wrapText="1"/>
    </xf>
    <xf numFmtId="43" fontId="26" fillId="0" borderId="1" xfId="4" applyFont="1" applyBorder="1" applyAlignment="1" applyProtection="1">
      <alignment vertical="center" wrapText="1"/>
    </xf>
    <xf numFmtId="0" fontId="23" fillId="0" borderId="1" xfId="5" applyFont="1" applyBorder="1" applyAlignment="1">
      <alignment vertical="center" wrapText="1"/>
    </xf>
    <xf numFmtId="167" fontId="22" fillId="0" borderId="1" xfId="4" applyNumberFormat="1" applyFont="1" applyFill="1" applyBorder="1" applyAlignment="1">
      <alignment vertical="center" wrapText="1"/>
    </xf>
    <xf numFmtId="167" fontId="26" fillId="0" borderId="1" xfId="4" applyNumberFormat="1" applyFont="1" applyFill="1" applyBorder="1" applyAlignment="1">
      <alignment horizontal="right" vertical="center" wrapText="1"/>
    </xf>
    <xf numFmtId="43" fontId="26" fillId="0" borderId="1" xfId="4" applyFont="1" applyFill="1" applyBorder="1" applyAlignment="1">
      <alignment horizontal="right" vertical="center" wrapText="1"/>
    </xf>
    <xf numFmtId="167" fontId="26" fillId="0" borderId="1" xfId="4" applyNumberFormat="1" applyFont="1" applyFill="1" applyBorder="1" applyAlignment="1">
      <alignment vertical="center" wrapText="1"/>
    </xf>
    <xf numFmtId="167" fontId="26" fillId="0" borderId="1" xfId="4" applyNumberFormat="1" applyFont="1" applyBorder="1" applyAlignment="1" applyProtection="1">
      <alignment vertical="center" wrapText="1"/>
    </xf>
    <xf numFmtId="3" fontId="26" fillId="0" borderId="1" xfId="4" applyNumberFormat="1" applyFont="1" applyFill="1" applyBorder="1" applyAlignment="1">
      <alignment horizontal="right" vertical="center" wrapText="1"/>
    </xf>
    <xf numFmtId="173" fontId="22" fillId="0" borderId="1" xfId="1" applyNumberFormat="1" applyFont="1" applyBorder="1" applyAlignment="1">
      <alignment vertical="center" wrapText="1"/>
    </xf>
    <xf numFmtId="0" fontId="23" fillId="8" borderId="1" xfId="5" applyFont="1" applyFill="1" applyBorder="1" applyAlignment="1">
      <alignment vertical="top" wrapText="1"/>
    </xf>
    <xf numFmtId="43" fontId="22" fillId="0" borderId="1" xfId="1" applyFont="1" applyBorder="1" applyAlignment="1">
      <alignment horizontal="right" vertical="center"/>
    </xf>
    <xf numFmtId="3" fontId="23" fillId="0" borderId="1" xfId="0" applyNumberFormat="1" applyFont="1" applyBorder="1" applyAlignment="1">
      <alignment horizontal="right" vertical="center"/>
    </xf>
    <xf numFmtId="4" fontId="23" fillId="8" borderId="1" xfId="0" applyNumberFormat="1" applyFont="1" applyFill="1" applyBorder="1" applyAlignment="1">
      <alignment horizontal="left" vertical="top" wrapText="1"/>
    </xf>
    <xf numFmtId="167" fontId="26" fillId="0" borderId="1" xfId="1" applyNumberFormat="1" applyFont="1" applyBorder="1" applyAlignment="1">
      <alignment horizontal="right" vertical="center"/>
    </xf>
    <xf numFmtId="43" fontId="26" fillId="0" borderId="1" xfId="1" applyFont="1" applyBorder="1" applyAlignment="1">
      <alignment horizontal="right" vertical="center"/>
    </xf>
    <xf numFmtId="0" fontId="37" fillId="0" borderId="1" xfId="0" applyFont="1" applyBorder="1" applyAlignment="1">
      <alignment vertical="center" wrapText="1"/>
    </xf>
    <xf numFmtId="164" fontId="22" fillId="0" borderId="1" xfId="1" applyNumberFormat="1" applyFont="1" applyBorder="1"/>
    <xf numFmtId="43" fontId="23" fillId="8" borderId="1" xfId="0" applyNumberFormat="1" applyFont="1" applyFill="1" applyBorder="1" applyAlignment="1">
      <alignment horizontal="left"/>
    </xf>
    <xf numFmtId="0" fontId="22" fillId="0" borderId="1" xfId="0" applyFont="1" applyBorder="1" applyAlignment="1">
      <alignment vertical="top" wrapText="1"/>
    </xf>
    <xf numFmtId="43" fontId="22" fillId="0" borderId="1" xfId="1" applyFont="1" applyBorder="1" applyAlignment="1">
      <alignment wrapText="1"/>
    </xf>
    <xf numFmtId="173" fontId="22" fillId="0" borderId="1" xfId="1" applyNumberFormat="1" applyFont="1" applyBorder="1" applyAlignment="1">
      <alignment horizontal="right"/>
    </xf>
    <xf numFmtId="0" fontId="23" fillId="0" borderId="1" xfId="0" quotePrefix="1" applyFont="1" applyBorder="1" applyAlignment="1">
      <alignment horizontal="center" vertical="center" wrapText="1"/>
    </xf>
    <xf numFmtId="0" fontId="23" fillId="0" borderId="1" xfId="0" applyFont="1" applyBorder="1" applyAlignment="1">
      <alignment horizontal="center" vertical="center" wrapText="1"/>
    </xf>
    <xf numFmtId="43" fontId="22" fillId="0" borderId="1" xfId="1" applyFont="1" applyBorder="1" applyAlignment="1">
      <alignment vertical="center"/>
    </xf>
    <xf numFmtId="14" fontId="26" fillId="0" borderId="1" xfId="0" applyNumberFormat="1" applyFont="1" applyBorder="1" applyAlignment="1">
      <alignment horizontal="center" vertical="center"/>
    </xf>
    <xf numFmtId="14" fontId="26" fillId="0" borderId="1" xfId="0" applyNumberFormat="1" applyFont="1" applyBorder="1" applyAlignment="1">
      <alignment horizontal="center" vertical="center" wrapText="1"/>
    </xf>
    <xf numFmtId="14" fontId="22" fillId="0" borderId="1" xfId="0" applyNumberFormat="1" applyFont="1" applyBorder="1" applyAlignment="1">
      <alignment horizontal="center" vertical="center"/>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14" fontId="22" fillId="0" borderId="1" xfId="0" applyNumberFormat="1" applyFont="1" applyBorder="1" applyAlignment="1">
      <alignment horizontal="center" vertical="center" wrapText="1"/>
    </xf>
    <xf numFmtId="0" fontId="22" fillId="0" borderId="1" xfId="0" applyFont="1" applyBorder="1" applyAlignment="1">
      <alignment horizontal="center" vertical="center"/>
    </xf>
    <xf numFmtId="167" fontId="0" fillId="0" borderId="0" xfId="0" applyNumberFormat="1" applyAlignment="1">
      <alignment vertical="center"/>
    </xf>
    <xf numFmtId="0" fontId="0" fillId="0" borderId="0" xfId="0" applyAlignment="1">
      <alignment vertical="center"/>
    </xf>
    <xf numFmtId="0" fontId="39" fillId="0" borderId="0" xfId="0" applyFont="1" applyAlignment="1">
      <alignment vertical="center"/>
    </xf>
    <xf numFmtId="0" fontId="39" fillId="12" borderId="0" xfId="0" applyFont="1" applyFill="1" applyAlignment="1">
      <alignment vertical="center"/>
    </xf>
    <xf numFmtId="43" fontId="26" fillId="12" borderId="1" xfId="1" applyFont="1" applyFill="1" applyBorder="1" applyAlignment="1">
      <alignment horizontal="left" vertical="center"/>
    </xf>
    <xf numFmtId="167" fontId="26" fillId="12" borderId="1" xfId="1" applyNumberFormat="1" applyFont="1" applyFill="1" applyBorder="1" applyAlignment="1" applyProtection="1">
      <alignment horizontal="left" vertical="center" wrapText="1"/>
    </xf>
    <xf numFmtId="15" fontId="26" fillId="12" borderId="1" xfId="1" applyNumberFormat="1" applyFont="1" applyFill="1" applyBorder="1" applyAlignment="1">
      <alignment horizontal="center" vertical="center"/>
    </xf>
    <xf numFmtId="174" fontId="26" fillId="12" borderId="1" xfId="1" applyNumberFormat="1" applyFont="1" applyFill="1" applyBorder="1" applyAlignment="1">
      <alignment horizontal="center" vertical="center"/>
    </xf>
    <xf numFmtId="174" fontId="38" fillId="12" borderId="1" xfId="0" applyNumberFormat="1" applyFont="1" applyFill="1" applyBorder="1" applyAlignment="1">
      <alignment horizontal="center" vertical="center"/>
    </xf>
    <xf numFmtId="0" fontId="26" fillId="0" borderId="1" xfId="0" applyFont="1" applyBorder="1" applyAlignment="1">
      <alignment wrapText="1"/>
    </xf>
    <xf numFmtId="43" fontId="26" fillId="0" borderId="1" xfId="1" applyFont="1" applyFill="1" applyBorder="1" applyAlignment="1">
      <alignment horizontal="left" vertical="top"/>
    </xf>
    <xf numFmtId="167" fontId="26" fillId="0" borderId="1" xfId="0" applyNumberFormat="1" applyFont="1" applyBorder="1"/>
    <xf numFmtId="43" fontId="26" fillId="0" borderId="1" xfId="1" applyFont="1" applyFill="1" applyBorder="1" applyAlignment="1"/>
    <xf numFmtId="167" fontId="22" fillId="0" borderId="1" xfId="1" applyNumberFormat="1" applyFont="1" applyFill="1" applyBorder="1"/>
    <xf numFmtId="0" fontId="26" fillId="12" borderId="1" xfId="0" applyFont="1" applyFill="1" applyBorder="1" applyAlignment="1">
      <alignment wrapText="1"/>
    </xf>
    <xf numFmtId="167" fontId="26" fillId="12" borderId="1" xfId="1" applyNumberFormat="1" applyFont="1" applyFill="1" applyBorder="1"/>
    <xf numFmtId="0" fontId="26" fillId="12" borderId="1" xfId="0" applyFont="1" applyFill="1" applyBorder="1"/>
    <xf numFmtId="167" fontId="26" fillId="12" borderId="1" xfId="1" applyNumberFormat="1" applyFont="1" applyFill="1" applyBorder="1" applyAlignment="1">
      <alignment horizontal="center"/>
    </xf>
    <xf numFmtId="43" fontId="26" fillId="0" borderId="1" xfId="1" applyFont="1" applyBorder="1" applyAlignment="1"/>
    <xf numFmtId="43" fontId="26" fillId="0" borderId="1" xfId="1" applyFont="1" applyFill="1" applyBorder="1" applyAlignment="1">
      <alignment horizontal="left"/>
    </xf>
    <xf numFmtId="43" fontId="26" fillId="0" borderId="1" xfId="1" applyFont="1" applyFill="1" applyBorder="1"/>
    <xf numFmtId="168" fontId="22" fillId="0" borderId="1" xfId="1" applyNumberFormat="1" applyFont="1" applyFill="1" applyBorder="1" applyAlignment="1">
      <alignment horizontal="center" vertical="center"/>
    </xf>
    <xf numFmtId="168" fontId="26" fillId="0" borderId="1" xfId="1" applyNumberFormat="1" applyFont="1" applyBorder="1" applyAlignment="1">
      <alignment horizontal="center" vertical="center"/>
    </xf>
    <xf numFmtId="168" fontId="26" fillId="0" borderId="1" xfId="1" applyNumberFormat="1" applyFont="1" applyFill="1" applyBorder="1" applyAlignment="1">
      <alignment horizontal="center" vertical="center"/>
    </xf>
    <xf numFmtId="168" fontId="26" fillId="12" borderId="1" xfId="1" applyNumberFormat="1" applyFont="1" applyFill="1" applyBorder="1" applyAlignment="1">
      <alignment horizontal="center" vertical="center"/>
    </xf>
    <xf numFmtId="168" fontId="26" fillId="0" borderId="1" xfId="0" applyNumberFormat="1" applyFont="1" applyBorder="1" applyAlignment="1">
      <alignment horizontal="center" vertical="center"/>
    </xf>
    <xf numFmtId="167" fontId="26" fillId="0" borderId="1" xfId="1" applyNumberFormat="1" applyFont="1" applyBorder="1" applyAlignment="1">
      <alignment horizontal="center" vertical="center"/>
    </xf>
    <xf numFmtId="9" fontId="26" fillId="12" borderId="1" xfId="1" applyNumberFormat="1" applyFont="1" applyFill="1" applyBorder="1" applyAlignment="1">
      <alignment horizontal="left" vertical="center" wrapText="1"/>
    </xf>
    <xf numFmtId="167" fontId="23" fillId="0" borderId="1" xfId="1" applyNumberFormat="1" applyFont="1" applyBorder="1" applyAlignment="1">
      <alignment vertical="center"/>
    </xf>
    <xf numFmtId="175" fontId="26" fillId="0" borderId="1" xfId="1" applyNumberFormat="1" applyFont="1" applyBorder="1" applyAlignment="1">
      <alignment horizontal="center" vertical="center"/>
    </xf>
    <xf numFmtId="0" fontId="10" fillId="0" borderId="1" xfId="0" applyFont="1" applyBorder="1" applyAlignment="1">
      <alignment vertical="center" wrapText="1"/>
    </xf>
    <xf numFmtId="43" fontId="38" fillId="0" borderId="1" xfId="1" applyFont="1" applyBorder="1" applyAlignment="1">
      <alignment horizontal="right" wrapText="1"/>
    </xf>
    <xf numFmtId="43" fontId="10" fillId="0" borderId="1" xfId="1" applyFont="1" applyBorder="1" applyAlignment="1">
      <alignment vertical="center"/>
    </xf>
    <xf numFmtId="43" fontId="10" fillId="0" borderId="1" xfId="1" applyFont="1" applyBorder="1" applyAlignment="1">
      <alignment horizontal="right" vertical="center"/>
    </xf>
    <xf numFmtId="9" fontId="10" fillId="0" borderId="1" xfId="0" applyNumberFormat="1" applyFont="1" applyBorder="1" applyAlignment="1">
      <alignment vertical="center"/>
    </xf>
    <xf numFmtId="43" fontId="15" fillId="0" borderId="1" xfId="1" applyFont="1" applyBorder="1" applyAlignment="1">
      <alignment vertical="center"/>
    </xf>
    <xf numFmtId="43" fontId="15" fillId="0" borderId="1" xfId="1" applyFont="1" applyBorder="1" applyAlignment="1">
      <alignment horizontal="right" vertical="center"/>
    </xf>
    <xf numFmtId="0" fontId="15" fillId="0" borderId="1" xfId="0" applyFont="1" applyBorder="1" applyAlignment="1">
      <alignment vertical="center"/>
    </xf>
    <xf numFmtId="3" fontId="23" fillId="0" borderId="1" xfId="0" applyNumberFormat="1" applyFont="1" applyBorder="1" applyAlignment="1">
      <alignment horizontal="center" vertical="center"/>
    </xf>
    <xf numFmtId="166" fontId="6" fillId="12" borderId="1" xfId="0" applyNumberFormat="1" applyFont="1" applyFill="1" applyBorder="1" applyAlignment="1">
      <alignment horizontal="center" vertical="center" wrapText="1"/>
    </xf>
    <xf numFmtId="166" fontId="6" fillId="12" borderId="1" xfId="0" applyNumberFormat="1" applyFont="1" applyFill="1" applyBorder="1" applyAlignment="1">
      <alignment vertical="center" wrapText="1"/>
    </xf>
    <xf numFmtId="167" fontId="22" fillId="0" borderId="1" xfId="1" applyNumberFormat="1" applyFont="1" applyFill="1" applyBorder="1" applyAlignment="1">
      <alignment horizontal="right" vertical="center" wrapText="1"/>
    </xf>
    <xf numFmtId="43" fontId="26" fillId="8" borderId="1" xfId="1" applyFont="1" applyFill="1" applyBorder="1" applyAlignment="1" applyProtection="1">
      <alignment horizontal="left" vertical="center" wrapText="1"/>
    </xf>
    <xf numFmtId="167" fontId="26" fillId="8" borderId="1" xfId="1" applyNumberFormat="1" applyFont="1" applyFill="1" applyBorder="1" applyAlignment="1" applyProtection="1">
      <alignment horizontal="left" vertical="center" wrapText="1"/>
    </xf>
    <xf numFmtId="43" fontId="22" fillId="0" borderId="1" xfId="1" applyFont="1" applyFill="1" applyBorder="1" applyAlignment="1" applyProtection="1">
      <alignment horizontal="left" vertical="center" wrapText="1"/>
    </xf>
    <xf numFmtId="0" fontId="26" fillId="12" borderId="1" xfId="0" applyFont="1" applyFill="1" applyBorder="1" applyAlignment="1">
      <alignment horizontal="left" vertical="center"/>
    </xf>
    <xf numFmtId="174" fontId="26" fillId="12" borderId="1" xfId="0" applyNumberFormat="1" applyFont="1" applyFill="1" applyBorder="1" applyAlignment="1">
      <alignment horizontal="center" vertical="center"/>
    </xf>
    <xf numFmtId="167" fontId="26" fillId="12" borderId="1" xfId="1" applyNumberFormat="1" applyFont="1" applyFill="1" applyBorder="1" applyAlignment="1" applyProtection="1">
      <alignment horizontal="left" vertical="center"/>
    </xf>
    <xf numFmtId="167" fontId="26" fillId="12" borderId="1" xfId="1" applyNumberFormat="1" applyFont="1" applyFill="1" applyBorder="1" applyAlignment="1">
      <alignment vertical="center"/>
    </xf>
    <xf numFmtId="174" fontId="26" fillId="0" borderId="1" xfId="4" applyNumberFormat="1" applyFont="1" applyFill="1" applyBorder="1" applyAlignment="1">
      <alignment horizontal="center" vertical="center" wrapText="1"/>
    </xf>
    <xf numFmtId="15" fontId="26" fillId="12" borderId="1" xfId="0" applyNumberFormat="1" applyFont="1" applyFill="1" applyBorder="1" applyAlignment="1">
      <alignment horizontal="center" vertical="center"/>
    </xf>
    <xf numFmtId="0" fontId="26" fillId="12" borderId="1" xfId="0" applyFont="1" applyFill="1" applyBorder="1" applyAlignment="1">
      <alignment horizontal="center" vertical="center"/>
    </xf>
    <xf numFmtId="167" fontId="26" fillId="0" borderId="1" xfId="1" applyNumberFormat="1" applyFont="1" applyFill="1" applyBorder="1" applyAlignment="1">
      <alignment horizontal="center"/>
    </xf>
    <xf numFmtId="175" fontId="26" fillId="0" borderId="1" xfId="0" applyNumberFormat="1" applyFont="1" applyBorder="1" applyAlignment="1">
      <alignment horizontal="center" vertical="center" wrapText="1"/>
    </xf>
    <xf numFmtId="0" fontId="22" fillId="8" borderId="1" xfId="0" applyFont="1" applyFill="1" applyBorder="1" applyAlignment="1">
      <alignment vertical="center" wrapText="1"/>
    </xf>
    <xf numFmtId="43" fontId="4" fillId="6" borderId="1" xfId="1" applyFont="1" applyFill="1" applyBorder="1" applyAlignment="1">
      <alignment horizontal="center" vertical="center" wrapText="1"/>
    </xf>
    <xf numFmtId="4" fontId="22" fillId="0" borderId="1" xfId="0" applyNumberFormat="1" applyFont="1" applyBorder="1"/>
    <xf numFmtId="0" fontId="40" fillId="0" borderId="0" xfId="0" applyFont="1"/>
    <xf numFmtId="0" fontId="41" fillId="0" borderId="0" xfId="0" applyFont="1"/>
    <xf numFmtId="0" fontId="42" fillId="13" borderId="1" xfId="0" applyFont="1" applyFill="1" applyBorder="1" applyAlignment="1">
      <alignment horizontal="center" vertical="center" wrapText="1"/>
    </xf>
    <xf numFmtId="0" fontId="44" fillId="0" borderId="0" xfId="0" applyFont="1"/>
    <xf numFmtId="43" fontId="1" fillId="0" borderId="0" xfId="1"/>
    <xf numFmtId="176" fontId="44" fillId="0" borderId="0" xfId="0" applyNumberFormat="1" applyFont="1"/>
    <xf numFmtId="0" fontId="46" fillId="0" borderId="0" xfId="0" applyFont="1" applyAlignment="1">
      <alignment horizontal="left" vertical="center" indent="5"/>
    </xf>
    <xf numFmtId="0" fontId="43" fillId="0" borderId="11" xfId="0" applyFont="1" applyBorder="1"/>
    <xf numFmtId="0" fontId="43" fillId="0" borderId="11" xfId="0" applyFont="1" applyBorder="1" applyAlignment="1">
      <alignment horizontal="left"/>
    </xf>
    <xf numFmtId="0" fontId="48" fillId="0" borderId="0" xfId="0" applyFont="1"/>
    <xf numFmtId="0" fontId="43" fillId="0" borderId="0" xfId="0" applyFont="1"/>
    <xf numFmtId="0" fontId="43" fillId="0" borderId="0" xfId="0" applyFont="1" applyAlignment="1">
      <alignment horizontal="left"/>
    </xf>
    <xf numFmtId="0" fontId="25" fillId="0" borderId="1" xfId="0" applyFont="1" applyBorder="1" applyAlignment="1">
      <alignment horizontal="center" vertical="center"/>
    </xf>
    <xf numFmtId="0" fontId="25" fillId="0" borderId="1" xfId="0" applyFont="1" applyBorder="1" applyAlignment="1">
      <alignment horizontal="left" vertical="center" wrapText="1"/>
    </xf>
    <xf numFmtId="0" fontId="25" fillId="0" borderId="1" xfId="0" applyFont="1" applyBorder="1" applyAlignment="1">
      <alignment horizontal="center" vertical="center" wrapText="1"/>
    </xf>
    <xf numFmtId="0" fontId="23" fillId="0" borderId="1" xfId="0" applyFont="1" applyBorder="1"/>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9" fontId="23" fillId="0" borderId="1" xfId="2" applyFont="1" applyBorder="1" applyAlignment="1" applyProtection="1"/>
    <xf numFmtId="0" fontId="23" fillId="0" borderId="1" xfId="0" applyFont="1" applyBorder="1" applyAlignment="1">
      <alignment horizontal="center" vertical="center"/>
    </xf>
    <xf numFmtId="43" fontId="23" fillId="14" borderId="1" xfId="1" applyFont="1" applyFill="1" applyBorder="1" applyAlignment="1" applyProtection="1"/>
    <xf numFmtId="0" fontId="42" fillId="0" borderId="0" xfId="0" applyFont="1" applyAlignment="1">
      <alignment horizontal="left" vertical="center"/>
    </xf>
    <xf numFmtId="0" fontId="39" fillId="0" borderId="0" xfId="0" applyFont="1"/>
    <xf numFmtId="0" fontId="24" fillId="0" borderId="1" xfId="0" applyFont="1" applyBorder="1"/>
    <xf numFmtId="0" fontId="49" fillId="0" borderId="0" xfId="0" applyFont="1"/>
    <xf numFmtId="0" fontId="36" fillId="0" borderId="0" xfId="0" applyFont="1"/>
    <xf numFmtId="43" fontId="36" fillId="0" borderId="0" xfId="1" applyFont="1" applyBorder="1" applyAlignment="1" applyProtection="1"/>
    <xf numFmtId="0" fontId="23" fillId="0" borderId="1" xfId="0" applyFont="1" applyBorder="1" applyAlignment="1">
      <alignment wrapText="1"/>
    </xf>
    <xf numFmtId="0" fontId="51" fillId="0" borderId="1" xfId="0" applyFont="1" applyBorder="1"/>
    <xf numFmtId="0" fontId="51" fillId="0" borderId="1" xfId="0" applyFont="1" applyBorder="1" applyAlignment="1">
      <alignment wrapText="1"/>
    </xf>
    <xf numFmtId="0" fontId="39" fillId="0" borderId="1" xfId="0" applyFont="1" applyBorder="1"/>
    <xf numFmtId="0" fontId="51" fillId="0" borderId="0" xfId="0" applyFont="1"/>
    <xf numFmtId="0" fontId="32" fillId="0" borderId="1" xfId="0" applyFont="1" applyBorder="1"/>
    <xf numFmtId="0" fontId="32" fillId="0" borderId="1" xfId="0" applyFont="1" applyBorder="1" applyAlignment="1">
      <alignment horizontal="left" vertical="center" indent="6"/>
    </xf>
    <xf numFmtId="0" fontId="34" fillId="0" borderId="1" xfId="0" applyFont="1" applyBorder="1"/>
    <xf numFmtId="0" fontId="32" fillId="0" borderId="1" xfId="0" applyFont="1" applyBorder="1" applyAlignment="1">
      <alignment horizontal="center" vertical="center"/>
    </xf>
    <xf numFmtId="9" fontId="52" fillId="0" borderId="1" xfId="0" applyNumberFormat="1" applyFont="1" applyBorder="1" applyAlignment="1">
      <alignment horizontal="center" vertical="center"/>
    </xf>
    <xf numFmtId="0" fontId="32" fillId="0" borderId="1" xfId="0" applyFont="1" applyBorder="1" applyAlignment="1">
      <alignment horizontal="left"/>
    </xf>
    <xf numFmtId="9" fontId="32" fillId="0" borderId="1" xfId="0" applyNumberFormat="1" applyFont="1" applyBorder="1" applyAlignment="1">
      <alignment horizontal="center" vertical="center"/>
    </xf>
    <xf numFmtId="0" fontId="32" fillId="0" borderId="1" xfId="0" applyFont="1" applyBorder="1" applyAlignment="1">
      <alignment horizontal="center"/>
    </xf>
    <xf numFmtId="0" fontId="50" fillId="0" borderId="1" xfId="0" applyFont="1" applyBorder="1" applyAlignment="1">
      <alignment horizontal="center" vertical="center" wrapText="1"/>
    </xf>
    <xf numFmtId="0" fontId="53" fillId="0" borderId="0" xfId="0" applyFont="1"/>
    <xf numFmtId="0" fontId="5" fillId="15" borderId="1" xfId="0" applyFont="1" applyFill="1" applyBorder="1" applyAlignment="1">
      <alignment vertical="center" wrapText="1"/>
    </xf>
    <xf numFmtId="0" fontId="7" fillId="15" borderId="0" xfId="0" applyFont="1" applyFill="1"/>
    <xf numFmtId="0" fontId="55" fillId="0" borderId="1" xfId="5" applyFont="1" applyBorder="1" applyAlignment="1">
      <alignment wrapText="1"/>
    </xf>
    <xf numFmtId="0" fontId="55" fillId="0" borderId="1" xfId="5" applyFont="1" applyBorder="1"/>
    <xf numFmtId="0" fontId="55" fillId="0" borderId="1" xfId="5" applyFont="1" applyBorder="1" applyAlignment="1">
      <alignment horizontal="center" vertical="center" wrapText="1"/>
    </xf>
    <xf numFmtId="9" fontId="55" fillId="0" borderId="1" xfId="5" applyNumberFormat="1" applyFont="1" applyBorder="1"/>
    <xf numFmtId="9" fontId="55" fillId="0" borderId="1" xfId="6" applyFont="1" applyBorder="1"/>
    <xf numFmtId="0" fontId="55" fillId="0" borderId="1" xfId="5" applyFont="1" applyBorder="1" applyAlignment="1">
      <alignment horizontal="center" vertical="center"/>
    </xf>
    <xf numFmtId="0" fontId="55" fillId="0" borderId="1" xfId="5" applyFont="1" applyBorder="1" applyAlignment="1">
      <alignment horizontal="left" vertical="center" wrapText="1"/>
    </xf>
    <xf numFmtId="0" fontId="56" fillId="0" borderId="1" xfId="5" applyFont="1" applyBorder="1" applyAlignment="1">
      <alignment vertical="center" wrapText="1"/>
    </xf>
    <xf numFmtId="0" fontId="55" fillId="0" borderId="1" xfId="0" applyFont="1" applyBorder="1"/>
    <xf numFmtId="9" fontId="32" fillId="0" borderId="1" xfId="0" applyNumberFormat="1" applyFont="1" applyBorder="1" applyAlignment="1">
      <alignment horizontal="center"/>
    </xf>
    <xf numFmtId="9" fontId="32" fillId="0" borderId="1" xfId="0" applyNumberFormat="1" applyFont="1" applyBorder="1"/>
    <xf numFmtId="0" fontId="34" fillId="0" borderId="3" xfId="0" applyFont="1" applyBorder="1" applyAlignment="1">
      <alignment horizontal="center"/>
    </xf>
    <xf numFmtId="0" fontId="57" fillId="0" borderId="1" xfId="0" applyFont="1" applyBorder="1" applyAlignment="1">
      <alignment horizontal="center" vertical="center" wrapText="1"/>
    </xf>
    <xf numFmtId="0" fontId="31" fillId="0" borderId="1" xfId="0" applyFont="1" applyBorder="1" applyAlignment="1">
      <alignment horizontal="left" vertical="center" wrapText="1"/>
    </xf>
    <xf numFmtId="9" fontId="31" fillId="0" borderId="1" xfId="0" applyNumberFormat="1" applyFont="1" applyBorder="1"/>
    <xf numFmtId="0" fontId="55" fillId="0" borderId="1" xfId="0" applyFont="1" applyBorder="1" applyAlignment="1">
      <alignment wrapText="1"/>
    </xf>
    <xf numFmtId="9" fontId="55" fillId="0" borderId="1" xfId="0" applyNumberFormat="1" applyFont="1" applyBorder="1"/>
    <xf numFmtId="4" fontId="55" fillId="0" borderId="1" xfId="0" applyNumberFormat="1" applyFont="1" applyBorder="1"/>
    <xf numFmtId="0" fontId="55" fillId="0" borderId="1" xfId="0" applyFont="1" applyBorder="1" applyAlignment="1">
      <alignment horizontal="left" vertical="center" wrapText="1"/>
    </xf>
    <xf numFmtId="0" fontId="58" fillId="0" borderId="1" xfId="0" applyFont="1" applyBorder="1"/>
    <xf numFmtId="0" fontId="58" fillId="0" borderId="1" xfId="0" applyFont="1" applyBorder="1" applyAlignment="1">
      <alignment wrapText="1"/>
    </xf>
    <xf numFmtId="0" fontId="22" fillId="0" borderId="5" xfId="0" applyFont="1" applyBorder="1" applyAlignment="1">
      <alignment horizontal="center" vertical="center" wrapText="1"/>
    </xf>
    <xf numFmtId="0" fontId="58" fillId="16" borderId="0" xfId="0" applyFont="1" applyFill="1"/>
    <xf numFmtId="0" fontId="57" fillId="0" borderId="4" xfId="0" applyFont="1" applyBorder="1" applyAlignment="1">
      <alignment horizontal="center" vertical="center" wrapText="1"/>
    </xf>
    <xf numFmtId="0" fontId="55" fillId="0" borderId="1" xfId="0" applyFont="1" applyBorder="1" applyAlignment="1">
      <alignment horizontal="center" vertical="center" wrapText="1"/>
    </xf>
    <xf numFmtId="0" fontId="60" fillId="0" borderId="1" xfId="0" applyFont="1" applyBorder="1"/>
    <xf numFmtId="0" fontId="60" fillId="0" borderId="1" xfId="0" applyFont="1" applyBorder="1" applyAlignment="1">
      <alignment wrapText="1"/>
    </xf>
    <xf numFmtId="0" fontId="55" fillId="0" borderId="5" xfId="0" applyFont="1" applyBorder="1" applyAlignment="1">
      <alignment horizontal="center" vertical="center" wrapText="1"/>
    </xf>
    <xf numFmtId="0" fontId="60" fillId="0" borderId="5" xfId="0" applyFont="1" applyBorder="1"/>
    <xf numFmtId="0" fontId="60" fillId="0" borderId="5" xfId="0" applyFont="1" applyBorder="1" applyAlignment="1">
      <alignment wrapText="1"/>
    </xf>
    <xf numFmtId="0" fontId="55" fillId="0" borderId="1" xfId="0" applyFont="1" applyBorder="1" applyAlignment="1">
      <alignment vertical="top" wrapText="1"/>
    </xf>
    <xf numFmtId="0" fontId="55" fillId="0" borderId="1" xfId="0" applyFont="1" applyBorder="1" applyAlignment="1">
      <alignment vertical="center" wrapText="1"/>
    </xf>
    <xf numFmtId="0" fontId="32" fillId="0" borderId="3" xfId="0" applyFont="1" applyBorder="1"/>
    <xf numFmtId="0" fontId="55" fillId="0" borderId="3" xfId="0" applyFont="1" applyBorder="1" applyAlignment="1">
      <alignment horizontal="left" vertical="top" wrapText="1"/>
    </xf>
    <xf numFmtId="0" fontId="55" fillId="0" borderId="1" xfId="0" applyFont="1" applyBorder="1" applyAlignment="1">
      <alignment vertical="top"/>
    </xf>
    <xf numFmtId="0" fontId="32" fillId="0" borderId="1" xfId="0" applyFont="1" applyBorder="1" applyAlignment="1">
      <alignment vertical="top"/>
    </xf>
    <xf numFmtId="0" fontId="31" fillId="0" borderId="1" xfId="0" applyFont="1" applyBorder="1" applyAlignment="1">
      <alignment horizontal="left"/>
    </xf>
    <xf numFmtId="0" fontId="31" fillId="0" borderId="1" xfId="5" applyFont="1" applyBorder="1" applyAlignment="1">
      <alignment horizontal="left" vertical="center"/>
    </xf>
    <xf numFmtId="0" fontId="0" fillId="0" borderId="1" xfId="0" applyBorder="1"/>
    <xf numFmtId="0" fontId="56" fillId="0" borderId="20" xfId="0" applyFont="1" applyBorder="1"/>
    <xf numFmtId="0" fontId="0" fillId="0" borderId="20" xfId="0" applyBorder="1"/>
    <xf numFmtId="14" fontId="31" fillId="0" borderId="1" xfId="0" applyNumberFormat="1" applyFont="1" applyBorder="1" applyAlignment="1">
      <alignment vertical="center"/>
    </xf>
    <xf numFmtId="167" fontId="26" fillId="0" borderId="3" xfId="1" applyNumberFormat="1" applyFont="1" applyFill="1" applyBorder="1" applyAlignment="1">
      <alignment vertical="center"/>
    </xf>
    <xf numFmtId="167" fontId="31" fillId="0" borderId="1" xfId="0" applyNumberFormat="1" applyFont="1" applyBorder="1" applyAlignment="1">
      <alignment vertical="center"/>
    </xf>
    <xf numFmtId="9" fontId="31" fillId="0" borderId="1" xfId="2" applyFont="1" applyBorder="1" applyAlignment="1">
      <alignment vertical="center"/>
    </xf>
    <xf numFmtId="0" fontId="61" fillId="0" borderId="1" xfId="0" applyFont="1" applyBorder="1"/>
    <xf numFmtId="0" fontId="55" fillId="0" borderId="1" xfId="0" applyFont="1" applyBorder="1" applyAlignment="1">
      <alignment horizontal="left" wrapText="1"/>
    </xf>
    <xf numFmtId="0" fontId="55" fillId="0" borderId="1" xfId="0" applyFont="1" applyBorder="1" applyAlignment="1">
      <alignment vertical="center"/>
    </xf>
    <xf numFmtId="0" fontId="55" fillId="0" borderId="1" xfId="0" applyFont="1" applyBorder="1" applyAlignment="1">
      <alignment horizontal="right"/>
    </xf>
    <xf numFmtId="0" fontId="55" fillId="0" borderId="1" xfId="0" applyFont="1" applyBorder="1" applyAlignment="1">
      <alignment horizontal="center" vertical="center"/>
    </xf>
    <xf numFmtId="0" fontId="61" fillId="0" borderId="1" xfId="0" applyFont="1" applyBorder="1" applyAlignment="1">
      <alignment vertical="top" wrapText="1"/>
    </xf>
    <xf numFmtId="0" fontId="61" fillId="0" borderId="1" xfId="0" applyFont="1" applyBorder="1" applyAlignment="1">
      <alignment wrapText="1"/>
    </xf>
    <xf numFmtId="0" fontId="31" fillId="0" borderId="4" xfId="0" applyFont="1" applyBorder="1" applyAlignment="1">
      <alignment horizontal="center" vertical="center" wrapText="1"/>
    </xf>
    <xf numFmtId="0" fontId="0" fillId="0" borderId="1" xfId="0" applyBorder="1" applyAlignment="1">
      <alignment wrapText="1"/>
    </xf>
    <xf numFmtId="0" fontId="57" fillId="0" borderId="1" xfId="0" applyFont="1" applyBorder="1" applyAlignment="1">
      <alignment horizontal="left" vertical="center" wrapText="1"/>
    </xf>
    <xf numFmtId="0" fontId="23" fillId="0" borderId="19" xfId="0" applyFont="1" applyBorder="1" applyAlignment="1">
      <alignment vertical="center" wrapText="1"/>
    </xf>
    <xf numFmtId="0" fontId="24" fillId="0" borderId="20" xfId="0" applyFont="1" applyBorder="1"/>
    <xf numFmtId="0" fontId="24" fillId="0" borderId="20" xfId="0" applyFont="1" applyBorder="1" applyAlignment="1">
      <alignment horizontal="center" wrapText="1"/>
    </xf>
    <xf numFmtId="0" fontId="27" fillId="0" borderId="20" xfId="0" applyFont="1" applyBorder="1"/>
    <xf numFmtId="0" fontId="36" fillId="0" borderId="29" xfId="0" applyFont="1" applyBorder="1" applyAlignment="1">
      <alignment wrapText="1"/>
    </xf>
    <xf numFmtId="0" fontId="36" fillId="0" borderId="20" xfId="0" applyFont="1" applyBorder="1"/>
    <xf numFmtId="0" fontId="31" fillId="0" borderId="20" xfId="0" applyFont="1" applyBorder="1"/>
    <xf numFmtId="0" fontId="36" fillId="0" borderId="3" xfId="0" applyFont="1" applyBorder="1"/>
    <xf numFmtId="0" fontId="36" fillId="0" borderId="4" xfId="0" applyFont="1" applyBorder="1"/>
    <xf numFmtId="0" fontId="36" fillId="0" borderId="1" xfId="0" applyFont="1" applyBorder="1"/>
    <xf numFmtId="0" fontId="49" fillId="0" borderId="1" xfId="0" applyFont="1" applyBorder="1"/>
    <xf numFmtId="0" fontId="49" fillId="0" borderId="1" xfId="0" applyFont="1" applyBorder="1" applyAlignment="1">
      <alignment wrapText="1"/>
    </xf>
    <xf numFmtId="0" fontId="57" fillId="0" borderId="1" xfId="0" applyFont="1" applyBorder="1"/>
    <xf numFmtId="0" fontId="36" fillId="0" borderId="1" xfId="0" applyFont="1" applyBorder="1" applyAlignment="1">
      <alignment horizontal="left" vertical="center" wrapText="1"/>
    </xf>
    <xf numFmtId="0" fontId="36" fillId="0" borderId="4" xfId="0" applyFont="1" applyBorder="1" applyAlignment="1">
      <alignment horizontal="left" vertical="center" wrapText="1"/>
    </xf>
    <xf numFmtId="0" fontId="36" fillId="0" borderId="7" xfId="0" applyFont="1" applyBorder="1"/>
    <xf numFmtId="0" fontId="31" fillId="0" borderId="7" xfId="0" applyFont="1" applyBorder="1"/>
    <xf numFmtId="0" fontId="36" fillId="0" borderId="1" xfId="0" applyFont="1" applyBorder="1" applyAlignment="1">
      <alignment horizontal="center" vertical="center" wrapText="1"/>
    </xf>
    <xf numFmtId="0" fontId="36" fillId="0" borderId="1" xfId="0" applyFont="1" applyBorder="1" applyAlignment="1">
      <alignment horizontal="center"/>
    </xf>
    <xf numFmtId="0" fontId="26" fillId="0" borderId="4" xfId="0" applyFont="1" applyBorder="1" applyAlignment="1">
      <alignment horizontal="left" vertical="center" wrapText="1"/>
    </xf>
    <xf numFmtId="0" fontId="27" fillId="15" borderId="0" xfId="0" applyFont="1" applyFill="1" applyAlignment="1">
      <alignment horizontal="left"/>
    </xf>
    <xf numFmtId="0" fontId="27" fillId="15" borderId="28" xfId="0" applyFont="1" applyFill="1" applyBorder="1"/>
    <xf numFmtId="0" fontId="64" fillId="15" borderId="28" xfId="0" applyFont="1" applyFill="1" applyBorder="1"/>
    <xf numFmtId="0" fontId="64" fillId="15" borderId="29" xfId="0" applyFont="1" applyFill="1" applyBorder="1"/>
    <xf numFmtId="0" fontId="27" fillId="0" borderId="0" xfId="0" applyFont="1"/>
    <xf numFmtId="0" fontId="32" fillId="0" borderId="0" xfId="0" applyFont="1"/>
    <xf numFmtId="0" fontId="32" fillId="0" borderId="4" xfId="0" applyFont="1" applyBorder="1"/>
    <xf numFmtId="0" fontId="32" fillId="0" borderId="36" xfId="0" applyFont="1" applyBorder="1" applyAlignment="1">
      <alignment vertical="center" wrapText="1"/>
    </xf>
    <xf numFmtId="167" fontId="32" fillId="0" borderId="0" xfId="1" applyNumberFormat="1" applyFont="1" applyFill="1" applyAlignment="1">
      <alignment horizontal="center" wrapText="1"/>
    </xf>
    <xf numFmtId="43" fontId="32" fillId="0" borderId="4" xfId="1" applyFont="1" applyFill="1" applyBorder="1"/>
    <xf numFmtId="167" fontId="32" fillId="0" borderId="4" xfId="0" applyNumberFormat="1" applyFont="1" applyBorder="1"/>
    <xf numFmtId="9" fontId="32" fillId="0" borderId="4" xfId="0" applyNumberFormat="1" applyFont="1" applyBorder="1" applyAlignment="1">
      <alignment horizontal="left" wrapText="1"/>
    </xf>
    <xf numFmtId="0" fontId="32" fillId="0" borderId="1" xfId="0" applyFont="1" applyBorder="1" applyAlignment="1">
      <alignment vertical="center" wrapText="1"/>
    </xf>
    <xf numFmtId="167" fontId="32" fillId="0" borderId="1" xfId="1" applyNumberFormat="1" applyFont="1" applyFill="1" applyBorder="1" applyAlignment="1">
      <alignment horizontal="center"/>
    </xf>
    <xf numFmtId="43" fontId="32" fillId="0" borderId="1" xfId="1" applyFont="1" applyFill="1" applyBorder="1" applyAlignment="1">
      <alignment horizontal="left"/>
    </xf>
    <xf numFmtId="167" fontId="32" fillId="0" borderId="1" xfId="1" applyNumberFormat="1" applyFont="1" applyFill="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right"/>
    </xf>
    <xf numFmtId="0" fontId="26" fillId="0" borderId="0" xfId="0" applyFont="1" applyAlignment="1">
      <alignment vertical="center"/>
    </xf>
    <xf numFmtId="0" fontId="34" fillId="0" borderId="0" xfId="0" applyFont="1" applyAlignment="1">
      <alignment vertical="center"/>
    </xf>
    <xf numFmtId="0" fontId="32" fillId="0" borderId="0" xfId="0" applyFont="1" applyAlignment="1">
      <alignment vertical="center"/>
    </xf>
    <xf numFmtId="0" fontId="55" fillId="0" borderId="0" xfId="0" applyFont="1" applyAlignment="1">
      <alignment vertical="center"/>
    </xf>
    <xf numFmtId="0" fontId="25" fillId="15" borderId="0" xfId="0" applyFont="1" applyFill="1" applyAlignment="1">
      <alignment horizontal="left" vertical="center"/>
    </xf>
    <xf numFmtId="0" fontId="63" fillId="0" borderId="1" xfId="0" applyFont="1" applyBorder="1" applyAlignment="1">
      <alignment vertical="center" wrapText="1"/>
    </xf>
    <xf numFmtId="0" fontId="31" fillId="0" borderId="1" xfId="0" applyFont="1" applyBorder="1" applyAlignment="1">
      <alignment horizontal="left" wrapText="1"/>
    </xf>
    <xf numFmtId="0" fontId="31" fillId="0" borderId="1" xfId="0" applyFont="1" applyBorder="1" applyAlignment="1">
      <alignment vertical="center"/>
    </xf>
    <xf numFmtId="0" fontId="31" fillId="0" borderId="1" xfId="0" applyFont="1" applyBorder="1" applyAlignment="1">
      <alignment horizontal="right"/>
    </xf>
    <xf numFmtId="0" fontId="31" fillId="0" borderId="1" xfId="0" applyFont="1" applyBorder="1" applyAlignment="1">
      <alignment vertical="top" wrapText="1"/>
    </xf>
    <xf numFmtId="0" fontId="31" fillId="0" borderId="1" xfId="0" applyFont="1" applyBorder="1" applyAlignment="1">
      <alignment horizontal="center" vertical="center"/>
    </xf>
    <xf numFmtId="0" fontId="0" fillId="0" borderId="1" xfId="0" applyBorder="1" applyAlignment="1">
      <alignment vertical="top" wrapText="1"/>
    </xf>
    <xf numFmtId="0" fontId="31" fillId="0" borderId="1" xfId="0" applyFont="1" applyBorder="1" applyAlignment="1">
      <alignment horizontal="center" vertical="center" wrapText="1"/>
    </xf>
    <xf numFmtId="0" fontId="31" fillId="0" borderId="1" xfId="0" applyFont="1" applyBorder="1" applyAlignment="1">
      <alignment horizontal="justify" vertical="center" wrapText="1"/>
    </xf>
    <xf numFmtId="3" fontId="31" fillId="0" borderId="1" xfId="0" applyNumberFormat="1" applyFont="1" applyBorder="1"/>
    <xf numFmtId="0" fontId="31" fillId="0" borderId="1" xfId="0" applyFont="1" applyBorder="1" applyAlignment="1">
      <alignment vertical="center" wrapText="1"/>
    </xf>
    <xf numFmtId="0" fontId="31" fillId="0" borderId="15" xfId="0" applyFont="1" applyBorder="1"/>
    <xf numFmtId="0" fontId="25" fillId="15" borderId="10" xfId="0" applyFont="1" applyFill="1" applyBorder="1" applyAlignment="1">
      <alignment vertical="center"/>
    </xf>
    <xf numFmtId="0" fontId="25" fillId="15" borderId="15" xfId="0" applyFont="1" applyFill="1" applyBorder="1" applyAlignment="1">
      <alignment vertical="center"/>
    </xf>
    <xf numFmtId="0" fontId="50" fillId="0" borderId="1" xfId="0" applyFont="1" applyBorder="1" applyAlignment="1">
      <alignment vertical="center"/>
    </xf>
    <xf numFmtId="0" fontId="34" fillId="0" borderId="1" xfId="0" applyFont="1" applyBorder="1" applyAlignment="1">
      <alignment vertical="center"/>
    </xf>
    <xf numFmtId="0" fontId="50" fillId="0" borderId="1" xfId="0" applyFont="1" applyBorder="1" applyAlignment="1">
      <alignment vertical="center" wrapText="1"/>
    </xf>
    <xf numFmtId="167" fontId="55" fillId="0" borderId="1" xfId="1" applyNumberFormat="1" applyFont="1" applyBorder="1" applyAlignment="1">
      <alignment vertical="center"/>
    </xf>
    <xf numFmtId="167" fontId="55" fillId="12" borderId="1" xfId="1" applyNumberFormat="1" applyFont="1" applyFill="1" applyBorder="1" applyAlignment="1">
      <alignment vertical="center"/>
    </xf>
    <xf numFmtId="43" fontId="55" fillId="0" borderId="1" xfId="0" applyNumberFormat="1" applyFont="1" applyBorder="1" applyAlignment="1">
      <alignment vertical="center" wrapText="1"/>
    </xf>
    <xf numFmtId="0" fontId="55" fillId="0" borderId="1" xfId="0" applyFont="1" applyBorder="1" applyAlignment="1">
      <alignment horizontal="justify" vertical="center" wrapText="1"/>
    </xf>
    <xf numFmtId="0" fontId="60" fillId="0" borderId="1" xfId="0" applyFont="1" applyBorder="1" applyAlignment="1">
      <alignment vertical="center" wrapText="1"/>
    </xf>
    <xf numFmtId="0" fontId="56" fillId="0" borderId="1" xfId="0" applyFont="1" applyBorder="1" applyAlignment="1">
      <alignment vertical="center" wrapText="1"/>
    </xf>
    <xf numFmtId="167" fontId="32" fillId="0" borderId="1" xfId="1" applyNumberFormat="1" applyFont="1" applyBorder="1" applyAlignment="1">
      <alignment vertical="center"/>
    </xf>
    <xf numFmtId="167" fontId="32" fillId="12" borderId="1" xfId="1" applyNumberFormat="1" applyFont="1" applyFill="1" applyBorder="1" applyAlignment="1">
      <alignment vertical="center"/>
    </xf>
    <xf numFmtId="0" fontId="32" fillId="0" borderId="1" xfId="0" applyFont="1" applyBorder="1" applyAlignment="1">
      <alignment vertical="center"/>
    </xf>
    <xf numFmtId="0" fontId="31" fillId="0" borderId="1" xfId="0" applyFont="1" applyBorder="1" applyAlignment="1">
      <alignment vertical="top"/>
    </xf>
    <xf numFmtId="0" fontId="31" fillId="0" borderId="1" xfId="0" applyFont="1" applyBorder="1" applyAlignment="1">
      <alignment horizontal="center" wrapText="1"/>
    </xf>
    <xf numFmtId="0" fontId="31" fillId="0" borderId="1" xfId="0" applyFont="1" applyBorder="1" applyAlignment="1">
      <alignment horizontal="left" vertical="center"/>
    </xf>
    <xf numFmtId="0" fontId="49" fillId="0" borderId="19" xfId="0" applyFont="1" applyBorder="1" applyAlignment="1">
      <alignment horizontal="center" vertical="center" wrapText="1"/>
    </xf>
    <xf numFmtId="0" fontId="49" fillId="0" borderId="19" xfId="0" applyFont="1" applyBorder="1" applyAlignment="1">
      <alignment vertical="center" wrapText="1"/>
    </xf>
    <xf numFmtId="0" fontId="49" fillId="0" borderId="27" xfId="0" applyFont="1" applyBorder="1" applyAlignment="1">
      <alignment horizontal="center"/>
    </xf>
    <xf numFmtId="0" fontId="67" fillId="0" borderId="28" xfId="0" applyFont="1" applyBorder="1"/>
    <xf numFmtId="0" fontId="67" fillId="0" borderId="29" xfId="0" applyFont="1" applyBorder="1"/>
    <xf numFmtId="0" fontId="49" fillId="0" borderId="20" xfId="0" applyFont="1" applyBorder="1"/>
    <xf numFmtId="0" fontId="54" fillId="0" borderId="0" xfId="0" applyFont="1"/>
    <xf numFmtId="0" fontId="67" fillId="0" borderId="21" xfId="0" applyFont="1" applyBorder="1"/>
    <xf numFmtId="0" fontId="67" fillId="0" borderId="22" xfId="0" applyFont="1" applyBorder="1"/>
    <xf numFmtId="0" fontId="49" fillId="0" borderId="20" xfId="0" applyFont="1" applyBorder="1" applyAlignment="1">
      <alignment wrapText="1"/>
    </xf>
    <xf numFmtId="0" fontId="54" fillId="0" borderId="20" xfId="0" applyFont="1" applyBorder="1"/>
    <xf numFmtId="0" fontId="34" fillId="0" borderId="38" xfId="0" applyFont="1" applyBorder="1" applyAlignment="1">
      <alignment horizontal="left" vertical="center"/>
    </xf>
    <xf numFmtId="0" fontId="34" fillId="0" borderId="4" xfId="0" applyFont="1" applyBorder="1" applyAlignment="1">
      <alignment wrapText="1"/>
    </xf>
    <xf numFmtId="0" fontId="34" fillId="0" borderId="3" xfId="0" applyFont="1" applyBorder="1" applyAlignment="1">
      <alignment wrapText="1"/>
    </xf>
    <xf numFmtId="0" fontId="34" fillId="0" borderId="1" xfId="0" applyFont="1" applyBorder="1" applyAlignment="1">
      <alignment wrapText="1"/>
    </xf>
    <xf numFmtId="0" fontId="67" fillId="0" borderId="1" xfId="0" applyFont="1" applyBorder="1" applyAlignment="1">
      <alignment wrapText="1"/>
    </xf>
    <xf numFmtId="0" fontId="34" fillId="0" borderId="37" xfId="0" applyFont="1" applyBorder="1" applyAlignment="1">
      <alignment horizontal="left" vertical="center" wrapText="1"/>
    </xf>
    <xf numFmtId="0" fontId="67" fillId="0" borderId="7" xfId="0" applyFont="1" applyBorder="1" applyAlignment="1">
      <alignment vertical="center" wrapText="1"/>
    </xf>
    <xf numFmtId="0" fontId="67" fillId="0" borderId="3" xfId="0" applyFont="1" applyBorder="1" applyAlignment="1">
      <alignment wrapText="1"/>
    </xf>
    <xf numFmtId="0" fontId="67" fillId="0" borderId="1" xfId="0" applyFont="1" applyBorder="1"/>
    <xf numFmtId="0" fontId="67" fillId="0" borderId="37" xfId="0" applyFont="1" applyBorder="1"/>
    <xf numFmtId="0" fontId="67" fillId="0" borderId="7" xfId="0" applyFont="1" applyBorder="1"/>
    <xf numFmtId="0" fontId="34" fillId="0" borderId="4" xfId="0" applyFont="1" applyBorder="1" applyAlignment="1">
      <alignment horizontal="left" vertical="center" wrapText="1"/>
    </xf>
    <xf numFmtId="0" fontId="34" fillId="0" borderId="15" xfId="0" applyFont="1" applyBorder="1" applyAlignment="1">
      <alignment wrapText="1"/>
    </xf>
    <xf numFmtId="0" fontId="34" fillId="0" borderId="7" xfId="0" applyFont="1" applyBorder="1" applyAlignment="1">
      <alignment horizontal="left" vertical="center" wrapText="1"/>
    </xf>
    <xf numFmtId="0" fontId="34" fillId="0" borderId="16" xfId="0" applyFont="1" applyBorder="1" applyAlignment="1">
      <alignment wrapText="1"/>
    </xf>
    <xf numFmtId="0" fontId="34" fillId="0" borderId="5" xfId="0" applyFont="1" applyBorder="1" applyAlignment="1">
      <alignment horizontal="left" vertical="center" wrapText="1"/>
    </xf>
    <xf numFmtId="0" fontId="34" fillId="0" borderId="18" xfId="0" applyFont="1" applyBorder="1" applyAlignment="1">
      <alignment wrapText="1"/>
    </xf>
    <xf numFmtId="0" fontId="67" fillId="0" borderId="16" xfId="0" applyFont="1" applyBorder="1" applyAlignment="1">
      <alignment horizontal="center" wrapText="1"/>
    </xf>
    <xf numFmtId="0" fontId="34" fillId="0" borderId="2" xfId="0" applyFont="1" applyBorder="1"/>
    <xf numFmtId="0" fontId="34" fillId="0" borderId="6" xfId="0" applyFont="1" applyBorder="1"/>
    <xf numFmtId="0" fontId="34" fillId="0" borderId="3" xfId="0" applyFont="1" applyBorder="1"/>
    <xf numFmtId="0" fontId="68" fillId="0" borderId="16" xfId="0" applyFont="1" applyBorder="1" applyAlignment="1">
      <alignment horizontal="center" wrapText="1"/>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2" xfId="0" applyFont="1" applyBorder="1" applyAlignment="1">
      <alignment horizontal="left"/>
    </xf>
    <xf numFmtId="0" fontId="50" fillId="0" borderId="6" xfId="0" applyFont="1" applyBorder="1" applyAlignment="1">
      <alignment horizontal="left"/>
    </xf>
    <xf numFmtId="0" fontId="50" fillId="0" borderId="3" xfId="0" applyFont="1" applyBorder="1" applyAlignment="1">
      <alignment horizontal="left"/>
    </xf>
    <xf numFmtId="0" fontId="50" fillId="0" borderId="1" xfId="0" applyFont="1" applyBorder="1"/>
    <xf numFmtId="0" fontId="50" fillId="0" borderId="7" xfId="0" applyFont="1" applyBorder="1" applyAlignment="1">
      <alignment horizontal="center" vertical="center" wrapText="1"/>
    </xf>
    <xf numFmtId="0" fontId="50" fillId="0" borderId="5" xfId="0" applyFont="1" applyBorder="1" applyAlignment="1">
      <alignment vertical="center" wrapText="1"/>
    </xf>
    <xf numFmtId="0" fontId="50" fillId="0" borderId="1" xfId="0" applyFont="1" applyBorder="1" applyAlignment="1">
      <alignment wrapText="1"/>
    </xf>
    <xf numFmtId="0" fontId="34" fillId="0" borderId="4" xfId="0" applyFont="1" applyBorder="1" applyAlignment="1">
      <alignment horizontal="left" vertical="top" wrapText="1"/>
    </xf>
    <xf numFmtId="0" fontId="34" fillId="0" borderId="15" xfId="0" applyFont="1" applyBorder="1" applyAlignment="1">
      <alignment vertical="top" wrapText="1"/>
    </xf>
    <xf numFmtId="0" fontId="34" fillId="0" borderId="3" xfId="0" applyFont="1" applyBorder="1" applyAlignment="1">
      <alignment vertical="top" wrapText="1"/>
    </xf>
    <xf numFmtId="0" fontId="34" fillId="0" borderId="37" xfId="0" applyFont="1" applyBorder="1" applyAlignment="1">
      <alignment horizontal="left" vertical="center"/>
    </xf>
    <xf numFmtId="0" fontId="34" fillId="0" borderId="16" xfId="0" applyFont="1" applyBorder="1" applyAlignment="1">
      <alignment vertical="center" wrapText="1"/>
    </xf>
    <xf numFmtId="0" fontId="31" fillId="0" borderId="0" xfId="0" applyFont="1" applyAlignment="1">
      <alignment horizontal="center" wrapText="1"/>
    </xf>
    <xf numFmtId="0" fontId="31" fillId="0" borderId="10" xfId="0" applyFont="1" applyBorder="1" applyAlignment="1">
      <alignment horizontal="left" vertical="center"/>
    </xf>
    <xf numFmtId="0" fontId="31" fillId="0" borderId="10" xfId="0" applyFont="1" applyBorder="1" applyAlignment="1">
      <alignment horizontal="center" vertical="center"/>
    </xf>
    <xf numFmtId="0" fontId="31" fillId="0" borderId="10" xfId="0" applyFont="1" applyBorder="1" applyAlignment="1">
      <alignment vertical="center" wrapText="1"/>
    </xf>
    <xf numFmtId="9" fontId="31" fillId="0" borderId="10" xfId="0" applyNumberFormat="1" applyFont="1" applyBorder="1"/>
    <xf numFmtId="3" fontId="31" fillId="0" borderId="10" xfId="0" applyNumberFormat="1" applyFont="1" applyBorder="1"/>
    <xf numFmtId="0" fontId="34" fillId="0" borderId="0" xfId="0" applyFont="1" applyAlignment="1">
      <alignment horizontal="center" vertical="center" wrapText="1"/>
    </xf>
    <xf numFmtId="9" fontId="56" fillId="0" borderId="1" xfId="0" applyNumberFormat="1" applyFont="1" applyBorder="1" applyAlignment="1">
      <alignment horizontal="right" wrapText="1"/>
    </xf>
    <xf numFmtId="9" fontId="55" fillId="0" borderId="1" xfId="0" applyNumberFormat="1" applyFont="1" applyBorder="1" applyAlignment="1">
      <alignment wrapText="1"/>
    </xf>
    <xf numFmtId="0" fontId="55" fillId="0" borderId="4" xfId="0" applyFont="1" applyBorder="1" applyAlignment="1">
      <alignment horizontal="left" vertical="top" wrapText="1"/>
    </xf>
    <xf numFmtId="0" fontId="55" fillId="0" borderId="5" xfId="0" applyFont="1" applyBorder="1" applyAlignment="1">
      <alignment horizontal="left" vertical="center" wrapText="1"/>
    </xf>
    <xf numFmtId="9" fontId="55" fillId="0" borderId="5" xfId="0" applyNumberFormat="1" applyFont="1" applyBorder="1" applyAlignment="1">
      <alignment wrapText="1"/>
    </xf>
    <xf numFmtId="9" fontId="55" fillId="0" borderId="1" xfId="0" applyNumberFormat="1" applyFont="1" applyBorder="1" applyAlignment="1">
      <alignment horizontal="right"/>
    </xf>
    <xf numFmtId="0" fontId="55" fillId="0" borderId="4" xfId="0" applyFont="1" applyBorder="1" applyAlignment="1">
      <alignment wrapText="1"/>
    </xf>
    <xf numFmtId="9" fontId="55" fillId="0" borderId="4" xfId="0" applyNumberFormat="1" applyFont="1" applyBorder="1"/>
    <xf numFmtId="0" fontId="55" fillId="0" borderId="4" xfId="0" applyFont="1" applyBorder="1" applyAlignment="1">
      <alignment vertical="center" wrapText="1"/>
    </xf>
    <xf numFmtId="0" fontId="36" fillId="0" borderId="20" xfId="0" applyFont="1" applyBorder="1" applyAlignment="1">
      <alignment vertical="center"/>
    </xf>
    <xf numFmtId="0" fontId="31" fillId="0" borderId="9" xfId="0" applyFont="1" applyBorder="1" applyAlignment="1">
      <alignment vertical="center" wrapText="1"/>
    </xf>
    <xf numFmtId="0" fontId="36" fillId="0" borderId="27" xfId="0" applyFont="1" applyBorder="1" applyAlignment="1">
      <alignment wrapText="1"/>
    </xf>
    <xf numFmtId="0" fontId="36" fillId="0" borderId="41" xfId="0" applyFont="1" applyBorder="1"/>
    <xf numFmtId="0" fontId="36" fillId="0" borderId="2" xfId="0" applyFont="1" applyBorder="1" applyAlignment="1">
      <alignment wrapText="1"/>
    </xf>
    <xf numFmtId="0" fontId="36" fillId="0" borderId="29" xfId="0" applyFont="1" applyBorder="1"/>
    <xf numFmtId="0" fontId="54" fillId="0" borderId="0" xfId="7"/>
    <xf numFmtId="0" fontId="4" fillId="15" borderId="0" xfId="0" applyFont="1" applyFill="1" applyAlignment="1">
      <alignment horizontal="left"/>
    </xf>
    <xf numFmtId="0" fontId="2" fillId="15" borderId="0" xfId="0" applyFont="1" applyFill="1"/>
    <xf numFmtId="0" fontId="56" fillId="0" borderId="20" xfId="0" applyFont="1" applyBorder="1" applyAlignment="1">
      <alignment horizontal="left" vertical="center" wrapText="1"/>
    </xf>
    <xf numFmtId="0" fontId="56" fillId="0" borderId="20" xfId="0" applyFont="1" applyBorder="1" applyAlignment="1">
      <alignment vertical="center"/>
    </xf>
    <xf numFmtId="0" fontId="56" fillId="0" borderId="20" xfId="0" applyFont="1" applyBorder="1" applyAlignment="1">
      <alignment wrapText="1"/>
    </xf>
    <xf numFmtId="0" fontId="55" fillId="0" borderId="20" xfId="0" applyFont="1" applyBorder="1"/>
    <xf numFmtId="0" fontId="32" fillId="0" borderId="20" xfId="0" applyFont="1" applyBorder="1" applyAlignment="1">
      <alignment horizontal="left" vertical="center" wrapText="1"/>
    </xf>
    <xf numFmtId="0" fontId="55" fillId="0" borderId="9" xfId="0" applyFont="1" applyBorder="1" applyAlignment="1">
      <alignment vertical="center" wrapText="1"/>
    </xf>
    <xf numFmtId="0" fontId="56" fillId="0" borderId="19" xfId="0" applyFont="1" applyBorder="1"/>
    <xf numFmtId="0" fontId="55" fillId="0" borderId="19" xfId="0" applyFont="1" applyBorder="1"/>
    <xf numFmtId="0" fontId="56" fillId="0" borderId="27" xfId="0" applyFont="1" applyBorder="1" applyAlignment="1">
      <alignment wrapText="1"/>
    </xf>
    <xf numFmtId="0" fontId="56" fillId="0" borderId="1" xfId="0" applyFont="1" applyBorder="1"/>
    <xf numFmtId="0" fontId="56" fillId="0" borderId="4" xfId="0" applyFont="1" applyBorder="1"/>
    <xf numFmtId="0" fontId="63" fillId="0" borderId="1" xfId="0" applyFont="1" applyBorder="1"/>
    <xf numFmtId="0" fontId="63" fillId="0" borderId="1" xfId="0" applyFont="1" applyBorder="1" applyAlignment="1">
      <alignment wrapText="1"/>
    </xf>
    <xf numFmtId="0" fontId="56" fillId="0" borderId="1" xfId="0" applyFont="1" applyBorder="1" applyAlignment="1">
      <alignment horizontal="left" vertical="center" wrapText="1"/>
    </xf>
    <xf numFmtId="0" fontId="56" fillId="0" borderId="3" xfId="0" applyFont="1" applyBorder="1"/>
    <xf numFmtId="43" fontId="56" fillId="0" borderId="1" xfId="1" applyFont="1" applyBorder="1"/>
    <xf numFmtId="0" fontId="56" fillId="0" borderId="5" xfId="0" applyFont="1" applyBorder="1"/>
    <xf numFmtId="0" fontId="55" fillId="0" borderId="5" xfId="0" applyFont="1" applyBorder="1"/>
    <xf numFmtId="0" fontId="50" fillId="0" borderId="1" xfId="7" applyFont="1" applyBorder="1"/>
    <xf numFmtId="0" fontId="69" fillId="0" borderId="1" xfId="7" applyFont="1" applyBorder="1"/>
    <xf numFmtId="0" fontId="25" fillId="15" borderId="1" xfId="0" applyFont="1" applyFill="1" applyBorder="1" applyAlignment="1">
      <alignment horizontal="left"/>
    </xf>
    <xf numFmtId="0" fontId="50" fillId="15" borderId="1" xfId="7" applyFont="1" applyFill="1" applyBorder="1"/>
    <xf numFmtId="0" fontId="69" fillId="15" borderId="1" xfId="7" applyFont="1" applyFill="1" applyBorder="1"/>
    <xf numFmtId="0" fontId="70" fillId="0" borderId="1" xfId="0" applyFont="1" applyBorder="1"/>
    <xf numFmtId="0" fontId="61" fillId="0" borderId="1" xfId="0" applyFont="1" applyBorder="1" applyAlignment="1">
      <alignment vertical="top"/>
    </xf>
    <xf numFmtId="0" fontId="61" fillId="0" borderId="20" xfId="0" applyFont="1" applyBorder="1"/>
    <xf numFmtId="0" fontId="56" fillId="0" borderId="19" xfId="0" applyFont="1" applyBorder="1" applyAlignment="1">
      <alignment wrapText="1"/>
    </xf>
    <xf numFmtId="0" fontId="61" fillId="0" borderId="19" xfId="0" applyFont="1" applyBorder="1"/>
    <xf numFmtId="0" fontId="72" fillId="0" borderId="1" xfId="0" applyFont="1" applyBorder="1"/>
    <xf numFmtId="0" fontId="56" fillId="0" borderId="1" xfId="0" applyFont="1" applyBorder="1" applyAlignment="1">
      <alignment wrapText="1"/>
    </xf>
    <xf numFmtId="0" fontId="56" fillId="0" borderId="5" xfId="0" applyFont="1" applyBorder="1" applyAlignment="1">
      <alignment horizontal="right"/>
    </xf>
    <xf numFmtId="43" fontId="56" fillId="0" borderId="5" xfId="1" applyFont="1" applyBorder="1"/>
    <xf numFmtId="0" fontId="61" fillId="0" borderId="5" xfId="0" applyFont="1" applyBorder="1"/>
    <xf numFmtId="0" fontId="32" fillId="0" borderId="1" xfId="0" applyFont="1" applyBorder="1" applyAlignment="1">
      <alignment wrapText="1"/>
    </xf>
    <xf numFmtId="0" fontId="73" fillId="0" borderId="1" xfId="0" applyFont="1" applyBorder="1" applyAlignment="1">
      <alignment wrapText="1"/>
    </xf>
    <xf numFmtId="0" fontId="73" fillId="0" borderId="1" xfId="0" applyFont="1" applyBorder="1"/>
    <xf numFmtId="0" fontId="32" fillId="0" borderId="1" xfId="0" applyFont="1" applyBorder="1" applyAlignment="1">
      <alignment vertical="top" wrapText="1"/>
    </xf>
    <xf numFmtId="0" fontId="73" fillId="0" borderId="22" xfId="0" applyFont="1" applyBorder="1"/>
    <xf numFmtId="0" fontId="63" fillId="0" borderId="20" xfId="0" applyFont="1" applyBorder="1"/>
    <xf numFmtId="0" fontId="63" fillId="0" borderId="20" xfId="0" applyFont="1" applyBorder="1" applyAlignment="1">
      <alignment wrapText="1"/>
    </xf>
    <xf numFmtId="0" fontId="55" fillId="0" borderId="1" xfId="0" applyFont="1" applyBorder="1" applyAlignment="1">
      <alignment horizontal="justify" vertical="center"/>
    </xf>
    <xf numFmtId="3" fontId="55" fillId="0" borderId="1" xfId="0" applyNumberFormat="1" applyFont="1" applyBorder="1" applyAlignment="1">
      <alignment horizontal="right"/>
    </xf>
    <xf numFmtId="4" fontId="55" fillId="0" borderId="1" xfId="0" applyNumberFormat="1" applyFont="1" applyBorder="1" applyAlignment="1">
      <alignment horizontal="right"/>
    </xf>
    <xf numFmtId="167" fontId="55" fillId="0" borderId="1" xfId="1" applyNumberFormat="1" applyFont="1" applyFill="1" applyBorder="1"/>
    <xf numFmtId="3" fontId="55" fillId="0" borderId="1" xfId="0" applyNumberFormat="1" applyFont="1" applyBorder="1"/>
    <xf numFmtId="0" fontId="55" fillId="0" borderId="1" xfId="0" applyFont="1" applyBorder="1" applyAlignment="1">
      <alignment horizontal="right" vertical="center" wrapText="1"/>
    </xf>
    <xf numFmtId="167" fontId="55" fillId="0" borderId="1" xfId="1" applyNumberFormat="1" applyFont="1" applyFill="1" applyBorder="1" applyAlignment="1">
      <alignment horizontal="right"/>
    </xf>
    <xf numFmtId="0" fontId="74" fillId="0" borderId="0" xfId="0" applyFont="1"/>
    <xf numFmtId="0" fontId="26" fillId="8" borderId="1" xfId="0" applyFont="1" applyFill="1" applyBorder="1" applyAlignment="1">
      <alignment vertical="top" wrapText="1"/>
    </xf>
    <xf numFmtId="3" fontId="26" fillId="0" borderId="1" xfId="0" applyNumberFormat="1" applyFont="1" applyBorder="1" applyAlignment="1">
      <alignment horizontal="right" vertical="center"/>
    </xf>
    <xf numFmtId="0" fontId="26" fillId="0" borderId="1" xfId="0" applyFont="1" applyBorder="1" applyAlignment="1">
      <alignment horizontal="right" vertical="center"/>
    </xf>
    <xf numFmtId="0" fontId="26" fillId="0" borderId="1" xfId="0" quotePrefix="1" applyFont="1" applyBorder="1" applyAlignment="1">
      <alignment horizontal="center" vertical="center" wrapText="1"/>
    </xf>
    <xf numFmtId="173" fontId="26" fillId="0" borderId="1" xfId="1" applyNumberFormat="1" applyFont="1" applyBorder="1" applyAlignment="1">
      <alignment horizontal="right"/>
    </xf>
    <xf numFmtId="164" fontId="26" fillId="0" borderId="1" xfId="1" applyNumberFormat="1" applyFont="1" applyBorder="1"/>
    <xf numFmtId="167" fontId="26" fillId="0" borderId="1" xfId="1" applyNumberFormat="1" applyFont="1" applyBorder="1" applyAlignment="1">
      <alignment vertical="center"/>
    </xf>
    <xf numFmtId="0" fontId="23" fillId="0" borderId="0" xfId="0" applyFont="1"/>
    <xf numFmtId="0" fontId="6" fillId="0" borderId="0" xfId="0" applyFont="1" applyAlignment="1">
      <alignment horizontal="left"/>
    </xf>
    <xf numFmtId="43" fontId="23" fillId="0" borderId="1" xfId="1" applyFont="1" applyBorder="1" applyAlignment="1">
      <alignment horizontal="left"/>
    </xf>
    <xf numFmtId="0" fontId="23" fillId="0" borderId="1" xfId="0" applyFont="1" applyBorder="1" applyAlignment="1">
      <alignment horizontal="left" vertical="center" wrapText="1"/>
    </xf>
    <xf numFmtId="167" fontId="26" fillId="0" borderId="1" xfId="1" applyNumberFormat="1" applyFont="1" applyBorder="1" applyAlignment="1" applyProtection="1">
      <alignment horizontal="center" vertical="center" wrapText="1"/>
    </xf>
    <xf numFmtId="167" fontId="25" fillId="0" borderId="1" xfId="1" applyNumberFormat="1" applyFont="1" applyBorder="1" applyAlignment="1" applyProtection="1">
      <alignment horizontal="center" vertical="center" wrapText="1"/>
    </xf>
    <xf numFmtId="167" fontId="25" fillId="0" borderId="1" xfId="1" applyNumberFormat="1" applyFont="1" applyBorder="1" applyAlignment="1">
      <alignment horizontal="center" vertical="center" wrapText="1"/>
    </xf>
    <xf numFmtId="167" fontId="23" fillId="0" borderId="1" xfId="1" applyNumberFormat="1" applyFont="1" applyBorder="1"/>
    <xf numFmtId="167" fontId="26" fillId="0" borderId="1" xfId="1" applyNumberFormat="1" applyFont="1" applyBorder="1" applyAlignment="1">
      <alignment horizontal="center" vertical="center" wrapText="1"/>
    </xf>
    <xf numFmtId="167" fontId="24" fillId="0" borderId="1" xfId="1" applyNumberFormat="1" applyFont="1" applyBorder="1"/>
    <xf numFmtId="167" fontId="25" fillId="0" borderId="1" xfId="1" applyNumberFormat="1" applyFont="1" applyBorder="1" applyAlignment="1">
      <alignment horizontal="center" vertical="center"/>
    </xf>
    <xf numFmtId="167" fontId="23" fillId="0" borderId="1" xfId="1" applyNumberFormat="1" applyFont="1" applyBorder="1" applyAlignment="1" applyProtection="1"/>
    <xf numFmtId="167" fontId="23" fillId="0" borderId="1" xfId="1" applyNumberFormat="1" applyFont="1" applyBorder="1" applyAlignment="1">
      <alignment horizontal="center" vertical="center"/>
    </xf>
    <xf numFmtId="167" fontId="23" fillId="0" borderId="1" xfId="1" applyNumberFormat="1" applyFont="1" applyBorder="1" applyAlignment="1">
      <alignment horizontal="center" vertical="center" wrapText="1"/>
    </xf>
    <xf numFmtId="167" fontId="23" fillId="0" borderId="1" xfId="1" applyNumberFormat="1" applyFont="1" applyBorder="1" applyAlignment="1" applyProtection="1">
      <alignment horizontal="center" vertical="center"/>
    </xf>
    <xf numFmtId="167" fontId="23" fillId="0" borderId="1" xfId="1" applyNumberFormat="1" applyFont="1" applyBorder="1" applyAlignment="1" applyProtection="1">
      <alignment vertical="center"/>
    </xf>
    <xf numFmtId="167" fontId="24" fillId="14" borderId="1" xfId="1" applyNumberFormat="1" applyFont="1" applyFill="1" applyBorder="1" applyAlignment="1" applyProtection="1">
      <alignment horizontal="center" vertical="center" wrapText="1"/>
    </xf>
    <xf numFmtId="167" fontId="24" fillId="14" borderId="1" xfId="1" applyNumberFormat="1" applyFont="1" applyFill="1" applyBorder="1" applyAlignment="1" applyProtection="1">
      <alignment vertical="center"/>
    </xf>
    <xf numFmtId="167" fontId="24" fillId="14" borderId="1" xfId="1" applyNumberFormat="1" applyFont="1" applyFill="1" applyBorder="1" applyAlignment="1" applyProtection="1"/>
    <xf numFmtId="167" fontId="36" fillId="0" borderId="0" xfId="1" applyNumberFormat="1" applyFont="1" applyBorder="1" applyAlignment="1" applyProtection="1"/>
    <xf numFmtId="167" fontId="36" fillId="0" borderId="1" xfId="1" applyNumberFormat="1" applyFont="1" applyBorder="1"/>
    <xf numFmtId="164" fontId="7" fillId="0" borderId="0" xfId="0" applyNumberFormat="1" applyFont="1"/>
    <xf numFmtId="167" fontId="34" fillId="0" borderId="1" xfId="1" applyNumberFormat="1" applyFont="1" applyFill="1" applyBorder="1"/>
    <xf numFmtId="167" fontId="26" fillId="12" borderId="1" xfId="1" applyNumberFormat="1" applyFont="1" applyFill="1" applyBorder="1" applyAlignment="1">
      <alignment horizontal="center" vertical="center" wrapText="1"/>
    </xf>
    <xf numFmtId="167" fontId="7" fillId="0" borderId="0" xfId="1" applyNumberFormat="1" applyFont="1"/>
    <xf numFmtId="167" fontId="26" fillId="12" borderId="1" xfId="0" applyNumberFormat="1" applyFont="1" applyFill="1" applyBorder="1" applyAlignment="1">
      <alignment horizontal="center" vertical="center" wrapText="1"/>
    </xf>
    <xf numFmtId="167" fontId="22" fillId="0" borderId="1" xfId="1" applyNumberFormat="1" applyFont="1" applyBorder="1" applyAlignment="1">
      <alignment horizontal="left"/>
    </xf>
    <xf numFmtId="167" fontId="26" fillId="0" borderId="1" xfId="0" applyNumberFormat="1" applyFont="1" applyBorder="1" applyAlignment="1">
      <alignment horizontal="center"/>
    </xf>
    <xf numFmtId="167" fontId="25" fillId="0" borderId="1" xfId="0" applyNumberFormat="1" applyFont="1" applyBorder="1" applyAlignment="1">
      <alignment horizontal="center"/>
    </xf>
    <xf numFmtId="167" fontId="27" fillId="5" borderId="1" xfId="1" applyNumberFormat="1" applyFont="1" applyFill="1" applyBorder="1" applyAlignment="1">
      <alignment horizontal="left"/>
    </xf>
    <xf numFmtId="167" fontId="27" fillId="5" borderId="1" xfId="0" applyNumberFormat="1" applyFont="1" applyFill="1" applyBorder="1" applyAlignment="1">
      <alignment horizontal="left"/>
    </xf>
    <xf numFmtId="167" fontId="27" fillId="5" borderId="1" xfId="0" applyNumberFormat="1" applyFont="1" applyFill="1" applyBorder="1"/>
    <xf numFmtId="167" fontId="27" fillId="5" borderId="1" xfId="1" applyNumberFormat="1" applyFont="1" applyFill="1" applyBorder="1"/>
    <xf numFmtId="167" fontId="75" fillId="0" borderId="1" xfId="1" applyNumberFormat="1" applyFont="1" applyBorder="1"/>
    <xf numFmtId="0" fontId="8" fillId="2" borderId="4" xfId="0" applyFont="1" applyFill="1" applyBorder="1" applyAlignment="1">
      <alignment horizontal="justify" vertical="center" wrapText="1"/>
    </xf>
    <xf numFmtId="17" fontId="3" fillId="0" borderId="0" xfId="0" applyNumberFormat="1" applyFont="1"/>
    <xf numFmtId="43" fontId="76" fillId="0" borderId="0" xfId="1" applyFont="1"/>
    <xf numFmtId="43" fontId="9" fillId="0" borderId="9" xfId="0" applyNumberFormat="1" applyFont="1" applyBorder="1" applyAlignment="1">
      <alignment horizontal="justify" vertical="center" wrapText="1"/>
    </xf>
    <xf numFmtId="0" fontId="22" fillId="0" borderId="12" xfId="0" applyFont="1" applyBorder="1" applyAlignment="1">
      <alignment vertical="center" wrapText="1"/>
    </xf>
    <xf numFmtId="0" fontId="8" fillId="4" borderId="4" xfId="0" applyFont="1" applyFill="1" applyBorder="1" applyAlignment="1">
      <alignment horizontal="justify" vertical="center" wrapText="1"/>
    </xf>
    <xf numFmtId="0" fontId="2" fillId="0" borderId="2" xfId="0" applyFont="1" applyBorder="1" applyAlignment="1">
      <alignment horizontal="justify" vertical="center" wrapText="1"/>
    </xf>
    <xf numFmtId="167" fontId="26" fillId="0" borderId="1" xfId="1" applyNumberFormat="1" applyFont="1" applyFill="1" applyBorder="1" applyAlignment="1">
      <alignment vertical="center" wrapText="1"/>
    </xf>
    <xf numFmtId="14" fontId="26" fillId="0" borderId="1" xfId="1" applyNumberFormat="1" applyFont="1" applyFill="1" applyBorder="1" applyAlignment="1">
      <alignment horizontal="left" vertical="center" wrapText="1"/>
    </xf>
    <xf numFmtId="0" fontId="2" fillId="0" borderId="1" xfId="0" applyFont="1" applyBorder="1" applyAlignment="1">
      <alignment horizontal="justify" vertical="center" wrapText="1"/>
    </xf>
    <xf numFmtId="0" fontId="2" fillId="0" borderId="5" xfId="0" applyFont="1" applyBorder="1" applyAlignment="1">
      <alignment horizontal="justify" vertical="center" wrapText="1"/>
    </xf>
    <xf numFmtId="0" fontId="23" fillId="0" borderId="8" xfId="0" applyFont="1" applyBorder="1" applyAlignment="1">
      <alignment vertical="center"/>
    </xf>
    <xf numFmtId="0" fontId="23" fillId="0" borderId="9" xfId="0" applyFont="1" applyBorder="1" applyAlignment="1">
      <alignment horizontal="right" vertical="center"/>
    </xf>
    <xf numFmtId="0" fontId="23" fillId="0" borderId="9" xfId="0" applyFont="1" applyBorder="1" applyAlignment="1">
      <alignment vertical="center"/>
    </xf>
    <xf numFmtId="0" fontId="23" fillId="0" borderId="9" xfId="0" applyFont="1" applyBorder="1" applyAlignment="1">
      <alignment vertical="center" wrapText="1"/>
    </xf>
    <xf numFmtId="3" fontId="23" fillId="0" borderId="9" xfId="0" applyNumberFormat="1" applyFont="1" applyBorder="1" applyAlignment="1">
      <alignment horizontal="right" vertical="center"/>
    </xf>
    <xf numFmtId="167" fontId="6" fillId="0" borderId="1" xfId="1" applyNumberFormat="1" applyFont="1" applyBorder="1" applyAlignment="1">
      <alignment horizontal="justify" wrapText="1"/>
    </xf>
    <xf numFmtId="167" fontId="2" fillId="0" borderId="1" xfId="1" applyNumberFormat="1" applyFont="1" applyBorder="1" applyAlignment="1">
      <alignment horizontal="justify" vertical="center" wrapText="1"/>
    </xf>
    <xf numFmtId="167" fontId="2" fillId="0" borderId="1" xfId="1" applyNumberFormat="1" applyFont="1" applyBorder="1" applyAlignment="1">
      <alignment horizontal="justify" wrapText="1"/>
    </xf>
    <xf numFmtId="14" fontId="23" fillId="0" borderId="20" xfId="1" applyNumberFormat="1" applyFont="1" applyBorder="1" applyAlignment="1">
      <alignment horizontal="left" wrapText="1"/>
    </xf>
    <xf numFmtId="170" fontId="23" fillId="0" borderId="1" xfId="0" applyNumberFormat="1" applyFont="1" applyBorder="1" applyAlignment="1">
      <alignment horizontal="left" vertical="center"/>
    </xf>
    <xf numFmtId="0" fontId="22" fillId="0" borderId="0" xfId="0" applyFont="1" applyAlignment="1">
      <alignment horizontal="left" wrapText="1"/>
    </xf>
    <xf numFmtId="0" fontId="26" fillId="0" borderId="0" xfId="0" applyFont="1" applyAlignment="1">
      <alignment vertical="center" wrapText="1"/>
    </xf>
    <xf numFmtId="0" fontId="23" fillId="0" borderId="0" xfId="0" applyFont="1" applyAlignment="1">
      <alignment vertical="center" wrapText="1"/>
    </xf>
    <xf numFmtId="0" fontId="23" fillId="0" borderId="0" xfId="0" quotePrefix="1" applyFont="1" applyAlignment="1">
      <alignment horizontal="left" vertical="center" wrapText="1"/>
    </xf>
    <xf numFmtId="0" fontId="23" fillId="0" borderId="0" xfId="0" applyFont="1" applyAlignment="1">
      <alignment horizontal="left" vertical="center" wrapText="1"/>
    </xf>
    <xf numFmtId="1" fontId="23" fillId="0" borderId="0" xfId="0" applyNumberFormat="1" applyFont="1" applyAlignment="1">
      <alignment horizontal="left" vertical="center" wrapText="1"/>
    </xf>
    <xf numFmtId="170" fontId="23" fillId="0" borderId="0" xfId="0" applyNumberFormat="1" applyFont="1" applyAlignment="1">
      <alignment horizontal="left" vertical="center" wrapText="1"/>
    </xf>
    <xf numFmtId="0" fontId="22" fillId="0" borderId="0" xfId="0" applyFont="1" applyAlignment="1">
      <alignment vertical="center" wrapText="1"/>
    </xf>
    <xf numFmtId="171" fontId="22" fillId="0" borderId="0" xfId="0" applyNumberFormat="1" applyFont="1" applyAlignment="1">
      <alignment horizontal="left" vertical="center" wrapText="1"/>
    </xf>
    <xf numFmtId="1" fontId="23" fillId="0" borderId="0" xfId="1" applyNumberFormat="1" applyFont="1" applyFill="1" applyBorder="1" applyAlignment="1">
      <alignment horizontal="left" wrapText="1"/>
    </xf>
    <xf numFmtId="172" fontId="23" fillId="0" borderId="0" xfId="0" applyNumberFormat="1" applyFont="1" applyAlignment="1">
      <alignment horizontal="left" wrapText="1"/>
    </xf>
    <xf numFmtId="167" fontId="23" fillId="0" borderId="1" xfId="1" applyNumberFormat="1" applyFont="1" applyFill="1" applyBorder="1" applyAlignment="1">
      <alignment vertical="center" wrapText="1"/>
    </xf>
    <xf numFmtId="0" fontId="22" fillId="0" borderId="1" xfId="0" applyFont="1" applyBorder="1" applyAlignment="1">
      <alignment horizontal="left" wrapText="1"/>
    </xf>
    <xf numFmtId="0" fontId="22" fillId="0" borderId="0" xfId="0" applyFont="1" applyAlignment="1">
      <alignment wrapText="1"/>
    </xf>
    <xf numFmtId="14" fontId="23" fillId="0" borderId="1" xfId="0" applyNumberFormat="1" applyFont="1" applyBorder="1" applyAlignment="1">
      <alignment horizontal="left" vertical="center" wrapText="1"/>
    </xf>
    <xf numFmtId="14" fontId="22" fillId="0" borderId="1" xfId="0" applyNumberFormat="1" applyFont="1" applyBorder="1" applyAlignment="1">
      <alignment horizontal="left"/>
    </xf>
    <xf numFmtId="14" fontId="23" fillId="0" borderId="1" xfId="0" applyNumberFormat="1" applyFont="1" applyBorder="1" applyAlignment="1">
      <alignment horizontal="left" vertical="center"/>
    </xf>
    <xf numFmtId="0" fontId="24" fillId="8" borderId="20" xfId="0" applyFont="1" applyFill="1" applyBorder="1" applyAlignment="1">
      <alignment horizontal="right" vertical="top" wrapText="1"/>
    </xf>
    <xf numFmtId="9" fontId="0" fillId="0" borderId="0" xfId="2" applyFont="1"/>
    <xf numFmtId="0" fontId="25" fillId="9" borderId="0" xfId="0" applyFont="1" applyFill="1" applyAlignment="1">
      <alignment horizontal="left" vertical="center"/>
    </xf>
    <xf numFmtId="167" fontId="25" fillId="10" borderId="1" xfId="1" applyNumberFormat="1" applyFont="1" applyFill="1" applyBorder="1" applyAlignment="1">
      <alignment vertical="center" wrapText="1"/>
    </xf>
    <xf numFmtId="9" fontId="25" fillId="10" borderId="1" xfId="2" applyFont="1" applyFill="1" applyBorder="1" applyAlignment="1">
      <alignment vertical="center" wrapText="1"/>
    </xf>
    <xf numFmtId="0" fontId="22" fillId="9" borderId="0" xfId="0" applyFont="1" applyFill="1"/>
    <xf numFmtId="9" fontId="22" fillId="0" borderId="0" xfId="2" applyFont="1"/>
    <xf numFmtId="0" fontId="24" fillId="7" borderId="20" xfId="0" applyFont="1" applyFill="1" applyBorder="1" applyAlignment="1">
      <alignment vertical="top" wrapText="1"/>
    </xf>
    <xf numFmtId="0" fontId="22" fillId="7" borderId="20" xfId="0" applyFont="1" applyFill="1" applyBorder="1" applyAlignment="1">
      <alignment vertical="top" wrapText="1"/>
    </xf>
    <xf numFmtId="4" fontId="24" fillId="7" borderId="20" xfId="0" applyNumberFormat="1" applyFont="1" applyFill="1" applyBorder="1" applyAlignment="1">
      <alignment horizontal="right" vertical="top" wrapText="1"/>
    </xf>
    <xf numFmtId="9" fontId="24" fillId="7" borderId="20" xfId="2" applyFont="1" applyFill="1" applyBorder="1" applyAlignment="1">
      <alignment horizontal="right" vertical="top" wrapText="1"/>
    </xf>
    <xf numFmtId="0" fontId="22" fillId="8" borderId="20" xfId="0" applyFont="1" applyFill="1" applyBorder="1" applyAlignment="1">
      <alignment wrapText="1"/>
    </xf>
    <xf numFmtId="0" fontId="23" fillId="8" borderId="20" xfId="0" applyFont="1" applyFill="1" applyBorder="1" applyAlignment="1">
      <alignment vertical="top" wrapText="1"/>
    </xf>
    <xf numFmtId="4" fontId="23" fillId="8" borderId="20" xfId="0" applyNumberFormat="1" applyFont="1" applyFill="1" applyBorder="1" applyAlignment="1">
      <alignment horizontal="right" wrapText="1"/>
    </xf>
    <xf numFmtId="4" fontId="24" fillId="8" borderId="20" xfId="0" applyNumberFormat="1" applyFont="1" applyFill="1" applyBorder="1" applyAlignment="1">
      <alignment horizontal="right" wrapText="1"/>
    </xf>
    <xf numFmtId="0" fontId="24" fillId="7" borderId="20" xfId="0" applyFont="1" applyFill="1" applyBorder="1" applyAlignment="1">
      <alignment horizontal="right" vertical="top" wrapText="1"/>
    </xf>
    <xf numFmtId="43" fontId="24" fillId="7" borderId="20" xfId="1" applyFont="1" applyFill="1" applyBorder="1" applyAlignment="1">
      <alignment horizontal="right" vertical="top" wrapText="1"/>
    </xf>
    <xf numFmtId="0" fontId="22" fillId="7" borderId="27" xfId="0" applyFont="1" applyFill="1" applyBorder="1" applyAlignment="1">
      <alignment vertical="top" wrapText="1"/>
    </xf>
    <xf numFmtId="4" fontId="24" fillId="7" borderId="29" xfId="0" applyNumberFormat="1" applyFont="1" applyFill="1" applyBorder="1" applyAlignment="1">
      <alignment horizontal="right" vertical="top" wrapText="1"/>
    </xf>
    <xf numFmtId="4" fontId="24" fillId="7" borderId="22" xfId="0" applyNumberFormat="1" applyFont="1" applyFill="1" applyBorder="1" applyAlignment="1">
      <alignment horizontal="right" vertical="top" wrapText="1"/>
    </xf>
    <xf numFmtId="9" fontId="24" fillId="0" borderId="20" xfId="2" applyFont="1" applyFill="1" applyBorder="1" applyAlignment="1">
      <alignment horizontal="right" vertical="top" wrapText="1"/>
    </xf>
    <xf numFmtId="0" fontId="22" fillId="0" borderId="20" xfId="0" applyFont="1" applyBorder="1" applyAlignment="1">
      <alignment wrapText="1"/>
    </xf>
    <xf numFmtId="0" fontId="23" fillId="0" borderId="20" xfId="0" applyFont="1" applyBorder="1" applyAlignment="1">
      <alignment vertical="top" wrapText="1"/>
    </xf>
    <xf numFmtId="4" fontId="23" fillId="0" borderId="20" xfId="0" applyNumberFormat="1" applyFont="1" applyBorder="1" applyAlignment="1">
      <alignment horizontal="right" wrapText="1"/>
    </xf>
    <xf numFmtId="0" fontId="22" fillId="15" borderId="20" xfId="0" applyFont="1" applyFill="1" applyBorder="1" applyAlignment="1">
      <alignment wrapText="1"/>
    </xf>
    <xf numFmtId="0" fontId="22" fillId="15" borderId="20" xfId="0" applyFont="1" applyFill="1" applyBorder="1" applyAlignment="1">
      <alignment vertical="top" wrapText="1"/>
    </xf>
    <xf numFmtId="4" fontId="24" fillId="15" borderId="20" xfId="0" applyNumberFormat="1" applyFont="1" applyFill="1" applyBorder="1" applyAlignment="1">
      <alignment horizontal="right" wrapText="1"/>
    </xf>
    <xf numFmtId="9" fontId="24" fillId="15" borderId="20" xfId="2" applyFont="1" applyFill="1" applyBorder="1" applyAlignment="1">
      <alignment horizontal="right" vertical="top" wrapText="1"/>
    </xf>
    <xf numFmtId="0" fontId="22" fillId="11" borderId="20" xfId="0" applyFont="1" applyFill="1" applyBorder="1" applyAlignment="1">
      <alignment wrapText="1"/>
    </xf>
    <xf numFmtId="0" fontId="22" fillId="11" borderId="20" xfId="0" applyFont="1" applyFill="1" applyBorder="1" applyAlignment="1">
      <alignment vertical="top" wrapText="1"/>
    </xf>
    <xf numFmtId="4" fontId="24" fillId="11" borderId="20" xfId="0" applyNumberFormat="1" applyFont="1" applyFill="1" applyBorder="1" applyAlignment="1">
      <alignment horizontal="right" wrapText="1"/>
    </xf>
    <xf numFmtId="9" fontId="24" fillId="11" borderId="20" xfId="2" applyFont="1" applyFill="1" applyBorder="1" applyAlignment="1">
      <alignment horizontal="right" vertical="top" wrapText="1"/>
    </xf>
    <xf numFmtId="4" fontId="24" fillId="0" borderId="20" xfId="0" applyNumberFormat="1" applyFont="1" applyBorder="1" applyAlignment="1">
      <alignment horizontal="right" vertical="top" wrapText="1"/>
    </xf>
    <xf numFmtId="0" fontId="23" fillId="0" borderId="20" xfId="0" applyFont="1" applyBorder="1" applyAlignment="1">
      <alignment horizontal="right" wrapText="1"/>
    </xf>
    <xf numFmtId="0" fontId="22" fillId="0" borderId="20" xfId="0" applyFont="1" applyBorder="1" applyAlignment="1">
      <alignment vertical="top" wrapText="1"/>
    </xf>
    <xf numFmtId="4" fontId="24" fillId="0" borderId="20" xfId="0" applyNumberFormat="1" applyFont="1" applyBorder="1" applyAlignment="1">
      <alignment horizontal="right" wrapText="1"/>
    </xf>
    <xf numFmtId="0" fontId="24" fillId="0" borderId="20" xfId="0" applyFont="1" applyBorder="1" applyAlignment="1">
      <alignment horizontal="right" vertical="top" wrapText="1"/>
    </xf>
    <xf numFmtId="0" fontId="23" fillId="0" borderId="27" xfId="0" applyFont="1" applyBorder="1" applyAlignment="1">
      <alignment vertical="top" wrapText="1"/>
    </xf>
    <xf numFmtId="4" fontId="23" fillId="0" borderId="29" xfId="0" applyNumberFormat="1" applyFont="1" applyBorder="1" applyAlignment="1">
      <alignment horizontal="right" wrapText="1"/>
    </xf>
    <xf numFmtId="15" fontId="26" fillId="0" borderId="1" xfId="0" applyNumberFormat="1" applyFont="1" applyBorder="1"/>
    <xf numFmtId="0" fontId="26" fillId="0" borderId="1" xfId="0" applyFont="1" applyBorder="1" applyAlignment="1">
      <alignment horizontal="left" vertical="top" wrapText="1"/>
    </xf>
    <xf numFmtId="0" fontId="78" fillId="0" borderId="0" xfId="0" applyFont="1"/>
    <xf numFmtId="167" fontId="77" fillId="0" borderId="1" xfId="1" applyNumberFormat="1" applyFont="1" applyFill="1" applyBorder="1" applyAlignment="1">
      <alignment vertical="center"/>
    </xf>
    <xf numFmtId="0" fontId="78" fillId="0" borderId="0" xfId="0" applyFont="1" applyAlignment="1">
      <alignment vertical="center"/>
    </xf>
    <xf numFmtId="0" fontId="77" fillId="0" borderId="0" xfId="0" applyFont="1" applyAlignment="1">
      <alignment vertical="center"/>
    </xf>
    <xf numFmtId="0" fontId="78" fillId="0" borderId="1" xfId="0" applyFont="1" applyBorder="1" applyAlignment="1">
      <alignment horizontal="left" vertical="center" wrapText="1"/>
    </xf>
    <xf numFmtId="0" fontId="78" fillId="0" borderId="1" xfId="0" applyFont="1" applyBorder="1" applyAlignment="1">
      <alignment horizontal="left" vertical="center"/>
    </xf>
    <xf numFmtId="0" fontId="78" fillId="0" borderId="1" xfId="0" applyFont="1" applyBorder="1" applyAlignment="1">
      <alignment horizontal="left"/>
    </xf>
    <xf numFmtId="14" fontId="78" fillId="0" borderId="1" xfId="1" applyNumberFormat="1" applyFont="1" applyFill="1" applyBorder="1" applyAlignment="1">
      <alignment horizontal="left" vertical="center" wrapText="1"/>
    </xf>
    <xf numFmtId="0" fontId="78" fillId="0" borderId="1" xfId="0" applyFont="1" applyBorder="1" applyAlignment="1">
      <alignment vertical="center" wrapText="1"/>
    </xf>
    <xf numFmtId="167" fontId="78" fillId="0" borderId="1" xfId="1" applyNumberFormat="1" applyFont="1" applyFill="1" applyBorder="1" applyAlignment="1">
      <alignment vertical="center"/>
    </xf>
    <xf numFmtId="0" fontId="78" fillId="0" borderId="1" xfId="0" applyFont="1" applyBorder="1" applyAlignment="1">
      <alignment vertical="center"/>
    </xf>
    <xf numFmtId="167" fontId="78" fillId="0" borderId="1" xfId="1" applyNumberFormat="1" applyFont="1" applyFill="1" applyBorder="1" applyAlignment="1">
      <alignment vertical="center" wrapText="1"/>
    </xf>
    <xf numFmtId="0" fontId="78" fillId="0" borderId="1" xfId="0" applyFont="1" applyBorder="1"/>
    <xf numFmtId="167" fontId="78" fillId="0" borderId="1" xfId="1" applyNumberFormat="1" applyFont="1" applyFill="1" applyBorder="1"/>
    <xf numFmtId="0" fontId="78" fillId="0" borderId="1" xfId="0" applyFont="1" applyBorder="1" applyAlignment="1">
      <alignment horizontal="left" wrapText="1"/>
    </xf>
    <xf numFmtId="17" fontId="78" fillId="12" borderId="1" xfId="0" applyNumberFormat="1" applyFont="1" applyFill="1" applyBorder="1" applyAlignment="1">
      <alignment horizontal="left" vertical="center"/>
    </xf>
    <xf numFmtId="167" fontId="78" fillId="0" borderId="1" xfId="1" applyNumberFormat="1" applyFont="1" applyFill="1" applyBorder="1" applyAlignment="1">
      <alignment horizontal="center" vertical="center"/>
    </xf>
    <xf numFmtId="0" fontId="78" fillId="0" borderId="1" xfId="0" applyFont="1" applyBorder="1" applyAlignment="1">
      <alignment horizontal="left" vertical="top"/>
    </xf>
    <xf numFmtId="0" fontId="78" fillId="0" borderId="1" xfId="0" applyFont="1" applyBorder="1" applyAlignment="1">
      <alignment wrapText="1"/>
    </xf>
    <xf numFmtId="0" fontId="78" fillId="0" borderId="1" xfId="0" applyFont="1" applyBorder="1" applyAlignment="1">
      <alignment vertical="top" wrapText="1"/>
    </xf>
    <xf numFmtId="167" fontId="78" fillId="0" borderId="1" xfId="1" applyNumberFormat="1" applyFont="1" applyFill="1" applyBorder="1" applyAlignment="1">
      <alignment horizontal="right" vertical="top" wrapText="1"/>
    </xf>
    <xf numFmtId="0" fontId="78" fillId="0" borderId="1" xfId="0" applyFont="1" applyBorder="1" applyAlignment="1">
      <alignment horizontal="left" vertical="top" wrapText="1"/>
    </xf>
    <xf numFmtId="0" fontId="78" fillId="0" borderId="1" xfId="3" applyFont="1" applyBorder="1" applyAlignment="1">
      <alignment horizontal="left" vertical="center" wrapText="1"/>
    </xf>
    <xf numFmtId="167" fontId="78" fillId="0" borderId="1" xfId="0" applyNumberFormat="1" applyFont="1" applyBorder="1" applyAlignment="1">
      <alignment vertical="center"/>
    </xf>
    <xf numFmtId="0" fontId="78" fillId="0" borderId="1" xfId="0" applyFont="1" applyBorder="1" applyAlignment="1">
      <alignment horizontal="right" vertical="top"/>
    </xf>
    <xf numFmtId="14" fontId="78" fillId="0" borderId="1" xfId="0" applyNumberFormat="1" applyFont="1" applyBorder="1" applyAlignment="1">
      <alignment horizontal="left" wrapText="1"/>
    </xf>
    <xf numFmtId="0" fontId="78" fillId="0" borderId="1" xfId="0" applyFont="1" applyBorder="1" applyAlignment="1">
      <alignment horizontal="right" vertical="center" wrapText="1"/>
    </xf>
    <xf numFmtId="14" fontId="78" fillId="0" borderId="1" xfId="1" applyNumberFormat="1" applyFont="1" applyFill="1" applyBorder="1" applyAlignment="1">
      <alignment horizontal="left" wrapText="1"/>
    </xf>
    <xf numFmtId="0" fontId="78" fillId="0" borderId="1" xfId="4" applyNumberFormat="1" applyFont="1" applyFill="1" applyBorder="1" applyAlignment="1">
      <alignment horizontal="left" wrapText="1"/>
    </xf>
    <xf numFmtId="167" fontId="78" fillId="0" borderId="1" xfId="4" applyNumberFormat="1" applyFont="1" applyFill="1" applyBorder="1" applyAlignment="1">
      <alignment horizontal="left" vertical="center" wrapText="1"/>
    </xf>
    <xf numFmtId="0" fontId="77" fillId="0" borderId="1" xfId="0" applyFont="1" applyBorder="1" applyAlignment="1">
      <alignment horizontal="left" vertical="center"/>
    </xf>
    <xf numFmtId="0" fontId="77" fillId="0" borderId="1" xfId="0" applyFont="1" applyBorder="1" applyAlignment="1">
      <alignment vertical="center"/>
    </xf>
    <xf numFmtId="0" fontId="78" fillId="0" borderId="0" xfId="0" applyFont="1" applyAlignment="1">
      <alignment horizontal="left"/>
    </xf>
    <xf numFmtId="167" fontId="77" fillId="0" borderId="0" xfId="1" applyNumberFormat="1" applyFont="1" applyFill="1"/>
    <xf numFmtId="167" fontId="77" fillId="0" borderId="0" xfId="0" applyNumberFormat="1" applyFont="1"/>
    <xf numFmtId="167" fontId="78" fillId="0" borderId="0" xfId="1" applyNumberFormat="1" applyFont="1" applyFill="1"/>
    <xf numFmtId="167" fontId="77" fillId="0" borderId="1" xfId="1" applyNumberFormat="1" applyFont="1" applyFill="1" applyBorder="1"/>
    <xf numFmtId="0" fontId="77" fillId="0" borderId="1" xfId="0" applyFont="1" applyBorder="1"/>
    <xf numFmtId="15" fontId="78" fillId="0" borderId="1" xfId="0" applyNumberFormat="1" applyFont="1" applyBorder="1" applyAlignment="1">
      <alignment horizontal="left"/>
    </xf>
    <xf numFmtId="49" fontId="78" fillId="8" borderId="1" xfId="0" applyNumberFormat="1" applyFont="1" applyFill="1" applyBorder="1" applyAlignment="1">
      <alignment horizontal="left" wrapText="1"/>
    </xf>
    <xf numFmtId="14" fontId="78" fillId="8" borderId="1" xfId="0" applyNumberFormat="1" applyFont="1" applyFill="1" applyBorder="1" applyAlignment="1">
      <alignment horizontal="left" wrapText="1"/>
    </xf>
    <xf numFmtId="14" fontId="78" fillId="0" borderId="1" xfId="0" applyNumberFormat="1" applyFont="1" applyBorder="1" applyAlignment="1">
      <alignment horizontal="left"/>
    </xf>
    <xf numFmtId="49" fontId="78" fillId="0" borderId="1" xfId="0" applyNumberFormat="1" applyFont="1" applyBorder="1" applyAlignment="1">
      <alignment horizontal="left" wrapText="1"/>
    </xf>
    <xf numFmtId="14" fontId="78" fillId="8" borderId="1" xfId="0" applyNumberFormat="1" applyFont="1" applyFill="1" applyBorder="1" applyAlignment="1">
      <alignment horizontal="left" vertical="center" wrapText="1"/>
    </xf>
    <xf numFmtId="0" fontId="78" fillId="12" borderId="1" xfId="0" applyFont="1" applyFill="1" applyBorder="1" applyAlignment="1">
      <alignment horizontal="left" vertical="center" wrapText="1"/>
    </xf>
    <xf numFmtId="0" fontId="78" fillId="12" borderId="1" xfId="0" applyFont="1" applyFill="1" applyBorder="1" applyAlignment="1">
      <alignment horizontal="left" vertical="center"/>
    </xf>
    <xf numFmtId="14" fontId="78" fillId="12" borderId="1" xfId="0" applyNumberFormat="1" applyFont="1" applyFill="1" applyBorder="1" applyAlignment="1">
      <alignment horizontal="left"/>
    </xf>
    <xf numFmtId="14" fontId="78" fillId="12" borderId="1" xfId="0" applyNumberFormat="1" applyFont="1" applyFill="1" applyBorder="1" applyAlignment="1">
      <alignment horizontal="left" vertical="center" wrapText="1"/>
    </xf>
    <xf numFmtId="0" fontId="78" fillId="12" borderId="1" xfId="0" applyFont="1" applyFill="1" applyBorder="1" applyAlignment="1">
      <alignment horizontal="left"/>
    </xf>
    <xf numFmtId="14" fontId="78" fillId="0" borderId="1" xfId="0" applyNumberFormat="1" applyFont="1" applyBorder="1" applyAlignment="1">
      <alignment horizontal="left" vertical="center"/>
    </xf>
    <xf numFmtId="14" fontId="78" fillId="12" borderId="1" xfId="4" applyNumberFormat="1" applyFont="1" applyFill="1" applyBorder="1" applyAlignment="1">
      <alignment horizontal="left"/>
    </xf>
    <xf numFmtId="14" fontId="78" fillId="12" borderId="1" xfId="8" applyNumberFormat="1" applyFont="1" applyFill="1" applyBorder="1" applyAlignment="1">
      <alignment horizontal="left"/>
    </xf>
    <xf numFmtId="14" fontId="78" fillId="0" borderId="1" xfId="0" applyNumberFormat="1" applyFont="1" applyBorder="1" applyAlignment="1">
      <alignment horizontal="left" vertical="top"/>
    </xf>
    <xf numFmtId="167" fontId="78" fillId="0" borderId="0" xfId="0" applyNumberFormat="1" applyFont="1"/>
    <xf numFmtId="167" fontId="77" fillId="2" borderId="1" xfId="0" applyNumberFormat="1" applyFont="1" applyFill="1" applyBorder="1" applyAlignment="1">
      <alignment horizontal="center" vertical="center" wrapText="1"/>
    </xf>
    <xf numFmtId="167" fontId="78" fillId="0" borderId="1" xfId="0" applyNumberFormat="1" applyFont="1" applyBorder="1"/>
    <xf numFmtId="167" fontId="78" fillId="12" borderId="1" xfId="0" applyNumberFormat="1" applyFont="1" applyFill="1" applyBorder="1"/>
    <xf numFmtId="167" fontId="78" fillId="12" borderId="1" xfId="0" applyNumberFormat="1" applyFont="1" applyFill="1" applyBorder="1" applyAlignment="1">
      <alignment vertical="center"/>
    </xf>
    <xf numFmtId="167" fontId="77" fillId="0" borderId="1" xfId="0" applyNumberFormat="1" applyFont="1" applyBorder="1" applyAlignment="1">
      <alignment vertical="center"/>
    </xf>
    <xf numFmtId="15" fontId="26" fillId="0" borderId="1" xfId="0" applyNumberFormat="1" applyFont="1" applyBorder="1" applyAlignment="1">
      <alignment horizontal="left"/>
    </xf>
    <xf numFmtId="14" fontId="26" fillId="0" borderId="1" xfId="0" applyNumberFormat="1" applyFont="1" applyBorder="1"/>
    <xf numFmtId="17" fontId="26" fillId="12" borderId="1" xfId="0" applyNumberFormat="1" applyFont="1" applyFill="1" applyBorder="1" applyAlignment="1">
      <alignment vertical="center"/>
    </xf>
    <xf numFmtId="0" fontId="26" fillId="0" borderId="1" xfId="0" quotePrefix="1" applyFont="1" applyBorder="1" applyAlignment="1">
      <alignment vertical="center" wrapText="1"/>
    </xf>
    <xf numFmtId="14" fontId="26" fillId="0" borderId="1" xfId="0" applyNumberFormat="1" applyFont="1" applyBorder="1" applyAlignment="1">
      <alignment horizontal="left"/>
    </xf>
    <xf numFmtId="0" fontId="26" fillId="12" borderId="1" xfId="0" applyFont="1" applyFill="1" applyBorder="1" applyAlignment="1">
      <alignment vertical="center" wrapText="1"/>
    </xf>
    <xf numFmtId="17" fontId="26" fillId="0" borderId="1" xfId="0" applyNumberFormat="1" applyFont="1" applyBorder="1"/>
    <xf numFmtId="0" fontId="26" fillId="12" borderId="1" xfId="0" applyFont="1" applyFill="1" applyBorder="1" applyAlignment="1">
      <alignment horizontal="right" vertical="center" wrapText="1"/>
    </xf>
    <xf numFmtId="0" fontId="26" fillId="0" borderId="1" xfId="3" applyFont="1" applyBorder="1"/>
    <xf numFmtId="0" fontId="26" fillId="0" borderId="1" xfId="0" applyFont="1" applyBorder="1" applyAlignment="1">
      <alignment horizontal="center"/>
    </xf>
    <xf numFmtId="14" fontId="26" fillId="0" borderId="1" xfId="0" applyNumberFormat="1" applyFont="1" applyBorder="1" applyAlignment="1">
      <alignment horizontal="center"/>
    </xf>
    <xf numFmtId="0" fontId="26" fillId="0" borderId="44" xfId="0" applyFont="1" applyBorder="1" applyAlignment="1">
      <alignment horizontal="left" vertical="center"/>
    </xf>
    <xf numFmtId="0" fontId="26" fillId="0" borderId="17" xfId="0" applyFont="1" applyBorder="1" applyAlignment="1">
      <alignment vertical="center" wrapText="1"/>
    </xf>
    <xf numFmtId="167" fontId="26" fillId="0" borderId="17" xfId="1" applyNumberFormat="1" applyFont="1" applyFill="1" applyBorder="1" applyAlignment="1">
      <alignment vertical="center"/>
    </xf>
    <xf numFmtId="167" fontId="26" fillId="0" borderId="44" xfId="1" applyNumberFormat="1" applyFont="1" applyFill="1" applyBorder="1" applyAlignment="1">
      <alignment vertical="center"/>
    </xf>
    <xf numFmtId="0" fontId="26" fillId="12" borderId="1" xfId="0" applyFont="1" applyFill="1" applyBorder="1" applyAlignment="1">
      <alignment horizontal="right"/>
    </xf>
    <xf numFmtId="14" fontId="26" fillId="12" borderId="1" xfId="8" applyNumberFormat="1" applyFont="1" applyFill="1" applyBorder="1" applyAlignment="1">
      <alignment horizontal="right"/>
    </xf>
    <xf numFmtId="14" fontId="26" fillId="12" borderId="1" xfId="0" applyNumberFormat="1" applyFont="1" applyFill="1" applyBorder="1" applyAlignment="1">
      <alignment horizontal="right"/>
    </xf>
    <xf numFmtId="14" fontId="26" fillId="0" borderId="1" xfId="8" applyNumberFormat="1" applyFont="1" applyFill="1" applyBorder="1" applyAlignment="1">
      <alignment horizontal="right"/>
    </xf>
    <xf numFmtId="14" fontId="26" fillId="12" borderId="1" xfId="8" applyNumberFormat="1" applyFont="1" applyFill="1" applyBorder="1" applyAlignment="1">
      <alignment horizontal="right" vertical="center"/>
    </xf>
    <xf numFmtId="167" fontId="26" fillId="0" borderId="1" xfId="1" applyNumberFormat="1" applyFont="1" applyFill="1" applyBorder="1" applyAlignment="1">
      <alignment horizontal="left" vertical="top" wrapText="1"/>
    </xf>
    <xf numFmtId="167" fontId="4" fillId="2" borderId="1" xfId="1" applyNumberFormat="1" applyFont="1" applyFill="1" applyBorder="1" applyAlignment="1">
      <alignment horizontal="center" vertical="center" wrapText="1"/>
    </xf>
    <xf numFmtId="0" fontId="25" fillId="0" borderId="1" xfId="0" applyFont="1" applyBorder="1"/>
    <xf numFmtId="14" fontId="34" fillId="0" borderId="1" xfId="0" applyNumberFormat="1" applyFont="1" applyBorder="1" applyAlignment="1">
      <alignment horizontal="right" vertical="center"/>
    </xf>
    <xf numFmtId="0" fontId="34" fillId="0" borderId="1" xfId="0" applyFont="1" applyBorder="1" applyAlignment="1">
      <alignment horizontal="right" vertical="center"/>
    </xf>
    <xf numFmtId="0" fontId="26" fillId="0" borderId="45" xfId="0" applyFont="1" applyBorder="1" applyAlignment="1">
      <alignment horizontal="left" vertical="center"/>
    </xf>
    <xf numFmtId="0" fontId="34" fillId="0" borderId="6" xfId="0" applyFont="1" applyBorder="1" applyAlignment="1">
      <alignment vertical="center"/>
    </xf>
    <xf numFmtId="14" fontId="34" fillId="0" borderId="45" xfId="0" applyNumberFormat="1" applyFont="1" applyBorder="1" applyAlignment="1">
      <alignment horizontal="right" vertical="center"/>
    </xf>
    <xf numFmtId="0" fontId="26" fillId="0" borderId="6" xfId="0" applyFont="1" applyBorder="1" applyAlignment="1">
      <alignment vertical="center" wrapText="1"/>
    </xf>
    <xf numFmtId="167" fontId="26" fillId="0" borderId="45" xfId="1" applyNumberFormat="1" applyFont="1" applyFill="1" applyBorder="1" applyAlignment="1">
      <alignment vertical="center"/>
    </xf>
    <xf numFmtId="167" fontId="26" fillId="0" borderId="6" xfId="1" applyNumberFormat="1" applyFont="1" applyFill="1" applyBorder="1" applyAlignment="1">
      <alignment vertical="center"/>
    </xf>
    <xf numFmtId="0" fontId="34" fillId="0" borderId="17" xfId="0" applyFont="1" applyBorder="1" applyAlignment="1">
      <alignment vertical="center"/>
    </xf>
    <xf numFmtId="14" fontId="34" fillId="0" borderId="44" xfId="0" applyNumberFormat="1" applyFont="1" applyBorder="1" applyAlignment="1">
      <alignment horizontal="right" vertical="center"/>
    </xf>
    <xf numFmtId="0" fontId="34" fillId="0" borderId="44" xfId="0" applyFont="1" applyBorder="1" applyAlignment="1">
      <alignment horizontal="right" vertical="center"/>
    </xf>
    <xf numFmtId="14" fontId="26" fillId="0" borderId="1" xfId="9" applyNumberFormat="1" applyFont="1" applyFill="1" applyBorder="1" applyAlignment="1">
      <alignment horizontal="left" wrapText="1"/>
    </xf>
    <xf numFmtId="14" fontId="26" fillId="0" borderId="1" xfId="8" applyNumberFormat="1" applyFont="1" applyFill="1" applyBorder="1" applyAlignment="1">
      <alignment horizontal="left"/>
    </xf>
    <xf numFmtId="0" fontId="26" fillId="0" borderId="1" xfId="0" applyFont="1" applyBorder="1" applyAlignment="1">
      <alignment horizontal="right"/>
    </xf>
    <xf numFmtId="167" fontId="25" fillId="0" borderId="1" xfId="1" applyNumberFormat="1" applyFont="1" applyBorder="1"/>
    <xf numFmtId="167" fontId="2" fillId="0" borderId="0" xfId="1" applyNumberFormat="1" applyFont="1"/>
    <xf numFmtId="0" fontId="23" fillId="3" borderId="1" xfId="0" applyFont="1" applyFill="1" applyBorder="1"/>
    <xf numFmtId="0" fontId="25" fillId="0" borderId="0" xfId="0" applyFont="1" applyAlignment="1">
      <alignment horizontal="left" wrapText="1"/>
    </xf>
    <xf numFmtId="0" fontId="28" fillId="0" borderId="10" xfId="0" applyFont="1" applyBorder="1" applyAlignment="1">
      <alignment horizontal="left" vertical="center" wrapText="1"/>
    </xf>
    <xf numFmtId="0" fontId="25" fillId="2" borderId="1" xfId="0" applyFont="1" applyFill="1" applyBorder="1" applyAlignment="1">
      <alignment horizontal="center" vertical="center" wrapText="1"/>
    </xf>
    <xf numFmtId="0" fontId="25" fillId="0" borderId="14" xfId="0" applyFont="1" applyBorder="1" applyAlignment="1">
      <alignment horizontal="left" wrapText="1"/>
    </xf>
    <xf numFmtId="0" fontId="27" fillId="2" borderId="1" xfId="0" applyFont="1" applyFill="1" applyBorder="1" applyAlignment="1">
      <alignment horizontal="center" vertical="center" wrapText="1"/>
    </xf>
    <xf numFmtId="0" fontId="19" fillId="0" borderId="0" xfId="0" applyFont="1" applyAlignment="1">
      <alignment horizontal="left"/>
    </xf>
    <xf numFmtId="0" fontId="25" fillId="2" borderId="1" xfId="0" applyFont="1" applyFill="1" applyBorder="1" applyAlignment="1">
      <alignment vertical="center" wrapText="1"/>
    </xf>
    <xf numFmtId="0" fontId="25" fillId="3" borderId="1" xfId="0" applyFont="1" applyFill="1" applyBorder="1" applyAlignment="1">
      <alignment vertical="center" wrapText="1"/>
    </xf>
    <xf numFmtId="167" fontId="25" fillId="2" borderId="1" xfId="1" applyNumberFormat="1" applyFont="1" applyFill="1" applyBorder="1" applyAlignment="1">
      <alignment vertical="center" wrapText="1"/>
    </xf>
    <xf numFmtId="167" fontId="25" fillId="10" borderId="1" xfId="1" applyNumberFormat="1" applyFont="1" applyFill="1" applyBorder="1" applyAlignment="1">
      <alignment vertical="center" wrapText="1"/>
    </xf>
    <xf numFmtId="0" fontId="25" fillId="10" borderId="1" xfId="0" applyFont="1" applyFill="1" applyBorder="1" applyAlignment="1">
      <alignment vertical="center" wrapText="1"/>
    </xf>
    <xf numFmtId="0" fontId="45" fillId="0" borderId="10" xfId="0" applyFont="1" applyBorder="1" applyAlignment="1">
      <alignment horizontal="left" vertical="center" wrapText="1"/>
    </xf>
    <xf numFmtId="0" fontId="24" fillId="14" borderId="1" xfId="0" applyFont="1" applyFill="1" applyBorder="1" applyAlignment="1">
      <alignment horizontal="center" vertical="center" wrapText="1"/>
    </xf>
    <xf numFmtId="0" fontId="45" fillId="0" borderId="1" xfId="0" applyFont="1" applyBorder="1" applyAlignment="1">
      <alignment horizontal="left" vertical="center" wrapText="1"/>
    </xf>
    <xf numFmtId="0" fontId="60" fillId="16" borderId="2" xfId="0" applyFont="1" applyFill="1" applyBorder="1" applyAlignment="1">
      <alignment horizontal="center" vertical="center" wrapText="1"/>
    </xf>
    <xf numFmtId="0" fontId="60" fillId="16" borderId="6" xfId="0" applyFont="1" applyFill="1" applyBorder="1" applyAlignment="1">
      <alignment horizontal="center" vertical="center" wrapText="1"/>
    </xf>
    <xf numFmtId="0" fontId="60" fillId="16" borderId="3" xfId="0" applyFont="1" applyFill="1" applyBorder="1" applyAlignment="1">
      <alignment horizontal="center" vertical="center" wrapText="1"/>
    </xf>
    <xf numFmtId="0" fontId="27" fillId="0" borderId="4" xfId="0" applyFont="1" applyBorder="1" applyAlignment="1">
      <alignment horizontal="center" vertical="center" wrapText="1"/>
    </xf>
    <xf numFmtId="0" fontId="27" fillId="0" borderId="7" xfId="0" applyFont="1" applyBorder="1" applyAlignment="1">
      <alignment horizontal="center" vertical="center" wrapText="1"/>
    </xf>
    <xf numFmtId="0" fontId="27" fillId="16" borderId="17" xfId="0" applyFont="1" applyFill="1" applyBorder="1" applyAlignment="1">
      <alignment horizontal="center" vertical="center" wrapText="1"/>
    </xf>
    <xf numFmtId="0" fontId="27" fillId="16" borderId="18" xfId="0" applyFont="1" applyFill="1" applyBorder="1" applyAlignment="1">
      <alignment horizontal="center" vertical="center" wrapText="1"/>
    </xf>
    <xf numFmtId="0" fontId="59" fillId="0" borderId="4" xfId="0" applyFont="1" applyBorder="1" applyAlignment="1">
      <alignment vertical="center" wrapText="1" shrinkToFit="1"/>
    </xf>
    <xf numFmtId="0" fontId="59" fillId="0" borderId="7" xfId="0" applyFont="1" applyBorder="1" applyAlignment="1">
      <alignment vertical="center" wrapText="1" shrinkToFit="1"/>
    </xf>
    <xf numFmtId="0" fontId="59" fillId="0" borderId="5" xfId="0" applyFont="1" applyBorder="1" applyAlignment="1">
      <alignment vertical="center" wrapText="1" shrinkToFit="1"/>
    </xf>
    <xf numFmtId="0" fontId="55" fillId="0" borderId="4" xfId="0" applyFont="1" applyBorder="1" applyAlignment="1">
      <alignment horizontal="left" vertical="top" wrapText="1"/>
    </xf>
    <xf numFmtId="0" fontId="55" fillId="0" borderId="5" xfId="0" applyFont="1" applyBorder="1" applyAlignment="1">
      <alignment horizontal="left" vertical="top" wrapText="1"/>
    </xf>
    <xf numFmtId="0" fontId="61" fillId="0" borderId="4" xfId="0" applyFont="1" applyBorder="1"/>
    <xf numFmtId="0" fontId="61" fillId="0" borderId="5" xfId="0" applyFont="1" applyBorder="1"/>
    <xf numFmtId="0" fontId="55" fillId="0" borderId="4" xfId="0" applyFont="1" applyBorder="1" applyAlignment="1">
      <alignment vertical="top" wrapText="1"/>
    </xf>
    <xf numFmtId="0" fontId="55" fillId="0" borderId="5" xfId="0" applyFont="1" applyBorder="1" applyAlignment="1">
      <alignment vertical="top"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xf>
    <xf numFmtId="0" fontId="55" fillId="0" borderId="7" xfId="0" applyFont="1" applyBorder="1" applyAlignment="1">
      <alignment horizontal="left" vertical="top" wrapText="1"/>
    </xf>
    <xf numFmtId="0" fontId="55" fillId="0" borderId="7" xfId="0" applyFont="1" applyBorder="1" applyAlignment="1">
      <alignment vertical="top" wrapText="1"/>
    </xf>
    <xf numFmtId="0" fontId="57" fillId="0" borderId="4" xfId="5" applyFont="1" applyBorder="1" applyAlignment="1">
      <alignment horizontal="center" vertical="center" wrapText="1"/>
    </xf>
    <xf numFmtId="0" fontId="57" fillId="0" borderId="7" xfId="5" applyFont="1" applyBorder="1" applyAlignment="1">
      <alignment horizontal="center" vertical="center" wrapText="1"/>
    </xf>
    <xf numFmtId="0" fontId="55" fillId="0" borderId="4" xfId="5" applyFont="1" applyBorder="1" applyAlignment="1">
      <alignment horizontal="center" vertical="center" wrapText="1"/>
    </xf>
    <xf numFmtId="0" fontId="55" fillId="0" borderId="5" xfId="5" applyFont="1" applyBorder="1" applyAlignment="1">
      <alignment horizontal="center" vertical="center" wrapText="1"/>
    </xf>
    <xf numFmtId="0" fontId="55" fillId="0" borderId="4" xfId="5" applyFont="1" applyBorder="1" applyAlignment="1">
      <alignment horizontal="center" vertical="top" wrapText="1"/>
    </xf>
    <xf numFmtId="0" fontId="55" fillId="0" borderId="5" xfId="5" applyFont="1" applyBorder="1" applyAlignment="1">
      <alignment horizontal="center" vertical="top"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5" fillId="2" borderId="1" xfId="0" applyFont="1" applyFill="1" applyBorder="1" applyAlignment="1">
      <alignment vertical="center" wrapText="1"/>
    </xf>
    <xf numFmtId="0" fontId="61" fillId="0" borderId="4" xfId="0" applyFont="1" applyBorder="1" applyAlignment="1">
      <alignment vertical="top"/>
    </xf>
    <xf numFmtId="0" fontId="61" fillId="0" borderId="7" xfId="0" applyFont="1" applyBorder="1" applyAlignment="1">
      <alignment vertical="top"/>
    </xf>
    <xf numFmtId="0" fontId="61" fillId="0" borderId="5" xfId="0" applyFont="1" applyBorder="1" applyAlignment="1">
      <alignment vertical="top"/>
    </xf>
    <xf numFmtId="0" fontId="55" fillId="0" borderId="4" xfId="0" applyFont="1" applyBorder="1" applyAlignment="1">
      <alignment horizontal="left" vertical="center" wrapText="1"/>
    </xf>
    <xf numFmtId="0" fontId="55" fillId="0" borderId="5" xfId="0" applyFont="1" applyBorder="1" applyAlignment="1">
      <alignment horizontal="left" vertical="center" wrapText="1"/>
    </xf>
    <xf numFmtId="0" fontId="55" fillId="0" borderId="4" xfId="0" applyFont="1" applyBorder="1"/>
    <xf numFmtId="0" fontId="55" fillId="0" borderId="5" xfId="0" applyFont="1" applyBorder="1"/>
    <xf numFmtId="0" fontId="55" fillId="0" borderId="4" xfId="0" applyFont="1" applyBorder="1" applyAlignment="1">
      <alignment wrapText="1"/>
    </xf>
    <xf numFmtId="0" fontId="55" fillId="0" borderId="5" xfId="0" applyFont="1" applyBorder="1" applyAlignment="1">
      <alignment wrapText="1"/>
    </xf>
    <xf numFmtId="0" fontId="57" fillId="0" borderId="5" xfId="5" applyFont="1" applyBorder="1" applyAlignment="1">
      <alignment horizontal="center" vertical="center" wrapText="1"/>
    </xf>
    <xf numFmtId="0" fontId="31" fillId="0" borderId="4" xfId="5" applyFont="1" applyBorder="1" applyAlignment="1">
      <alignment horizontal="left" vertical="center" wrapText="1"/>
    </xf>
    <xf numFmtId="0" fontId="31" fillId="0" borderId="5" xfId="5" applyFont="1" applyBorder="1" applyAlignment="1">
      <alignment horizontal="left" vertical="center" wrapText="1"/>
    </xf>
    <xf numFmtId="0" fontId="55" fillId="0" borderId="4" xfId="5" applyFont="1" applyBorder="1" applyAlignment="1">
      <alignment horizontal="center" vertical="center"/>
    </xf>
    <xf numFmtId="0" fontId="55" fillId="0" borderId="5" xfId="5" applyFont="1" applyBorder="1" applyAlignment="1">
      <alignment horizontal="center" vertical="center"/>
    </xf>
    <xf numFmtId="0" fontId="31" fillId="0" borderId="4" xfId="5" applyFont="1" applyBorder="1" applyAlignment="1">
      <alignment horizontal="center" vertical="center" wrapText="1"/>
    </xf>
    <xf numFmtId="0" fontId="31" fillId="0" borderId="5" xfId="5" applyFont="1" applyBorder="1" applyAlignment="1">
      <alignment horizontal="center" vertical="center" wrapText="1"/>
    </xf>
    <xf numFmtId="0" fontId="31" fillId="0" borderId="4" xfId="0" applyFont="1" applyBorder="1" applyAlignment="1">
      <alignment horizontal="left" vertical="top" wrapText="1"/>
    </xf>
    <xf numFmtId="0" fontId="31" fillId="0" borderId="7" xfId="0" applyFont="1" applyBorder="1" applyAlignment="1">
      <alignment horizontal="left" vertical="top" wrapText="1"/>
    </xf>
    <xf numFmtId="0" fontId="63" fillId="0" borderId="42" xfId="0" applyFont="1" applyBorder="1" applyAlignment="1">
      <alignment horizontal="center" vertical="center" wrapText="1"/>
    </xf>
    <xf numFmtId="0" fontId="63" fillId="0" borderId="43" xfId="0" applyFont="1" applyBorder="1" applyAlignment="1">
      <alignment horizontal="center" vertical="center" wrapText="1"/>
    </xf>
    <xf numFmtId="0" fontId="63" fillId="0" borderId="41" xfId="0" applyFont="1" applyBorder="1" applyAlignment="1">
      <alignment horizontal="center" vertical="center" wrapText="1"/>
    </xf>
    <xf numFmtId="0" fontId="51" fillId="0" borderId="40" xfId="0" applyFont="1" applyBorder="1"/>
    <xf numFmtId="0" fontId="63" fillId="0" borderId="1" xfId="0" applyFont="1" applyBorder="1" applyAlignment="1">
      <alignment vertical="center" wrapText="1"/>
    </xf>
    <xf numFmtId="0" fontId="51" fillId="0" borderId="1" xfId="0" applyFont="1" applyBorder="1"/>
    <xf numFmtId="0" fontId="63" fillId="0" borderId="1" xfId="0" applyFont="1" applyBorder="1" applyAlignment="1">
      <alignment horizontal="center"/>
    </xf>
    <xf numFmtId="0" fontId="31" fillId="0" borderId="7" xfId="0" applyFont="1" applyBorder="1" applyAlignment="1">
      <alignment horizontal="left" vertical="center" wrapText="1"/>
    </xf>
    <xf numFmtId="0" fontId="71" fillId="0" borderId="1" xfId="0" applyFont="1" applyBorder="1"/>
    <xf numFmtId="0" fontId="5" fillId="0" borderId="38"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1" xfId="0" applyFont="1" applyBorder="1" applyAlignment="1">
      <alignment horizontal="center" vertical="center" wrapText="1"/>
    </xf>
    <xf numFmtId="0" fontId="49" fillId="0" borderId="43" xfId="0" applyFont="1" applyBorder="1" applyAlignment="1">
      <alignment horizontal="center" vertical="center" wrapText="1"/>
    </xf>
    <xf numFmtId="0" fontId="49" fillId="0" borderId="41" xfId="0" applyFont="1" applyBorder="1" applyAlignment="1">
      <alignment horizontal="center" vertical="center" wrapText="1"/>
    </xf>
    <xf numFmtId="0" fontId="68" fillId="0" borderId="40" xfId="0" applyFont="1" applyBorder="1"/>
    <xf numFmtId="0" fontId="49" fillId="0" borderId="2" xfId="0" applyFont="1" applyBorder="1" applyAlignment="1">
      <alignment vertical="center" wrapText="1"/>
    </xf>
    <xf numFmtId="0" fontId="68" fillId="0" borderId="2" xfId="0" applyFont="1" applyBorder="1"/>
    <xf numFmtId="0" fontId="55" fillId="0" borderId="4" xfId="0" applyFont="1" applyBorder="1" applyAlignment="1">
      <alignment horizontal="center" vertical="center" wrapText="1"/>
    </xf>
    <xf numFmtId="0" fontId="55" fillId="0" borderId="7" xfId="0" applyFont="1" applyBorder="1" applyAlignment="1">
      <alignment horizontal="center" vertical="center" wrapText="1"/>
    </xf>
    <xf numFmtId="0" fontId="55" fillId="0" borderId="5" xfId="0" applyFont="1" applyBorder="1" applyAlignment="1">
      <alignment horizontal="center" vertical="center" wrapText="1"/>
    </xf>
    <xf numFmtId="9" fontId="55" fillId="0" borderId="4" xfId="2" applyFont="1" applyBorder="1" applyAlignment="1">
      <alignment horizontal="center" vertical="center" wrapText="1"/>
    </xf>
    <xf numFmtId="9" fontId="55" fillId="0" borderId="7" xfId="2" applyFont="1" applyBorder="1" applyAlignment="1">
      <alignment horizontal="center" vertical="center" wrapText="1"/>
    </xf>
    <xf numFmtId="9" fontId="55" fillId="0" borderId="5" xfId="2" applyFont="1" applyBorder="1" applyAlignment="1">
      <alignment horizontal="center" vertical="center" wrapText="1"/>
    </xf>
    <xf numFmtId="9" fontId="55" fillId="0" borderId="4" xfId="2" applyFont="1" applyBorder="1" applyAlignment="1">
      <alignment horizontal="right"/>
    </xf>
    <xf numFmtId="9" fontId="55" fillId="0" borderId="7" xfId="2" applyFont="1" applyBorder="1" applyAlignment="1">
      <alignment horizontal="right"/>
    </xf>
    <xf numFmtId="9" fontId="55" fillId="0" borderId="5" xfId="2" applyFont="1" applyBorder="1" applyAlignment="1">
      <alignment horizontal="right"/>
    </xf>
    <xf numFmtId="9" fontId="55" fillId="0" borderId="4" xfId="0" applyNumberFormat="1" applyFont="1" applyBorder="1" applyAlignment="1">
      <alignment horizontal="center"/>
    </xf>
    <xf numFmtId="9" fontId="55" fillId="0" borderId="7" xfId="0" applyNumberFormat="1" applyFont="1" applyBorder="1" applyAlignment="1">
      <alignment horizontal="center"/>
    </xf>
    <xf numFmtId="9" fontId="55" fillId="0" borderId="5" xfId="0" applyNumberFormat="1" applyFont="1" applyBorder="1" applyAlignment="1">
      <alignment horizontal="center"/>
    </xf>
    <xf numFmtId="0" fontId="55" fillId="0" borderId="7" xfId="0" applyFont="1" applyBorder="1" applyAlignment="1">
      <alignment horizontal="left" vertical="center" wrapText="1"/>
    </xf>
    <xf numFmtId="0" fontId="55" fillId="0" borderId="1" xfId="0" applyFont="1" applyBorder="1" applyAlignment="1">
      <alignment horizontal="left" vertical="center" wrapText="1"/>
    </xf>
    <xf numFmtId="0" fontId="55" fillId="0" borderId="1" xfId="0" applyFont="1" applyBorder="1" applyAlignment="1">
      <alignment horizontal="center" vertical="center" wrapText="1"/>
    </xf>
    <xf numFmtId="0" fontId="55" fillId="0" borderId="1" xfId="0" applyFont="1" applyBorder="1" applyAlignment="1">
      <alignment horizontal="center" wrapText="1"/>
    </xf>
    <xf numFmtId="0" fontId="55" fillId="0" borderId="7" xfId="0" applyFont="1" applyBorder="1" applyAlignment="1">
      <alignment wrapText="1"/>
    </xf>
    <xf numFmtId="0" fontId="55" fillId="0" borderId="4" xfId="0" applyFont="1" applyBorder="1" applyAlignment="1">
      <alignment horizontal="left" wrapText="1"/>
    </xf>
    <xf numFmtId="0" fontId="55" fillId="0" borderId="5" xfId="0" applyFont="1" applyBorder="1" applyAlignment="1">
      <alignment horizontal="left" wrapText="1"/>
    </xf>
    <xf numFmtId="0" fontId="55" fillId="0" borderId="4" xfId="0" applyFont="1" applyBorder="1" applyAlignment="1">
      <alignment horizontal="center" wrapText="1"/>
    </xf>
    <xf numFmtId="0" fontId="55" fillId="0" borderId="5" xfId="0" applyFont="1" applyBorder="1" applyAlignment="1">
      <alignment horizontal="center" wrapText="1"/>
    </xf>
    <xf numFmtId="0" fontId="36" fillId="0" borderId="16" xfId="0" applyFont="1" applyBorder="1" applyAlignment="1">
      <alignment horizontal="center" vertical="center" wrapText="1"/>
    </xf>
    <xf numFmtId="0" fontId="34" fillId="0" borderId="40"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1" xfId="0" applyFont="1" applyBorder="1" applyAlignment="1">
      <alignment horizontal="center" wrapText="1"/>
    </xf>
    <xf numFmtId="0" fontId="31" fillId="0" borderId="1" xfId="0" applyFont="1" applyBorder="1" applyAlignment="1">
      <alignment horizontal="left" vertical="center"/>
    </xf>
    <xf numFmtId="0" fontId="31" fillId="0" borderId="1" xfId="0" applyFont="1" applyBorder="1" applyAlignment="1">
      <alignment horizontal="center" vertical="center"/>
    </xf>
    <xf numFmtId="0" fontId="34" fillId="0" borderId="39" xfId="0" applyFont="1" applyBorder="1" applyAlignment="1">
      <alignment horizontal="center" vertical="center" wrapText="1"/>
    </xf>
    <xf numFmtId="0" fontId="49" fillId="0" borderId="1" xfId="0" applyFont="1" applyBorder="1" applyAlignment="1">
      <alignment horizontal="center" vertical="center" wrapText="1"/>
    </xf>
    <xf numFmtId="0" fontId="49" fillId="0" borderId="1" xfId="0" applyFont="1" applyBorder="1" applyAlignment="1">
      <alignment horizontal="center" vertical="center"/>
    </xf>
    <xf numFmtId="0" fontId="36" fillId="0" borderId="1" xfId="0" applyFont="1" applyBorder="1" applyAlignment="1">
      <alignment horizontal="center" vertical="center"/>
    </xf>
    <xf numFmtId="0" fontId="50" fillId="0" borderId="1" xfId="0" applyFont="1" applyBorder="1" applyAlignment="1">
      <alignment vertical="center" wrapText="1"/>
    </xf>
    <xf numFmtId="0" fontId="50" fillId="0" borderId="1" xfId="0" applyFont="1" applyBorder="1" applyAlignment="1">
      <alignment horizontal="center" vertical="center" wrapText="1"/>
    </xf>
    <xf numFmtId="0" fontId="50" fillId="0" borderId="1" xfId="0" applyFont="1" applyBorder="1" applyAlignment="1">
      <alignment horizontal="left" vertical="center"/>
    </xf>
    <xf numFmtId="0" fontId="32" fillId="0" borderId="1" xfId="0" applyFont="1" applyBorder="1" applyAlignment="1">
      <alignment horizontal="center" vertical="center" wrapText="1"/>
    </xf>
    <xf numFmtId="0" fontId="26" fillId="0" borderId="1" xfId="0" applyFont="1" applyBorder="1" applyAlignment="1">
      <alignment horizontal="left" vertical="center"/>
    </xf>
    <xf numFmtId="0" fontId="32" fillId="0" borderId="1" xfId="0" applyFont="1" applyBorder="1" applyAlignment="1">
      <alignment vertical="center"/>
    </xf>
    <xf numFmtId="0" fontId="51" fillId="0" borderId="1" xfId="0" applyFont="1" applyBorder="1" applyAlignment="1">
      <alignment horizontal="center" vertical="center" wrapText="1"/>
    </xf>
    <xf numFmtId="0" fontId="26" fillId="0" borderId="4" xfId="0" applyFont="1" applyBorder="1" applyAlignment="1">
      <alignment horizontal="left" vertical="center"/>
    </xf>
    <xf numFmtId="0" fontId="26" fillId="0" borderId="7" xfId="0" applyFont="1" applyBorder="1" applyAlignment="1">
      <alignment horizontal="left" vertical="center"/>
    </xf>
    <xf numFmtId="0" fontId="32" fillId="0" borderId="6" xfId="0" applyFont="1" applyBorder="1"/>
    <xf numFmtId="0" fontId="32" fillId="0" borderId="4" xfId="0" applyFont="1" applyBorder="1" applyAlignment="1">
      <alignment horizontal="left"/>
    </xf>
    <xf numFmtId="0" fontId="32" fillId="0" borderId="7" xfId="0" applyFont="1" applyBorder="1" applyAlignment="1">
      <alignment horizontal="left"/>
    </xf>
    <xf numFmtId="0" fontId="32" fillId="0" borderId="5" xfId="0" applyFont="1" applyBorder="1" applyAlignment="1">
      <alignment horizontal="left"/>
    </xf>
    <xf numFmtId="0" fontId="32" fillId="0" borderId="4" xfId="0" applyFont="1" applyBorder="1" applyAlignment="1">
      <alignment vertical="center" wrapText="1"/>
    </xf>
    <xf numFmtId="0" fontId="32" fillId="0" borderId="7" xfId="0" applyFont="1" applyBorder="1" applyAlignment="1">
      <alignment vertical="center" wrapText="1"/>
    </xf>
    <xf numFmtId="0" fontId="32" fillId="0" borderId="5" xfId="0" applyFont="1" applyBorder="1" applyAlignment="1">
      <alignment vertical="center" wrapText="1"/>
    </xf>
    <xf numFmtId="0" fontId="32" fillId="0" borderId="3" xfId="0" applyFont="1" applyBorder="1" applyAlignment="1">
      <alignment vertical="center"/>
    </xf>
    <xf numFmtId="0" fontId="49" fillId="0" borderId="2" xfId="0" applyFont="1" applyBorder="1" applyAlignment="1">
      <alignment horizontal="center"/>
    </xf>
    <xf numFmtId="0" fontId="49" fillId="0" borderId="6" xfId="0" applyFont="1" applyBorder="1" applyAlignment="1">
      <alignment horizontal="center"/>
    </xf>
    <xf numFmtId="0" fontId="49" fillId="0" borderId="3" xfId="0" applyFont="1" applyBorder="1" applyAlignment="1">
      <alignment horizontal="center"/>
    </xf>
    <xf numFmtId="0" fontId="36" fillId="0" borderId="4"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31" xfId="0" applyFont="1" applyBorder="1" applyAlignment="1">
      <alignment horizontal="center"/>
    </xf>
    <xf numFmtId="0" fontId="36" fillId="0" borderId="7" xfId="0" applyFont="1" applyBorder="1" applyAlignment="1">
      <alignment horizontal="center"/>
    </xf>
    <xf numFmtId="0" fontId="24" fillId="0" borderId="19" xfId="0" applyFont="1" applyBorder="1" applyAlignment="1">
      <alignment horizontal="center" vertical="center" wrapText="1"/>
    </xf>
    <xf numFmtId="0" fontId="25" fillId="0" borderId="30" xfId="0" applyFont="1" applyBorder="1"/>
    <xf numFmtId="0" fontId="25" fillId="0" borderId="21" xfId="0" applyFont="1" applyBorder="1"/>
    <xf numFmtId="0" fontId="24" fillId="0" borderId="19" xfId="0" applyFont="1" applyBorder="1" applyAlignment="1">
      <alignment vertical="center" wrapText="1"/>
    </xf>
    <xf numFmtId="0" fontId="25" fillId="0" borderId="22" xfId="0" applyFont="1" applyBorder="1"/>
    <xf numFmtId="0" fontId="24" fillId="0" borderId="27" xfId="0" applyFont="1" applyBorder="1" applyAlignment="1">
      <alignment horizontal="center"/>
    </xf>
    <xf numFmtId="0" fontId="25" fillId="0" borderId="28" xfId="0" applyFont="1" applyBorder="1"/>
    <xf numFmtId="0" fontId="25" fillId="0" borderId="29" xfId="0" applyFont="1" applyBorder="1"/>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5" xfId="0" applyFont="1" applyBorder="1" applyAlignment="1">
      <alignment horizontal="center" vertical="center" wrapText="1"/>
    </xf>
    <xf numFmtId="0" fontId="36" fillId="0" borderId="31" xfId="0" applyFont="1" applyBorder="1" applyAlignment="1">
      <alignment horizontal="center" vertical="center" wrapText="1"/>
    </xf>
    <xf numFmtId="0" fontId="36" fillId="0" borderId="5" xfId="0" applyFont="1" applyBorder="1" applyAlignment="1">
      <alignment horizontal="center" vertical="center" wrapText="1"/>
    </xf>
    <xf numFmtId="0" fontId="36" fillId="0" borderId="4" xfId="0" applyFont="1" applyBorder="1" applyAlignment="1">
      <alignment horizontal="center"/>
    </xf>
    <xf numFmtId="0" fontId="36" fillId="0" borderId="5" xfId="0" applyFont="1" applyBorder="1" applyAlignment="1">
      <alignment horizontal="center"/>
    </xf>
    <xf numFmtId="0" fontId="36" fillId="0" borderId="4" xfId="0" applyFont="1" applyBorder="1" applyAlignment="1">
      <alignment horizontal="center" vertical="top"/>
    </xf>
    <xf numFmtId="0" fontId="36" fillId="0" borderId="7" xfId="0" applyFont="1" applyBorder="1" applyAlignment="1">
      <alignment horizontal="center" vertical="top"/>
    </xf>
    <xf numFmtId="0" fontId="36" fillId="0" borderId="5" xfId="0" applyFont="1" applyBorder="1" applyAlignment="1">
      <alignment horizontal="center" vertical="top"/>
    </xf>
    <xf numFmtId="0" fontId="22" fillId="0" borderId="1" xfId="0" applyFont="1" applyBorder="1" applyAlignment="1">
      <alignment horizontal="center" vertical="top" wrapText="1"/>
    </xf>
    <xf numFmtId="0" fontId="49" fillId="0" borderId="32" xfId="0" applyFont="1" applyBorder="1" applyAlignment="1">
      <alignment horizontal="center" vertical="center" wrapText="1"/>
    </xf>
    <xf numFmtId="0" fontId="49" fillId="0" borderId="34" xfId="0" applyFont="1" applyBorder="1" applyAlignment="1">
      <alignment horizontal="center" vertical="center" wrapText="1"/>
    </xf>
    <xf numFmtId="0" fontId="49" fillId="0" borderId="33" xfId="0" applyFont="1" applyBorder="1" applyAlignment="1">
      <alignment horizontal="center" vertical="center" wrapText="1"/>
    </xf>
    <xf numFmtId="0" fontId="49" fillId="0" borderId="35" xfId="0" applyFont="1" applyBorder="1" applyAlignment="1">
      <alignment horizontal="center" vertical="center" wrapText="1"/>
    </xf>
    <xf numFmtId="0" fontId="49" fillId="0" borderId="4" xfId="0" applyFont="1" applyBorder="1" applyAlignment="1">
      <alignment vertical="center" wrapText="1"/>
    </xf>
    <xf numFmtId="0" fontId="49" fillId="0" borderId="5" xfId="0" applyFont="1" applyBorder="1" applyAlignment="1">
      <alignment vertical="center" wrapText="1"/>
    </xf>
    <xf numFmtId="0" fontId="49" fillId="0" borderId="19" xfId="0" applyFont="1" applyBorder="1" applyAlignment="1">
      <alignment horizontal="center" vertical="center" wrapText="1"/>
    </xf>
    <xf numFmtId="0" fontId="50" fillId="0" borderId="22" xfId="0" applyFont="1" applyBorder="1"/>
    <xf numFmtId="0" fontId="36" fillId="0" borderId="4" xfId="0" applyFont="1" applyBorder="1" applyAlignment="1">
      <alignment horizontal="left" vertical="center" wrapText="1"/>
    </xf>
    <xf numFmtId="0" fontId="36" fillId="0" borderId="5" xfId="0" applyFont="1" applyBorder="1" applyAlignment="1">
      <alignment horizontal="left" vertical="center" wrapText="1"/>
    </xf>
    <xf numFmtId="0" fontId="22" fillId="0" borderId="15" xfId="0" applyFont="1" applyBorder="1" applyAlignment="1">
      <alignment horizontal="center" vertical="top" wrapText="1"/>
    </xf>
    <xf numFmtId="0" fontId="22" fillId="0" borderId="16" xfId="0" applyFont="1" applyBorder="1" applyAlignment="1">
      <alignment horizontal="center" vertical="top" wrapText="1"/>
    </xf>
    <xf numFmtId="0" fontId="5" fillId="15" borderId="1" xfId="0" applyFont="1" applyFill="1" applyBorder="1" applyAlignment="1">
      <alignment vertical="center" wrapText="1"/>
    </xf>
    <xf numFmtId="0" fontId="27" fillId="15" borderId="1" xfId="0" applyFont="1" applyFill="1" applyBorder="1" applyAlignment="1">
      <alignment vertical="center" wrapText="1"/>
    </xf>
    <xf numFmtId="0" fontId="27" fillId="0" borderId="1" xfId="0" applyFont="1" applyBorder="1" applyAlignment="1">
      <alignment vertical="center" wrapText="1"/>
    </xf>
    <xf numFmtId="0" fontId="57" fillId="0" borderId="4" xfId="0" applyFont="1" applyBorder="1" applyAlignment="1">
      <alignment horizontal="center" vertical="center" wrapText="1"/>
    </xf>
    <xf numFmtId="0" fontId="57" fillId="0" borderId="7" xfId="0" applyFont="1" applyBorder="1" applyAlignment="1">
      <alignment horizontal="center" vertical="center" wrapText="1"/>
    </xf>
    <xf numFmtId="0" fontId="57" fillId="0" borderId="5" xfId="0" applyFont="1" applyBorder="1" applyAlignment="1">
      <alignment horizontal="center" vertical="center" wrapText="1"/>
    </xf>
    <xf numFmtId="0" fontId="57" fillId="0" borderId="23" xfId="0" applyFont="1" applyBorder="1" applyAlignment="1">
      <alignment vertical="center" wrapText="1"/>
    </xf>
    <xf numFmtId="0" fontId="57" fillId="0" borderId="24" xfId="0" applyFont="1" applyBorder="1" applyAlignment="1">
      <alignment vertical="center" wrapText="1"/>
    </xf>
    <xf numFmtId="0" fontId="49" fillId="0" borderId="25" xfId="0" applyFont="1" applyBorder="1" applyAlignment="1">
      <alignment vertical="center" wrapText="1"/>
    </xf>
    <xf numFmtId="0" fontId="49" fillId="0" borderId="26" xfId="0" applyFont="1" applyBorder="1" applyAlignment="1">
      <alignment vertical="center" wrapText="1"/>
    </xf>
    <xf numFmtId="0" fontId="57" fillId="0" borderId="25" xfId="0" applyFont="1" applyBorder="1" applyAlignment="1">
      <alignment vertical="center" wrapText="1"/>
    </xf>
    <xf numFmtId="0" fontId="57" fillId="0" borderId="26" xfId="0" applyFont="1" applyBorder="1" applyAlignment="1">
      <alignment vertical="center" wrapText="1"/>
    </xf>
    <xf numFmtId="0" fontId="57" fillId="0" borderId="1" xfId="0" applyFont="1" applyBorder="1" applyAlignment="1">
      <alignment horizontal="center" vertical="center" wrapText="1"/>
    </xf>
    <xf numFmtId="0" fontId="57" fillId="0" borderId="2" xfId="0" applyFont="1" applyBorder="1" applyAlignment="1">
      <alignment horizontal="left" vertical="center" wrapText="1"/>
    </xf>
    <xf numFmtId="0" fontId="57" fillId="0" borderId="6" xfId="0" applyFont="1" applyBorder="1" applyAlignment="1">
      <alignment horizontal="left" vertical="center" wrapText="1"/>
    </xf>
    <xf numFmtId="0" fontId="57" fillId="0" borderId="3" xfId="0" applyFont="1" applyBorder="1" applyAlignment="1">
      <alignment horizontal="left" vertical="center" wrapText="1"/>
    </xf>
    <xf numFmtId="0" fontId="50" fillId="0" borderId="2" xfId="0" applyFont="1" applyBorder="1"/>
    <xf numFmtId="0" fontId="50" fillId="0" borderId="6" xfId="0" applyFont="1" applyBorder="1"/>
    <xf numFmtId="0" fontId="50" fillId="0" borderId="3" xfId="0" applyFont="1" applyBorder="1"/>
    <xf numFmtId="0" fontId="31" fillId="0" borderId="4" xfId="0" applyFont="1" applyBorder="1" applyAlignment="1">
      <alignment horizontal="center" vertical="center"/>
    </xf>
    <xf numFmtId="0" fontId="31" fillId="0" borderId="7" xfId="0" applyFont="1" applyBorder="1" applyAlignment="1">
      <alignment horizontal="center" vertical="center"/>
    </xf>
    <xf numFmtId="0" fontId="31" fillId="0" borderId="5" xfId="0" applyFont="1" applyBorder="1" applyAlignment="1">
      <alignment horizontal="center" vertical="center"/>
    </xf>
    <xf numFmtId="0" fontId="62" fillId="0" borderId="4" xfId="0" applyFont="1" applyBorder="1" applyAlignment="1">
      <alignment horizontal="center" vertical="center" wrapText="1"/>
    </xf>
    <xf numFmtId="0" fontId="62"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4" xfId="0" applyFont="1" applyBorder="1" applyAlignment="1">
      <alignment vertical="center" wrapText="1"/>
    </xf>
    <xf numFmtId="0" fontId="60" fillId="0" borderId="5" xfId="0" applyFont="1" applyBorder="1" applyAlignment="1">
      <alignment vertical="center" wrapText="1"/>
    </xf>
    <xf numFmtId="0" fontId="60" fillId="0" borderId="2" xfId="0" applyFont="1" applyBorder="1" applyAlignment="1">
      <alignment horizontal="center"/>
    </xf>
    <xf numFmtId="0" fontId="60" fillId="0" borderId="6" xfId="0" applyFont="1" applyBorder="1" applyAlignment="1">
      <alignment horizontal="center"/>
    </xf>
    <xf numFmtId="0" fontId="60" fillId="0" borderId="3" xfId="0" applyFont="1" applyBorder="1" applyAlignment="1">
      <alignment horizontal="center"/>
    </xf>
    <xf numFmtId="0" fontId="36" fillId="0" borderId="19"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56" fillId="0" borderId="19" xfId="0" applyFont="1" applyBorder="1" applyAlignment="1">
      <alignment horizontal="center" vertical="center" wrapText="1"/>
    </xf>
    <xf numFmtId="0" fontId="56" fillId="0" borderId="21"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19" xfId="0" applyFont="1" applyBorder="1" applyAlignment="1">
      <alignment horizontal="center" wrapText="1"/>
    </xf>
    <xf numFmtId="0" fontId="56" fillId="0" borderId="21" xfId="0" applyFont="1" applyBorder="1" applyAlignment="1">
      <alignment horizontal="center" wrapText="1"/>
    </xf>
    <xf numFmtId="0" fontId="56" fillId="0" borderId="22" xfId="0" applyFont="1" applyBorder="1" applyAlignment="1">
      <alignment horizontal="center" wrapText="1"/>
    </xf>
    <xf numFmtId="0" fontId="57" fillId="0" borderId="4" xfId="0" applyFont="1" applyBorder="1" applyAlignment="1">
      <alignment vertical="center" wrapText="1" shrinkToFit="1"/>
    </xf>
    <xf numFmtId="0" fontId="57" fillId="0" borderId="7" xfId="0" applyFont="1" applyBorder="1" applyAlignment="1">
      <alignment vertical="center" wrapText="1" shrinkToFit="1"/>
    </xf>
    <xf numFmtId="0" fontId="57" fillId="0" borderId="5" xfId="0" applyFont="1" applyBorder="1" applyAlignment="1">
      <alignment vertical="center" wrapText="1" shrinkToFit="1"/>
    </xf>
    <xf numFmtId="0" fontId="31" fillId="0" borderId="4" xfId="0" applyFont="1" applyBorder="1" applyAlignment="1">
      <alignment vertical="top" wrapText="1"/>
    </xf>
    <xf numFmtId="0" fontId="31" fillId="0" borderId="7" xfId="0" applyFont="1" applyBorder="1" applyAlignment="1">
      <alignment vertical="top" wrapText="1"/>
    </xf>
    <xf numFmtId="0" fontId="31" fillId="0" borderId="5" xfId="0" applyFont="1" applyBorder="1" applyAlignment="1">
      <alignment vertical="top" wrapText="1"/>
    </xf>
    <xf numFmtId="0" fontId="57" fillId="0" borderId="15" xfId="0" applyFont="1" applyBorder="1" applyAlignment="1">
      <alignment horizontal="center" vertical="center" wrapText="1"/>
    </xf>
    <xf numFmtId="0" fontId="57" fillId="0" borderId="16" xfId="0" applyFont="1" applyBorder="1" applyAlignment="1">
      <alignment horizontal="center" vertical="center" wrapText="1"/>
    </xf>
    <xf numFmtId="0" fontId="31" fillId="0" borderId="4" xfId="5" applyFont="1" applyBorder="1" applyAlignment="1">
      <alignment horizontal="left" vertical="center"/>
    </xf>
    <xf numFmtId="0" fontId="31" fillId="0" borderId="5" xfId="5" applyFont="1" applyBorder="1" applyAlignment="1">
      <alignment horizontal="left" vertical="center"/>
    </xf>
    <xf numFmtId="0" fontId="55" fillId="0" borderId="7" xfId="5" applyFont="1" applyBorder="1" applyAlignment="1">
      <alignment horizontal="center" vertical="center" wrapText="1"/>
    </xf>
    <xf numFmtId="0" fontId="31" fillId="0" borderId="4" xfId="0" applyFont="1" applyBorder="1" applyAlignment="1">
      <alignment horizontal="left" wrapText="1"/>
    </xf>
    <xf numFmtId="0" fontId="31" fillId="0" borderId="7" xfId="0" applyFont="1" applyBorder="1" applyAlignment="1">
      <alignment horizontal="left" wrapText="1"/>
    </xf>
    <xf numFmtId="0" fontId="31" fillId="0" borderId="5" xfId="0" applyFont="1" applyBorder="1" applyAlignment="1">
      <alignment horizontal="left" wrapText="1"/>
    </xf>
    <xf numFmtId="0" fontId="50" fillId="15" borderId="2" xfId="0" applyFont="1" applyFill="1" applyBorder="1"/>
    <xf numFmtId="0" fontId="50" fillId="15" borderId="6" xfId="0" applyFont="1" applyFill="1" applyBorder="1"/>
    <xf numFmtId="0" fontId="50" fillId="15" borderId="3" xfId="0" applyFont="1" applyFill="1" applyBorder="1"/>
    <xf numFmtId="0" fontId="51" fillId="0" borderId="1" xfId="0" applyFont="1" applyBorder="1" applyAlignment="1">
      <alignment vertical="center" wrapText="1"/>
    </xf>
    <xf numFmtId="0" fontId="51" fillId="0" borderId="2" xfId="0" applyFont="1" applyBorder="1" applyAlignment="1">
      <alignment horizontal="center"/>
    </xf>
    <xf numFmtId="0" fontId="51" fillId="0" borderId="6" xfId="0" applyFont="1" applyBorder="1" applyAlignment="1">
      <alignment horizontal="center"/>
    </xf>
    <xf numFmtId="0" fontId="51" fillId="0" borderId="3" xfId="0" applyFont="1" applyBorder="1" applyAlignment="1">
      <alignment horizontal="center"/>
    </xf>
    <xf numFmtId="0" fontId="50" fillId="12" borderId="1" xfId="0" applyFont="1" applyFill="1" applyBorder="1" applyAlignment="1">
      <alignment horizontal="center" vertical="center" wrapText="1"/>
    </xf>
    <xf numFmtId="0" fontId="51" fillId="0" borderId="1" xfId="0" applyFont="1" applyBorder="1" applyAlignment="1">
      <alignment horizontal="left"/>
    </xf>
    <xf numFmtId="0" fontId="50" fillId="0" borderId="4" xfId="0" applyFont="1" applyBorder="1" applyAlignment="1">
      <alignment horizontal="center" vertical="center" wrapText="1"/>
    </xf>
    <xf numFmtId="0" fontId="50" fillId="0" borderId="7" xfId="0" applyFont="1" applyBorder="1" applyAlignment="1">
      <alignment horizontal="center" vertical="center" wrapText="1"/>
    </xf>
    <xf numFmtId="0" fontId="51" fillId="0" borderId="4"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4" xfId="0" applyFont="1" applyBorder="1" applyAlignment="1">
      <alignment vertical="center" wrapText="1"/>
    </xf>
    <xf numFmtId="0" fontId="51" fillId="0" borderId="5" xfId="0" applyFont="1" applyBorder="1" applyAlignment="1">
      <alignment vertical="center" wrapText="1"/>
    </xf>
    <xf numFmtId="0" fontId="51" fillId="0" borderId="2" xfId="0" applyFont="1" applyBorder="1" applyAlignment="1">
      <alignment horizontal="left"/>
    </xf>
    <xf numFmtId="0" fontId="51" fillId="0" borderId="6" xfId="0" applyFont="1" applyBorder="1" applyAlignment="1">
      <alignment horizontal="left"/>
    </xf>
    <xf numFmtId="0" fontId="51" fillId="0" borderId="3" xfId="0" applyFont="1" applyBorder="1" applyAlignment="1">
      <alignment horizontal="left"/>
    </xf>
    <xf numFmtId="0" fontId="77"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7" fontId="16" fillId="0" borderId="14" xfId="0" applyNumberFormat="1" applyFont="1" applyBorder="1" applyAlignment="1">
      <alignment horizontal="left"/>
    </xf>
    <xf numFmtId="0" fontId="4" fillId="0" borderId="0" xfId="0" applyFont="1" applyAlignment="1">
      <alignment horizontal="left" vertical="center"/>
    </xf>
    <xf numFmtId="0" fontId="8" fillId="2" borderId="1" xfId="0" applyFont="1" applyFill="1" applyBorder="1" applyAlignment="1">
      <alignment vertical="center" wrapText="1"/>
    </xf>
    <xf numFmtId="0" fontId="8" fillId="2" borderId="1" xfId="0" applyFont="1" applyFill="1" applyBorder="1" applyAlignment="1">
      <alignment horizontal="justify" vertical="center" wrapText="1"/>
    </xf>
    <xf numFmtId="0" fontId="8" fillId="2" borderId="4" xfId="0" applyFont="1" applyFill="1" applyBorder="1" applyAlignment="1">
      <alignment horizontal="justify" vertical="center" wrapText="1"/>
    </xf>
    <xf numFmtId="0" fontId="6" fillId="2" borderId="5" xfId="0" applyFont="1" applyFill="1" applyBorder="1" applyAlignment="1">
      <alignment horizontal="justify" vertical="center" wrapText="1"/>
    </xf>
    <xf numFmtId="0" fontId="8" fillId="4" borderId="1" xfId="0" applyFont="1" applyFill="1" applyBorder="1" applyAlignment="1">
      <alignment horizontal="justify" vertical="center" wrapText="1"/>
    </xf>
    <xf numFmtId="0" fontId="8" fillId="4" borderId="4" xfId="0" applyFont="1" applyFill="1" applyBorder="1" applyAlignment="1">
      <alignment horizontal="justify" vertical="center" wrapText="1"/>
    </xf>
    <xf numFmtId="0" fontId="6" fillId="0" borderId="4" xfId="0" applyFont="1" applyBorder="1" applyAlignment="1">
      <alignment horizontal="justify" vertical="center" wrapText="1"/>
    </xf>
    <xf numFmtId="0" fontId="8" fillId="4" borderId="4"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25" fillId="0" borderId="0" xfId="0" applyFont="1" applyAlignment="1">
      <alignment horizontal="left" vertical="center"/>
    </xf>
    <xf numFmtId="0" fontId="26" fillId="0" borderId="0" xfId="0" applyFont="1"/>
  </cellXfs>
  <cellStyles count="10">
    <cellStyle name="Comma" xfId="1" builtinId="3"/>
    <cellStyle name="Comma 10" xfId="8"/>
    <cellStyle name="Comma 2" xfId="4"/>
    <cellStyle name="Comma 3" xfId="9"/>
    <cellStyle name="Normal" xfId="0" builtinId="0"/>
    <cellStyle name="Normal 2" xfId="3"/>
    <cellStyle name="Normal 3" xfId="5"/>
    <cellStyle name="Normal 3 2" xfId="7"/>
    <cellStyle name="Percent" xfId="2" builtinId="5"/>
    <cellStyle name="Percent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0</xdr:colOff>
      <xdr:row>633</xdr:row>
      <xdr:rowOff>0</xdr:rowOff>
    </xdr:from>
    <xdr:ext cx="45720" cy="45720"/>
    <xdr:pic>
      <xdr:nvPicPr>
        <xdr:cNvPr id="2" name="Picture 1">
          <a:extLst>
            <a:ext uri="{FF2B5EF4-FFF2-40B4-BE49-F238E27FC236}">
              <a16:creationId xmlns=""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 name="Pictur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 name="Picture 3">
          <a:extLst>
            <a:ext uri="{FF2B5EF4-FFF2-40B4-BE49-F238E27FC236}">
              <a16:creationId xmlns=""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 name="Picture 4">
          <a:extLst>
            <a:ext uri="{FF2B5EF4-FFF2-40B4-BE49-F238E27FC236}">
              <a16:creationId xmlns=""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 name="Picture 5">
          <a:extLst>
            <a:ext uri="{FF2B5EF4-FFF2-40B4-BE49-F238E27FC236}">
              <a16:creationId xmlns=""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 name="Picture 6">
          <a:extLst>
            <a:ext uri="{FF2B5EF4-FFF2-40B4-BE49-F238E27FC236}">
              <a16:creationId xmlns=""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 name="Picture 7">
          <a:extLst>
            <a:ext uri="{FF2B5EF4-FFF2-40B4-BE49-F238E27FC236}">
              <a16:creationId xmlns=""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 name="Picture 8">
          <a:extLst>
            <a:ext uri="{FF2B5EF4-FFF2-40B4-BE49-F238E27FC236}">
              <a16:creationId xmlns=""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 name="Picture 9">
          <a:extLst>
            <a:ext uri="{FF2B5EF4-FFF2-40B4-BE49-F238E27FC236}">
              <a16:creationId xmlns=""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 name="Picture 10">
          <a:extLst>
            <a:ext uri="{FF2B5EF4-FFF2-40B4-BE49-F238E27FC236}">
              <a16:creationId xmlns=""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 name="Picture 11">
          <a:extLst>
            <a:ext uri="{FF2B5EF4-FFF2-40B4-BE49-F238E27FC236}">
              <a16:creationId xmlns="" xmlns:a16="http://schemas.microsoft.com/office/drawing/2014/main" id="{00000000-0008-0000-0A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 name="Picture 12">
          <a:extLst>
            <a:ext uri="{FF2B5EF4-FFF2-40B4-BE49-F238E27FC236}">
              <a16:creationId xmlns="" xmlns:a16="http://schemas.microsoft.com/office/drawing/2014/main" id="{00000000-0008-0000-0A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 name="Picture 13">
          <a:extLst>
            <a:ext uri="{FF2B5EF4-FFF2-40B4-BE49-F238E27FC236}">
              <a16:creationId xmlns="" xmlns:a16="http://schemas.microsoft.com/office/drawing/2014/main" id="{00000000-0008-0000-0A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 name="Picture 14">
          <a:extLst>
            <a:ext uri="{FF2B5EF4-FFF2-40B4-BE49-F238E27FC236}">
              <a16:creationId xmlns="" xmlns:a16="http://schemas.microsoft.com/office/drawing/2014/main" id="{00000000-0008-0000-0A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 name="Picture 15">
          <a:extLst>
            <a:ext uri="{FF2B5EF4-FFF2-40B4-BE49-F238E27FC236}">
              <a16:creationId xmlns=""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 name="Picture 16">
          <a:extLst>
            <a:ext uri="{FF2B5EF4-FFF2-40B4-BE49-F238E27FC236}">
              <a16:creationId xmlns=""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 name="Picture 17">
          <a:extLst>
            <a:ext uri="{FF2B5EF4-FFF2-40B4-BE49-F238E27FC236}">
              <a16:creationId xmlns="" xmlns:a16="http://schemas.microsoft.com/office/drawing/2014/main" id="{00000000-0008-0000-0A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 name="Picture 18">
          <a:extLst>
            <a:ext uri="{FF2B5EF4-FFF2-40B4-BE49-F238E27FC236}">
              <a16:creationId xmlns="" xmlns:a16="http://schemas.microsoft.com/office/drawing/2014/main" id="{00000000-0008-0000-0A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 name="Picture 19">
          <a:extLst>
            <a:ext uri="{FF2B5EF4-FFF2-40B4-BE49-F238E27FC236}">
              <a16:creationId xmlns="" xmlns:a16="http://schemas.microsoft.com/office/drawing/2014/main" id="{00000000-0008-0000-0A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 name="Picture 20">
          <a:extLst>
            <a:ext uri="{FF2B5EF4-FFF2-40B4-BE49-F238E27FC236}">
              <a16:creationId xmlns="" xmlns:a16="http://schemas.microsoft.com/office/drawing/2014/main" id="{00000000-0008-0000-0A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 name="Picture 21">
          <a:extLst>
            <a:ext uri="{FF2B5EF4-FFF2-40B4-BE49-F238E27FC236}">
              <a16:creationId xmlns="" xmlns:a16="http://schemas.microsoft.com/office/drawing/2014/main" id="{00000000-0008-0000-0A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 name="Picture 22">
          <a:extLst>
            <a:ext uri="{FF2B5EF4-FFF2-40B4-BE49-F238E27FC236}">
              <a16:creationId xmlns="" xmlns:a16="http://schemas.microsoft.com/office/drawing/2014/main" id="{00000000-0008-0000-0A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 name="Picture 23">
          <a:extLst>
            <a:ext uri="{FF2B5EF4-FFF2-40B4-BE49-F238E27FC236}">
              <a16:creationId xmlns="" xmlns:a16="http://schemas.microsoft.com/office/drawing/2014/main" id="{00000000-0008-0000-0A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 name="Picture 24">
          <a:extLst>
            <a:ext uri="{FF2B5EF4-FFF2-40B4-BE49-F238E27FC236}">
              <a16:creationId xmlns="" xmlns:a16="http://schemas.microsoft.com/office/drawing/2014/main" id="{00000000-0008-0000-0A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 name="Picture 25">
          <a:extLst>
            <a:ext uri="{FF2B5EF4-FFF2-40B4-BE49-F238E27FC236}">
              <a16:creationId xmlns="" xmlns:a16="http://schemas.microsoft.com/office/drawing/2014/main" id="{00000000-0008-0000-0A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 name="Picture 26">
          <a:extLst>
            <a:ext uri="{FF2B5EF4-FFF2-40B4-BE49-F238E27FC236}">
              <a16:creationId xmlns="" xmlns:a16="http://schemas.microsoft.com/office/drawing/2014/main" id="{00000000-0008-0000-0A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 name="Picture 27">
          <a:extLst>
            <a:ext uri="{FF2B5EF4-FFF2-40B4-BE49-F238E27FC236}">
              <a16:creationId xmlns="" xmlns:a16="http://schemas.microsoft.com/office/drawing/2014/main" id="{00000000-0008-0000-0A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 name="Picture 28">
          <a:extLst>
            <a:ext uri="{FF2B5EF4-FFF2-40B4-BE49-F238E27FC236}">
              <a16:creationId xmlns="" xmlns:a16="http://schemas.microsoft.com/office/drawing/2014/main" id="{00000000-0008-0000-0A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 name="Picture 29">
          <a:extLst>
            <a:ext uri="{FF2B5EF4-FFF2-40B4-BE49-F238E27FC236}">
              <a16:creationId xmlns="" xmlns:a16="http://schemas.microsoft.com/office/drawing/2014/main" id="{00000000-0008-0000-0A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 name="Picture 30">
          <a:extLst>
            <a:ext uri="{FF2B5EF4-FFF2-40B4-BE49-F238E27FC236}">
              <a16:creationId xmlns="" xmlns:a16="http://schemas.microsoft.com/office/drawing/2014/main" id="{00000000-0008-0000-0A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 name="Picture 31">
          <a:extLst>
            <a:ext uri="{FF2B5EF4-FFF2-40B4-BE49-F238E27FC236}">
              <a16:creationId xmlns="" xmlns:a16="http://schemas.microsoft.com/office/drawing/2014/main" id="{00000000-0008-0000-0A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 name="Picture 32">
          <a:extLst>
            <a:ext uri="{FF2B5EF4-FFF2-40B4-BE49-F238E27FC236}">
              <a16:creationId xmlns="" xmlns:a16="http://schemas.microsoft.com/office/drawing/2014/main" id="{00000000-0008-0000-0A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 name="Picture 33">
          <a:extLst>
            <a:ext uri="{FF2B5EF4-FFF2-40B4-BE49-F238E27FC236}">
              <a16:creationId xmlns="" xmlns:a16="http://schemas.microsoft.com/office/drawing/2014/main" id="{00000000-0008-0000-0A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 name="Picture 34">
          <a:extLst>
            <a:ext uri="{FF2B5EF4-FFF2-40B4-BE49-F238E27FC236}">
              <a16:creationId xmlns="" xmlns:a16="http://schemas.microsoft.com/office/drawing/2014/main" id="{00000000-0008-0000-0A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 name="Picture 35">
          <a:extLst>
            <a:ext uri="{FF2B5EF4-FFF2-40B4-BE49-F238E27FC236}">
              <a16:creationId xmlns="" xmlns:a16="http://schemas.microsoft.com/office/drawing/2014/main" id="{00000000-0008-0000-0A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 name="Picture 36">
          <a:extLst>
            <a:ext uri="{FF2B5EF4-FFF2-40B4-BE49-F238E27FC236}">
              <a16:creationId xmlns="" xmlns:a16="http://schemas.microsoft.com/office/drawing/2014/main" id="{00000000-0008-0000-0A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 name="Picture 37">
          <a:extLst>
            <a:ext uri="{FF2B5EF4-FFF2-40B4-BE49-F238E27FC236}">
              <a16:creationId xmlns="" xmlns:a16="http://schemas.microsoft.com/office/drawing/2014/main" id="{00000000-0008-0000-0A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 name="Picture 38">
          <a:extLst>
            <a:ext uri="{FF2B5EF4-FFF2-40B4-BE49-F238E27FC236}">
              <a16:creationId xmlns="" xmlns:a16="http://schemas.microsoft.com/office/drawing/2014/main" id="{00000000-0008-0000-0A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 name="Picture 39">
          <a:extLst>
            <a:ext uri="{FF2B5EF4-FFF2-40B4-BE49-F238E27FC236}">
              <a16:creationId xmlns="" xmlns:a16="http://schemas.microsoft.com/office/drawing/2014/main" id="{00000000-0008-0000-0A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 name="Picture 40">
          <a:extLst>
            <a:ext uri="{FF2B5EF4-FFF2-40B4-BE49-F238E27FC236}">
              <a16:creationId xmlns="" xmlns:a16="http://schemas.microsoft.com/office/drawing/2014/main" id="{00000000-0008-0000-0A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 name="Picture 41">
          <a:extLst>
            <a:ext uri="{FF2B5EF4-FFF2-40B4-BE49-F238E27FC236}">
              <a16:creationId xmlns="" xmlns:a16="http://schemas.microsoft.com/office/drawing/2014/main" id="{00000000-0008-0000-0A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 name="Picture 42">
          <a:extLst>
            <a:ext uri="{FF2B5EF4-FFF2-40B4-BE49-F238E27FC236}">
              <a16:creationId xmlns="" xmlns:a16="http://schemas.microsoft.com/office/drawing/2014/main" id="{00000000-0008-0000-0A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 name="Picture 43">
          <a:extLst>
            <a:ext uri="{FF2B5EF4-FFF2-40B4-BE49-F238E27FC236}">
              <a16:creationId xmlns="" xmlns:a16="http://schemas.microsoft.com/office/drawing/2014/main" id="{00000000-0008-0000-0A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 name="Picture 44">
          <a:extLst>
            <a:ext uri="{FF2B5EF4-FFF2-40B4-BE49-F238E27FC236}">
              <a16:creationId xmlns="" xmlns:a16="http://schemas.microsoft.com/office/drawing/2014/main" id="{00000000-0008-0000-0A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 name="Picture 45">
          <a:extLst>
            <a:ext uri="{FF2B5EF4-FFF2-40B4-BE49-F238E27FC236}">
              <a16:creationId xmlns="" xmlns:a16="http://schemas.microsoft.com/office/drawing/2014/main" id="{00000000-0008-0000-0A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 name="Picture 46">
          <a:extLst>
            <a:ext uri="{FF2B5EF4-FFF2-40B4-BE49-F238E27FC236}">
              <a16:creationId xmlns="" xmlns:a16="http://schemas.microsoft.com/office/drawing/2014/main" id="{00000000-0008-0000-0A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 name="Picture 47">
          <a:extLst>
            <a:ext uri="{FF2B5EF4-FFF2-40B4-BE49-F238E27FC236}">
              <a16:creationId xmlns="" xmlns:a16="http://schemas.microsoft.com/office/drawing/2014/main" id="{00000000-0008-0000-0A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 name="Picture 48">
          <a:extLst>
            <a:ext uri="{FF2B5EF4-FFF2-40B4-BE49-F238E27FC236}">
              <a16:creationId xmlns="" xmlns:a16="http://schemas.microsoft.com/office/drawing/2014/main" id="{00000000-0008-0000-0A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 name="Picture 49">
          <a:extLst>
            <a:ext uri="{FF2B5EF4-FFF2-40B4-BE49-F238E27FC236}">
              <a16:creationId xmlns="" xmlns:a16="http://schemas.microsoft.com/office/drawing/2014/main" id="{00000000-0008-0000-0A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 name="Picture 50">
          <a:extLst>
            <a:ext uri="{FF2B5EF4-FFF2-40B4-BE49-F238E27FC236}">
              <a16:creationId xmlns="" xmlns:a16="http://schemas.microsoft.com/office/drawing/2014/main" id="{00000000-0008-0000-0A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 name="Picture 51">
          <a:extLst>
            <a:ext uri="{FF2B5EF4-FFF2-40B4-BE49-F238E27FC236}">
              <a16:creationId xmlns=""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 name="Picture 52">
          <a:extLst>
            <a:ext uri="{FF2B5EF4-FFF2-40B4-BE49-F238E27FC236}">
              <a16:creationId xmlns="" xmlns:a16="http://schemas.microsoft.com/office/drawing/2014/main" id="{00000000-0008-0000-0A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 name="Picture 53">
          <a:extLst>
            <a:ext uri="{FF2B5EF4-FFF2-40B4-BE49-F238E27FC236}">
              <a16:creationId xmlns="" xmlns:a16="http://schemas.microsoft.com/office/drawing/2014/main" id="{00000000-0008-0000-0A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 name="Picture 54">
          <a:extLst>
            <a:ext uri="{FF2B5EF4-FFF2-40B4-BE49-F238E27FC236}">
              <a16:creationId xmlns="" xmlns:a16="http://schemas.microsoft.com/office/drawing/2014/main" id="{00000000-0008-0000-0A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 name="Picture 55">
          <a:extLst>
            <a:ext uri="{FF2B5EF4-FFF2-40B4-BE49-F238E27FC236}">
              <a16:creationId xmlns="" xmlns:a16="http://schemas.microsoft.com/office/drawing/2014/main" id="{00000000-0008-0000-0A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 name="Picture 56">
          <a:extLst>
            <a:ext uri="{FF2B5EF4-FFF2-40B4-BE49-F238E27FC236}">
              <a16:creationId xmlns="" xmlns:a16="http://schemas.microsoft.com/office/drawing/2014/main" id="{00000000-0008-0000-0A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 name="Picture 57">
          <a:extLst>
            <a:ext uri="{FF2B5EF4-FFF2-40B4-BE49-F238E27FC236}">
              <a16:creationId xmlns="" xmlns:a16="http://schemas.microsoft.com/office/drawing/2014/main" id="{00000000-0008-0000-0A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 name="Picture 58">
          <a:extLst>
            <a:ext uri="{FF2B5EF4-FFF2-40B4-BE49-F238E27FC236}">
              <a16:creationId xmlns="" xmlns:a16="http://schemas.microsoft.com/office/drawing/2014/main" id="{00000000-0008-0000-0A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 name="Picture 59">
          <a:extLst>
            <a:ext uri="{FF2B5EF4-FFF2-40B4-BE49-F238E27FC236}">
              <a16:creationId xmlns="" xmlns:a16="http://schemas.microsoft.com/office/drawing/2014/main" id="{00000000-0008-0000-0A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 name="Picture 60">
          <a:extLst>
            <a:ext uri="{FF2B5EF4-FFF2-40B4-BE49-F238E27FC236}">
              <a16:creationId xmlns="" xmlns:a16="http://schemas.microsoft.com/office/drawing/2014/main" id="{00000000-0008-0000-0A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 name="Picture 61">
          <a:extLst>
            <a:ext uri="{FF2B5EF4-FFF2-40B4-BE49-F238E27FC236}">
              <a16:creationId xmlns="" xmlns:a16="http://schemas.microsoft.com/office/drawing/2014/main" id="{00000000-0008-0000-0A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 name="Picture 62">
          <a:extLst>
            <a:ext uri="{FF2B5EF4-FFF2-40B4-BE49-F238E27FC236}">
              <a16:creationId xmlns="" xmlns:a16="http://schemas.microsoft.com/office/drawing/2014/main" id="{00000000-0008-0000-0A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 name="Picture 63">
          <a:extLst>
            <a:ext uri="{FF2B5EF4-FFF2-40B4-BE49-F238E27FC236}">
              <a16:creationId xmlns="" xmlns:a16="http://schemas.microsoft.com/office/drawing/2014/main" id="{00000000-0008-0000-0A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 name="Picture 64">
          <a:extLst>
            <a:ext uri="{FF2B5EF4-FFF2-40B4-BE49-F238E27FC236}">
              <a16:creationId xmlns="" xmlns:a16="http://schemas.microsoft.com/office/drawing/2014/main" id="{00000000-0008-0000-0A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 name="Picture 65">
          <a:extLst>
            <a:ext uri="{FF2B5EF4-FFF2-40B4-BE49-F238E27FC236}">
              <a16:creationId xmlns="" xmlns:a16="http://schemas.microsoft.com/office/drawing/2014/main" id="{00000000-0008-0000-0A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 name="Picture 66">
          <a:extLst>
            <a:ext uri="{FF2B5EF4-FFF2-40B4-BE49-F238E27FC236}">
              <a16:creationId xmlns="" xmlns:a16="http://schemas.microsoft.com/office/drawing/2014/main" id="{00000000-0008-0000-0A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 name="Picture 67">
          <a:extLst>
            <a:ext uri="{FF2B5EF4-FFF2-40B4-BE49-F238E27FC236}">
              <a16:creationId xmlns="" xmlns:a16="http://schemas.microsoft.com/office/drawing/2014/main" id="{00000000-0008-0000-0A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 name="Picture 68">
          <a:extLst>
            <a:ext uri="{FF2B5EF4-FFF2-40B4-BE49-F238E27FC236}">
              <a16:creationId xmlns="" xmlns:a16="http://schemas.microsoft.com/office/drawing/2014/main" id="{00000000-0008-0000-0A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 name="Picture 69">
          <a:extLst>
            <a:ext uri="{FF2B5EF4-FFF2-40B4-BE49-F238E27FC236}">
              <a16:creationId xmlns="" xmlns:a16="http://schemas.microsoft.com/office/drawing/2014/main" id="{00000000-0008-0000-0A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 name="Picture 70">
          <a:extLst>
            <a:ext uri="{FF2B5EF4-FFF2-40B4-BE49-F238E27FC236}">
              <a16:creationId xmlns="" xmlns:a16="http://schemas.microsoft.com/office/drawing/2014/main" id="{00000000-0008-0000-0A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 name="Picture 71">
          <a:extLst>
            <a:ext uri="{FF2B5EF4-FFF2-40B4-BE49-F238E27FC236}">
              <a16:creationId xmlns="" xmlns:a16="http://schemas.microsoft.com/office/drawing/2014/main" id="{00000000-0008-0000-0A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 name="Picture 72">
          <a:extLst>
            <a:ext uri="{FF2B5EF4-FFF2-40B4-BE49-F238E27FC236}">
              <a16:creationId xmlns="" xmlns:a16="http://schemas.microsoft.com/office/drawing/2014/main" id="{00000000-0008-0000-0A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 name="Picture 73">
          <a:extLst>
            <a:ext uri="{FF2B5EF4-FFF2-40B4-BE49-F238E27FC236}">
              <a16:creationId xmlns="" xmlns:a16="http://schemas.microsoft.com/office/drawing/2014/main" id="{00000000-0008-0000-0A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 name="Picture 74">
          <a:extLst>
            <a:ext uri="{FF2B5EF4-FFF2-40B4-BE49-F238E27FC236}">
              <a16:creationId xmlns="" xmlns:a16="http://schemas.microsoft.com/office/drawing/2014/main" id="{00000000-0008-0000-0A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 name="Picture 75">
          <a:extLst>
            <a:ext uri="{FF2B5EF4-FFF2-40B4-BE49-F238E27FC236}">
              <a16:creationId xmlns="" xmlns:a16="http://schemas.microsoft.com/office/drawing/2014/main" id="{00000000-0008-0000-0A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 name="Picture 76">
          <a:extLst>
            <a:ext uri="{FF2B5EF4-FFF2-40B4-BE49-F238E27FC236}">
              <a16:creationId xmlns="" xmlns:a16="http://schemas.microsoft.com/office/drawing/2014/main" id="{00000000-0008-0000-0A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 name="Picture 77">
          <a:extLst>
            <a:ext uri="{FF2B5EF4-FFF2-40B4-BE49-F238E27FC236}">
              <a16:creationId xmlns="" xmlns:a16="http://schemas.microsoft.com/office/drawing/2014/main" id="{00000000-0008-0000-0A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 name="Picture 78">
          <a:extLst>
            <a:ext uri="{FF2B5EF4-FFF2-40B4-BE49-F238E27FC236}">
              <a16:creationId xmlns="" xmlns:a16="http://schemas.microsoft.com/office/drawing/2014/main" id="{00000000-0008-0000-0A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 name="Picture 79">
          <a:extLst>
            <a:ext uri="{FF2B5EF4-FFF2-40B4-BE49-F238E27FC236}">
              <a16:creationId xmlns="" xmlns:a16="http://schemas.microsoft.com/office/drawing/2014/main" id="{00000000-0008-0000-0A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 name="Picture 80">
          <a:extLst>
            <a:ext uri="{FF2B5EF4-FFF2-40B4-BE49-F238E27FC236}">
              <a16:creationId xmlns="" xmlns:a16="http://schemas.microsoft.com/office/drawing/2014/main" id="{00000000-0008-0000-0A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 name="Picture 81">
          <a:extLst>
            <a:ext uri="{FF2B5EF4-FFF2-40B4-BE49-F238E27FC236}">
              <a16:creationId xmlns="" xmlns:a16="http://schemas.microsoft.com/office/drawing/2014/main" id="{00000000-0008-0000-0A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 name="Picture 82">
          <a:extLst>
            <a:ext uri="{FF2B5EF4-FFF2-40B4-BE49-F238E27FC236}">
              <a16:creationId xmlns="" xmlns:a16="http://schemas.microsoft.com/office/drawing/2014/main" id="{00000000-0008-0000-0A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 name="Picture 83">
          <a:extLst>
            <a:ext uri="{FF2B5EF4-FFF2-40B4-BE49-F238E27FC236}">
              <a16:creationId xmlns="" xmlns:a16="http://schemas.microsoft.com/office/drawing/2014/main" id="{00000000-0008-0000-0A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 name="Picture 84">
          <a:extLst>
            <a:ext uri="{FF2B5EF4-FFF2-40B4-BE49-F238E27FC236}">
              <a16:creationId xmlns="" xmlns:a16="http://schemas.microsoft.com/office/drawing/2014/main" id="{00000000-0008-0000-0A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 name="Picture 85">
          <a:extLst>
            <a:ext uri="{FF2B5EF4-FFF2-40B4-BE49-F238E27FC236}">
              <a16:creationId xmlns="" xmlns:a16="http://schemas.microsoft.com/office/drawing/2014/main" id="{00000000-0008-0000-0A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 name="Picture 86">
          <a:extLst>
            <a:ext uri="{FF2B5EF4-FFF2-40B4-BE49-F238E27FC236}">
              <a16:creationId xmlns="" xmlns:a16="http://schemas.microsoft.com/office/drawing/2014/main" id="{00000000-0008-0000-0A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 name="Picture 87">
          <a:extLst>
            <a:ext uri="{FF2B5EF4-FFF2-40B4-BE49-F238E27FC236}">
              <a16:creationId xmlns="" xmlns:a16="http://schemas.microsoft.com/office/drawing/2014/main" id="{00000000-0008-0000-0A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 name="Picture 88">
          <a:extLst>
            <a:ext uri="{FF2B5EF4-FFF2-40B4-BE49-F238E27FC236}">
              <a16:creationId xmlns="" xmlns:a16="http://schemas.microsoft.com/office/drawing/2014/main" id="{00000000-0008-0000-0A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 name="Picture 89">
          <a:extLst>
            <a:ext uri="{FF2B5EF4-FFF2-40B4-BE49-F238E27FC236}">
              <a16:creationId xmlns="" xmlns:a16="http://schemas.microsoft.com/office/drawing/2014/main" id="{00000000-0008-0000-0A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 name="Picture 90">
          <a:extLst>
            <a:ext uri="{FF2B5EF4-FFF2-40B4-BE49-F238E27FC236}">
              <a16:creationId xmlns="" xmlns:a16="http://schemas.microsoft.com/office/drawing/2014/main" id="{00000000-0008-0000-0A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 name="Picture 91">
          <a:extLst>
            <a:ext uri="{FF2B5EF4-FFF2-40B4-BE49-F238E27FC236}">
              <a16:creationId xmlns="" xmlns:a16="http://schemas.microsoft.com/office/drawing/2014/main" id="{00000000-0008-0000-0A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 name="Picture 92">
          <a:extLst>
            <a:ext uri="{FF2B5EF4-FFF2-40B4-BE49-F238E27FC236}">
              <a16:creationId xmlns="" xmlns:a16="http://schemas.microsoft.com/office/drawing/2014/main" id="{00000000-0008-0000-0A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 name="Picture 93">
          <a:extLst>
            <a:ext uri="{FF2B5EF4-FFF2-40B4-BE49-F238E27FC236}">
              <a16:creationId xmlns="" xmlns:a16="http://schemas.microsoft.com/office/drawing/2014/main" id="{00000000-0008-0000-0A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 name="Picture 94">
          <a:extLst>
            <a:ext uri="{FF2B5EF4-FFF2-40B4-BE49-F238E27FC236}">
              <a16:creationId xmlns="" xmlns:a16="http://schemas.microsoft.com/office/drawing/2014/main" id="{00000000-0008-0000-0A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 name="Picture 95">
          <a:extLst>
            <a:ext uri="{FF2B5EF4-FFF2-40B4-BE49-F238E27FC236}">
              <a16:creationId xmlns="" xmlns:a16="http://schemas.microsoft.com/office/drawing/2014/main" id="{00000000-0008-0000-0A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 name="Picture 96">
          <a:extLst>
            <a:ext uri="{FF2B5EF4-FFF2-40B4-BE49-F238E27FC236}">
              <a16:creationId xmlns="" xmlns:a16="http://schemas.microsoft.com/office/drawing/2014/main" id="{00000000-0008-0000-0A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 name="Picture 97">
          <a:extLst>
            <a:ext uri="{FF2B5EF4-FFF2-40B4-BE49-F238E27FC236}">
              <a16:creationId xmlns="" xmlns:a16="http://schemas.microsoft.com/office/drawing/2014/main" id="{00000000-0008-0000-0A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 name="Picture 98">
          <a:extLst>
            <a:ext uri="{FF2B5EF4-FFF2-40B4-BE49-F238E27FC236}">
              <a16:creationId xmlns="" xmlns:a16="http://schemas.microsoft.com/office/drawing/2014/main" id="{00000000-0008-0000-0A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 name="Picture 99">
          <a:extLst>
            <a:ext uri="{FF2B5EF4-FFF2-40B4-BE49-F238E27FC236}">
              <a16:creationId xmlns="" xmlns:a16="http://schemas.microsoft.com/office/drawing/2014/main" id="{00000000-0008-0000-0A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 name="Picture 100">
          <a:extLst>
            <a:ext uri="{FF2B5EF4-FFF2-40B4-BE49-F238E27FC236}">
              <a16:creationId xmlns="" xmlns:a16="http://schemas.microsoft.com/office/drawing/2014/main" id="{00000000-0008-0000-0A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 name="Picture 101">
          <a:extLst>
            <a:ext uri="{FF2B5EF4-FFF2-40B4-BE49-F238E27FC236}">
              <a16:creationId xmlns="" xmlns:a16="http://schemas.microsoft.com/office/drawing/2014/main" id="{00000000-0008-0000-0A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 name="Picture 102">
          <a:extLst>
            <a:ext uri="{FF2B5EF4-FFF2-40B4-BE49-F238E27FC236}">
              <a16:creationId xmlns="" xmlns:a16="http://schemas.microsoft.com/office/drawing/2014/main" id="{00000000-0008-0000-0A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 name="Picture 103">
          <a:extLst>
            <a:ext uri="{FF2B5EF4-FFF2-40B4-BE49-F238E27FC236}">
              <a16:creationId xmlns="" xmlns:a16="http://schemas.microsoft.com/office/drawing/2014/main" id="{00000000-0008-0000-0A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 name="Picture 104">
          <a:extLst>
            <a:ext uri="{FF2B5EF4-FFF2-40B4-BE49-F238E27FC236}">
              <a16:creationId xmlns="" xmlns:a16="http://schemas.microsoft.com/office/drawing/2014/main" id="{00000000-0008-0000-0A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 name="Picture 105">
          <a:extLst>
            <a:ext uri="{FF2B5EF4-FFF2-40B4-BE49-F238E27FC236}">
              <a16:creationId xmlns="" xmlns:a16="http://schemas.microsoft.com/office/drawing/2014/main" id="{00000000-0008-0000-0A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 name="Picture 106">
          <a:extLst>
            <a:ext uri="{FF2B5EF4-FFF2-40B4-BE49-F238E27FC236}">
              <a16:creationId xmlns="" xmlns:a16="http://schemas.microsoft.com/office/drawing/2014/main" id="{00000000-0008-0000-0A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 name="Picture 107">
          <a:extLst>
            <a:ext uri="{FF2B5EF4-FFF2-40B4-BE49-F238E27FC236}">
              <a16:creationId xmlns="" xmlns:a16="http://schemas.microsoft.com/office/drawing/2014/main" id="{00000000-0008-0000-0A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 name="Picture 108">
          <a:extLst>
            <a:ext uri="{FF2B5EF4-FFF2-40B4-BE49-F238E27FC236}">
              <a16:creationId xmlns="" xmlns:a16="http://schemas.microsoft.com/office/drawing/2014/main" id="{00000000-0008-0000-0A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 name="Picture 109">
          <a:extLst>
            <a:ext uri="{FF2B5EF4-FFF2-40B4-BE49-F238E27FC236}">
              <a16:creationId xmlns="" xmlns:a16="http://schemas.microsoft.com/office/drawing/2014/main" id="{00000000-0008-0000-0A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 name="Picture 110">
          <a:extLst>
            <a:ext uri="{FF2B5EF4-FFF2-40B4-BE49-F238E27FC236}">
              <a16:creationId xmlns="" xmlns:a16="http://schemas.microsoft.com/office/drawing/2014/main" id="{00000000-0008-0000-0A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 name="Picture 111">
          <a:extLst>
            <a:ext uri="{FF2B5EF4-FFF2-40B4-BE49-F238E27FC236}">
              <a16:creationId xmlns="" xmlns:a16="http://schemas.microsoft.com/office/drawing/2014/main" id="{00000000-0008-0000-0A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 name="Picture 112">
          <a:extLst>
            <a:ext uri="{FF2B5EF4-FFF2-40B4-BE49-F238E27FC236}">
              <a16:creationId xmlns="" xmlns:a16="http://schemas.microsoft.com/office/drawing/2014/main" id="{00000000-0008-0000-0A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 name="Picture 113">
          <a:extLst>
            <a:ext uri="{FF2B5EF4-FFF2-40B4-BE49-F238E27FC236}">
              <a16:creationId xmlns="" xmlns:a16="http://schemas.microsoft.com/office/drawing/2014/main" id="{00000000-0008-0000-0A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 name="Picture 114">
          <a:extLst>
            <a:ext uri="{FF2B5EF4-FFF2-40B4-BE49-F238E27FC236}">
              <a16:creationId xmlns="" xmlns:a16="http://schemas.microsoft.com/office/drawing/2014/main" id="{00000000-0008-0000-0A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 name="Picture 115">
          <a:extLst>
            <a:ext uri="{FF2B5EF4-FFF2-40B4-BE49-F238E27FC236}">
              <a16:creationId xmlns="" xmlns:a16="http://schemas.microsoft.com/office/drawing/2014/main" id="{00000000-0008-0000-0A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 name="Picture 116">
          <a:extLst>
            <a:ext uri="{FF2B5EF4-FFF2-40B4-BE49-F238E27FC236}">
              <a16:creationId xmlns="" xmlns:a16="http://schemas.microsoft.com/office/drawing/2014/main" id="{00000000-0008-0000-0A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 name="Picture 117">
          <a:extLst>
            <a:ext uri="{FF2B5EF4-FFF2-40B4-BE49-F238E27FC236}">
              <a16:creationId xmlns="" xmlns:a16="http://schemas.microsoft.com/office/drawing/2014/main" id="{00000000-0008-0000-0A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 name="Picture 118">
          <a:extLst>
            <a:ext uri="{FF2B5EF4-FFF2-40B4-BE49-F238E27FC236}">
              <a16:creationId xmlns="" xmlns:a16="http://schemas.microsoft.com/office/drawing/2014/main" id="{00000000-0008-0000-0A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 name="Picture 119">
          <a:extLst>
            <a:ext uri="{FF2B5EF4-FFF2-40B4-BE49-F238E27FC236}">
              <a16:creationId xmlns="" xmlns:a16="http://schemas.microsoft.com/office/drawing/2014/main" id="{00000000-0008-0000-0A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 name="Picture 120">
          <a:extLst>
            <a:ext uri="{FF2B5EF4-FFF2-40B4-BE49-F238E27FC236}">
              <a16:creationId xmlns="" xmlns:a16="http://schemas.microsoft.com/office/drawing/2014/main" id="{00000000-0008-0000-0A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 name="Picture 121">
          <a:extLst>
            <a:ext uri="{FF2B5EF4-FFF2-40B4-BE49-F238E27FC236}">
              <a16:creationId xmlns="" xmlns:a16="http://schemas.microsoft.com/office/drawing/2014/main" id="{00000000-0008-0000-0A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 name="Picture 122">
          <a:extLst>
            <a:ext uri="{FF2B5EF4-FFF2-40B4-BE49-F238E27FC236}">
              <a16:creationId xmlns="" xmlns:a16="http://schemas.microsoft.com/office/drawing/2014/main" id="{00000000-0008-0000-0A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 name="Picture 123">
          <a:extLst>
            <a:ext uri="{FF2B5EF4-FFF2-40B4-BE49-F238E27FC236}">
              <a16:creationId xmlns="" xmlns:a16="http://schemas.microsoft.com/office/drawing/2014/main" id="{00000000-0008-0000-0A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 name="Picture 124">
          <a:extLst>
            <a:ext uri="{FF2B5EF4-FFF2-40B4-BE49-F238E27FC236}">
              <a16:creationId xmlns="" xmlns:a16="http://schemas.microsoft.com/office/drawing/2014/main" id="{00000000-0008-0000-0A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 name="Picture 125">
          <a:extLst>
            <a:ext uri="{FF2B5EF4-FFF2-40B4-BE49-F238E27FC236}">
              <a16:creationId xmlns="" xmlns:a16="http://schemas.microsoft.com/office/drawing/2014/main" id="{00000000-0008-0000-0A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 name="Picture 126">
          <a:extLst>
            <a:ext uri="{FF2B5EF4-FFF2-40B4-BE49-F238E27FC236}">
              <a16:creationId xmlns="" xmlns:a16="http://schemas.microsoft.com/office/drawing/2014/main" id="{00000000-0008-0000-0A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 name="Picture 127">
          <a:extLst>
            <a:ext uri="{FF2B5EF4-FFF2-40B4-BE49-F238E27FC236}">
              <a16:creationId xmlns="" xmlns:a16="http://schemas.microsoft.com/office/drawing/2014/main" id="{00000000-0008-0000-0A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 name="Picture 128">
          <a:extLst>
            <a:ext uri="{FF2B5EF4-FFF2-40B4-BE49-F238E27FC236}">
              <a16:creationId xmlns="" xmlns:a16="http://schemas.microsoft.com/office/drawing/2014/main" id="{00000000-0008-0000-0A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 name="Picture 129">
          <a:extLst>
            <a:ext uri="{FF2B5EF4-FFF2-40B4-BE49-F238E27FC236}">
              <a16:creationId xmlns="" xmlns:a16="http://schemas.microsoft.com/office/drawing/2014/main" id="{00000000-0008-0000-0A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 name="Picture 130">
          <a:extLst>
            <a:ext uri="{FF2B5EF4-FFF2-40B4-BE49-F238E27FC236}">
              <a16:creationId xmlns="" xmlns:a16="http://schemas.microsoft.com/office/drawing/2014/main" id="{00000000-0008-0000-0A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 name="Picture 131">
          <a:extLst>
            <a:ext uri="{FF2B5EF4-FFF2-40B4-BE49-F238E27FC236}">
              <a16:creationId xmlns="" xmlns:a16="http://schemas.microsoft.com/office/drawing/2014/main" id="{00000000-0008-0000-0A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 name="Picture 132">
          <a:extLst>
            <a:ext uri="{FF2B5EF4-FFF2-40B4-BE49-F238E27FC236}">
              <a16:creationId xmlns="" xmlns:a16="http://schemas.microsoft.com/office/drawing/2014/main" id="{00000000-0008-0000-0A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 name="Picture 133">
          <a:extLst>
            <a:ext uri="{FF2B5EF4-FFF2-40B4-BE49-F238E27FC236}">
              <a16:creationId xmlns="" xmlns:a16="http://schemas.microsoft.com/office/drawing/2014/main" id="{00000000-0008-0000-0A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 name="Picture 134">
          <a:extLst>
            <a:ext uri="{FF2B5EF4-FFF2-40B4-BE49-F238E27FC236}">
              <a16:creationId xmlns="" xmlns:a16="http://schemas.microsoft.com/office/drawing/2014/main" id="{00000000-0008-0000-0A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 name="Picture 135">
          <a:extLst>
            <a:ext uri="{FF2B5EF4-FFF2-40B4-BE49-F238E27FC236}">
              <a16:creationId xmlns="" xmlns:a16="http://schemas.microsoft.com/office/drawing/2014/main" id="{00000000-0008-0000-0A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 name="Picture 136">
          <a:extLst>
            <a:ext uri="{FF2B5EF4-FFF2-40B4-BE49-F238E27FC236}">
              <a16:creationId xmlns="" xmlns:a16="http://schemas.microsoft.com/office/drawing/2014/main" id="{00000000-0008-0000-0A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 name="Picture 137">
          <a:extLst>
            <a:ext uri="{FF2B5EF4-FFF2-40B4-BE49-F238E27FC236}">
              <a16:creationId xmlns="" xmlns:a16="http://schemas.microsoft.com/office/drawing/2014/main" id="{00000000-0008-0000-0A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 name="Picture 138">
          <a:extLst>
            <a:ext uri="{FF2B5EF4-FFF2-40B4-BE49-F238E27FC236}">
              <a16:creationId xmlns="" xmlns:a16="http://schemas.microsoft.com/office/drawing/2014/main" id="{00000000-0008-0000-0A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 name="Picture 139">
          <a:extLst>
            <a:ext uri="{FF2B5EF4-FFF2-40B4-BE49-F238E27FC236}">
              <a16:creationId xmlns="" xmlns:a16="http://schemas.microsoft.com/office/drawing/2014/main" id="{00000000-0008-0000-0A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 name="Picture 140">
          <a:extLst>
            <a:ext uri="{FF2B5EF4-FFF2-40B4-BE49-F238E27FC236}">
              <a16:creationId xmlns="" xmlns:a16="http://schemas.microsoft.com/office/drawing/2014/main" id="{00000000-0008-0000-0A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 name="Picture 141">
          <a:extLst>
            <a:ext uri="{FF2B5EF4-FFF2-40B4-BE49-F238E27FC236}">
              <a16:creationId xmlns="" xmlns:a16="http://schemas.microsoft.com/office/drawing/2014/main" id="{00000000-0008-0000-0A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 name="Picture 142">
          <a:extLst>
            <a:ext uri="{FF2B5EF4-FFF2-40B4-BE49-F238E27FC236}">
              <a16:creationId xmlns="" xmlns:a16="http://schemas.microsoft.com/office/drawing/2014/main" id="{00000000-0008-0000-0A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 name="Picture 143">
          <a:extLst>
            <a:ext uri="{FF2B5EF4-FFF2-40B4-BE49-F238E27FC236}">
              <a16:creationId xmlns="" xmlns:a16="http://schemas.microsoft.com/office/drawing/2014/main" id="{00000000-0008-0000-0A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 name="Picture 144">
          <a:extLst>
            <a:ext uri="{FF2B5EF4-FFF2-40B4-BE49-F238E27FC236}">
              <a16:creationId xmlns="" xmlns:a16="http://schemas.microsoft.com/office/drawing/2014/main" id="{00000000-0008-0000-0A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 name="Picture 145">
          <a:extLst>
            <a:ext uri="{FF2B5EF4-FFF2-40B4-BE49-F238E27FC236}">
              <a16:creationId xmlns="" xmlns:a16="http://schemas.microsoft.com/office/drawing/2014/main" id="{00000000-0008-0000-0A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7" name="Picture 146">
          <a:extLst>
            <a:ext uri="{FF2B5EF4-FFF2-40B4-BE49-F238E27FC236}">
              <a16:creationId xmlns="" xmlns:a16="http://schemas.microsoft.com/office/drawing/2014/main" id="{00000000-0008-0000-0A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8" name="Picture 147">
          <a:extLst>
            <a:ext uri="{FF2B5EF4-FFF2-40B4-BE49-F238E27FC236}">
              <a16:creationId xmlns="" xmlns:a16="http://schemas.microsoft.com/office/drawing/2014/main" id="{00000000-0008-0000-0A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9" name="Picture 148">
          <a:extLst>
            <a:ext uri="{FF2B5EF4-FFF2-40B4-BE49-F238E27FC236}">
              <a16:creationId xmlns="" xmlns:a16="http://schemas.microsoft.com/office/drawing/2014/main" id="{00000000-0008-0000-0A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0" name="Picture 149">
          <a:extLst>
            <a:ext uri="{FF2B5EF4-FFF2-40B4-BE49-F238E27FC236}">
              <a16:creationId xmlns="" xmlns:a16="http://schemas.microsoft.com/office/drawing/2014/main" id="{00000000-0008-0000-0A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1" name="Picture 150">
          <a:extLst>
            <a:ext uri="{FF2B5EF4-FFF2-40B4-BE49-F238E27FC236}">
              <a16:creationId xmlns="" xmlns:a16="http://schemas.microsoft.com/office/drawing/2014/main" id="{00000000-0008-0000-0A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2" name="Picture 151">
          <a:extLst>
            <a:ext uri="{FF2B5EF4-FFF2-40B4-BE49-F238E27FC236}">
              <a16:creationId xmlns="" xmlns:a16="http://schemas.microsoft.com/office/drawing/2014/main" id="{00000000-0008-0000-0A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3" name="Picture 152">
          <a:extLst>
            <a:ext uri="{FF2B5EF4-FFF2-40B4-BE49-F238E27FC236}">
              <a16:creationId xmlns="" xmlns:a16="http://schemas.microsoft.com/office/drawing/2014/main" id="{00000000-0008-0000-0A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4" name="Picture 153">
          <a:extLst>
            <a:ext uri="{FF2B5EF4-FFF2-40B4-BE49-F238E27FC236}">
              <a16:creationId xmlns="" xmlns:a16="http://schemas.microsoft.com/office/drawing/2014/main" id="{00000000-0008-0000-0A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5" name="Picture 154">
          <a:extLst>
            <a:ext uri="{FF2B5EF4-FFF2-40B4-BE49-F238E27FC236}">
              <a16:creationId xmlns="" xmlns:a16="http://schemas.microsoft.com/office/drawing/2014/main" id="{00000000-0008-0000-0A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6" name="Picture 155">
          <a:extLst>
            <a:ext uri="{FF2B5EF4-FFF2-40B4-BE49-F238E27FC236}">
              <a16:creationId xmlns="" xmlns:a16="http://schemas.microsoft.com/office/drawing/2014/main" id="{00000000-0008-0000-0A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7" name="Picture 156">
          <a:extLst>
            <a:ext uri="{FF2B5EF4-FFF2-40B4-BE49-F238E27FC236}">
              <a16:creationId xmlns="" xmlns:a16="http://schemas.microsoft.com/office/drawing/2014/main" id="{00000000-0008-0000-0A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8" name="Picture 157">
          <a:extLst>
            <a:ext uri="{FF2B5EF4-FFF2-40B4-BE49-F238E27FC236}">
              <a16:creationId xmlns="" xmlns:a16="http://schemas.microsoft.com/office/drawing/2014/main" id="{00000000-0008-0000-0A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59" name="Picture 158">
          <a:extLst>
            <a:ext uri="{FF2B5EF4-FFF2-40B4-BE49-F238E27FC236}">
              <a16:creationId xmlns="" xmlns:a16="http://schemas.microsoft.com/office/drawing/2014/main" id="{00000000-0008-0000-0A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0" name="Picture 159">
          <a:extLst>
            <a:ext uri="{FF2B5EF4-FFF2-40B4-BE49-F238E27FC236}">
              <a16:creationId xmlns="" xmlns:a16="http://schemas.microsoft.com/office/drawing/2014/main" id="{00000000-0008-0000-0A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1" name="Picture 160">
          <a:extLst>
            <a:ext uri="{FF2B5EF4-FFF2-40B4-BE49-F238E27FC236}">
              <a16:creationId xmlns="" xmlns:a16="http://schemas.microsoft.com/office/drawing/2014/main" id="{00000000-0008-0000-0A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2" name="Picture 161">
          <a:extLst>
            <a:ext uri="{FF2B5EF4-FFF2-40B4-BE49-F238E27FC236}">
              <a16:creationId xmlns="" xmlns:a16="http://schemas.microsoft.com/office/drawing/2014/main" id="{00000000-0008-0000-0A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3" name="Picture 162">
          <a:extLst>
            <a:ext uri="{FF2B5EF4-FFF2-40B4-BE49-F238E27FC236}">
              <a16:creationId xmlns="" xmlns:a16="http://schemas.microsoft.com/office/drawing/2014/main" id="{00000000-0008-0000-0A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4" name="Picture 163">
          <a:extLst>
            <a:ext uri="{FF2B5EF4-FFF2-40B4-BE49-F238E27FC236}">
              <a16:creationId xmlns="" xmlns:a16="http://schemas.microsoft.com/office/drawing/2014/main" id="{00000000-0008-0000-0A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5" name="Picture 164">
          <a:extLst>
            <a:ext uri="{FF2B5EF4-FFF2-40B4-BE49-F238E27FC236}">
              <a16:creationId xmlns="" xmlns:a16="http://schemas.microsoft.com/office/drawing/2014/main" id="{00000000-0008-0000-0A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6" name="Picture 165">
          <a:extLst>
            <a:ext uri="{FF2B5EF4-FFF2-40B4-BE49-F238E27FC236}">
              <a16:creationId xmlns="" xmlns:a16="http://schemas.microsoft.com/office/drawing/2014/main" id="{00000000-0008-0000-0A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7" name="Picture 166">
          <a:extLst>
            <a:ext uri="{FF2B5EF4-FFF2-40B4-BE49-F238E27FC236}">
              <a16:creationId xmlns="" xmlns:a16="http://schemas.microsoft.com/office/drawing/2014/main" id="{00000000-0008-0000-0A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8" name="Picture 167">
          <a:extLst>
            <a:ext uri="{FF2B5EF4-FFF2-40B4-BE49-F238E27FC236}">
              <a16:creationId xmlns="" xmlns:a16="http://schemas.microsoft.com/office/drawing/2014/main" id="{00000000-0008-0000-0A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69" name="Picture 168">
          <a:extLst>
            <a:ext uri="{FF2B5EF4-FFF2-40B4-BE49-F238E27FC236}">
              <a16:creationId xmlns="" xmlns:a16="http://schemas.microsoft.com/office/drawing/2014/main" id="{00000000-0008-0000-0A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0" name="Picture 169">
          <a:extLst>
            <a:ext uri="{FF2B5EF4-FFF2-40B4-BE49-F238E27FC236}">
              <a16:creationId xmlns="" xmlns:a16="http://schemas.microsoft.com/office/drawing/2014/main" id="{00000000-0008-0000-0A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1" name="Picture 170">
          <a:extLst>
            <a:ext uri="{FF2B5EF4-FFF2-40B4-BE49-F238E27FC236}">
              <a16:creationId xmlns="" xmlns:a16="http://schemas.microsoft.com/office/drawing/2014/main" id="{00000000-0008-0000-0A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2" name="Picture 171">
          <a:extLst>
            <a:ext uri="{FF2B5EF4-FFF2-40B4-BE49-F238E27FC236}">
              <a16:creationId xmlns="" xmlns:a16="http://schemas.microsoft.com/office/drawing/2014/main" id="{00000000-0008-0000-0A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3" name="Picture 172">
          <a:extLst>
            <a:ext uri="{FF2B5EF4-FFF2-40B4-BE49-F238E27FC236}">
              <a16:creationId xmlns="" xmlns:a16="http://schemas.microsoft.com/office/drawing/2014/main" id="{00000000-0008-0000-0A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4" name="Picture 173">
          <a:extLst>
            <a:ext uri="{FF2B5EF4-FFF2-40B4-BE49-F238E27FC236}">
              <a16:creationId xmlns="" xmlns:a16="http://schemas.microsoft.com/office/drawing/2014/main" id="{00000000-0008-0000-0A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5" name="Picture 174">
          <a:extLst>
            <a:ext uri="{FF2B5EF4-FFF2-40B4-BE49-F238E27FC236}">
              <a16:creationId xmlns="" xmlns:a16="http://schemas.microsoft.com/office/drawing/2014/main" id="{00000000-0008-0000-0A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6" name="Picture 175">
          <a:extLst>
            <a:ext uri="{FF2B5EF4-FFF2-40B4-BE49-F238E27FC236}">
              <a16:creationId xmlns="" xmlns:a16="http://schemas.microsoft.com/office/drawing/2014/main" id="{00000000-0008-0000-0A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7" name="Picture 176">
          <a:extLst>
            <a:ext uri="{FF2B5EF4-FFF2-40B4-BE49-F238E27FC236}">
              <a16:creationId xmlns="" xmlns:a16="http://schemas.microsoft.com/office/drawing/2014/main" id="{00000000-0008-0000-0A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8" name="Picture 177">
          <a:extLst>
            <a:ext uri="{FF2B5EF4-FFF2-40B4-BE49-F238E27FC236}">
              <a16:creationId xmlns="" xmlns:a16="http://schemas.microsoft.com/office/drawing/2014/main" id="{00000000-0008-0000-0A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79" name="Picture 178">
          <a:extLst>
            <a:ext uri="{FF2B5EF4-FFF2-40B4-BE49-F238E27FC236}">
              <a16:creationId xmlns="" xmlns:a16="http://schemas.microsoft.com/office/drawing/2014/main" id="{00000000-0008-0000-0A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0" name="Picture 179">
          <a:extLst>
            <a:ext uri="{FF2B5EF4-FFF2-40B4-BE49-F238E27FC236}">
              <a16:creationId xmlns="" xmlns:a16="http://schemas.microsoft.com/office/drawing/2014/main" id="{00000000-0008-0000-0A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1" name="Picture 180">
          <a:extLst>
            <a:ext uri="{FF2B5EF4-FFF2-40B4-BE49-F238E27FC236}">
              <a16:creationId xmlns="" xmlns:a16="http://schemas.microsoft.com/office/drawing/2014/main" id="{00000000-0008-0000-0A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2" name="Picture 181">
          <a:extLst>
            <a:ext uri="{FF2B5EF4-FFF2-40B4-BE49-F238E27FC236}">
              <a16:creationId xmlns="" xmlns:a16="http://schemas.microsoft.com/office/drawing/2014/main" id="{00000000-0008-0000-0A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3" name="Picture 182">
          <a:extLst>
            <a:ext uri="{FF2B5EF4-FFF2-40B4-BE49-F238E27FC236}">
              <a16:creationId xmlns="" xmlns:a16="http://schemas.microsoft.com/office/drawing/2014/main" id="{00000000-0008-0000-0A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4" name="Picture 183">
          <a:extLst>
            <a:ext uri="{FF2B5EF4-FFF2-40B4-BE49-F238E27FC236}">
              <a16:creationId xmlns="" xmlns:a16="http://schemas.microsoft.com/office/drawing/2014/main" id="{00000000-0008-0000-0A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5" name="Picture 184">
          <a:extLst>
            <a:ext uri="{FF2B5EF4-FFF2-40B4-BE49-F238E27FC236}">
              <a16:creationId xmlns="" xmlns:a16="http://schemas.microsoft.com/office/drawing/2014/main" id="{00000000-0008-0000-0A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6" name="Picture 185">
          <a:extLst>
            <a:ext uri="{FF2B5EF4-FFF2-40B4-BE49-F238E27FC236}">
              <a16:creationId xmlns="" xmlns:a16="http://schemas.microsoft.com/office/drawing/2014/main" id="{00000000-0008-0000-0A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7" name="Picture 186">
          <a:extLst>
            <a:ext uri="{FF2B5EF4-FFF2-40B4-BE49-F238E27FC236}">
              <a16:creationId xmlns="" xmlns:a16="http://schemas.microsoft.com/office/drawing/2014/main" id="{00000000-0008-0000-0A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8" name="Picture 187">
          <a:extLst>
            <a:ext uri="{FF2B5EF4-FFF2-40B4-BE49-F238E27FC236}">
              <a16:creationId xmlns="" xmlns:a16="http://schemas.microsoft.com/office/drawing/2014/main" id="{00000000-0008-0000-0A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89" name="Picture 188">
          <a:extLst>
            <a:ext uri="{FF2B5EF4-FFF2-40B4-BE49-F238E27FC236}">
              <a16:creationId xmlns="" xmlns:a16="http://schemas.microsoft.com/office/drawing/2014/main" id="{00000000-0008-0000-0A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0" name="Picture 189">
          <a:extLst>
            <a:ext uri="{FF2B5EF4-FFF2-40B4-BE49-F238E27FC236}">
              <a16:creationId xmlns="" xmlns:a16="http://schemas.microsoft.com/office/drawing/2014/main" id="{00000000-0008-0000-0A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1" name="Picture 190">
          <a:extLst>
            <a:ext uri="{FF2B5EF4-FFF2-40B4-BE49-F238E27FC236}">
              <a16:creationId xmlns="" xmlns:a16="http://schemas.microsoft.com/office/drawing/2014/main" id="{00000000-0008-0000-0A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2" name="Picture 191">
          <a:extLst>
            <a:ext uri="{FF2B5EF4-FFF2-40B4-BE49-F238E27FC236}">
              <a16:creationId xmlns="" xmlns:a16="http://schemas.microsoft.com/office/drawing/2014/main" id="{00000000-0008-0000-0A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3" name="Picture 192">
          <a:extLst>
            <a:ext uri="{FF2B5EF4-FFF2-40B4-BE49-F238E27FC236}">
              <a16:creationId xmlns="" xmlns:a16="http://schemas.microsoft.com/office/drawing/2014/main" id="{00000000-0008-0000-0A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4" name="Picture 193">
          <a:extLst>
            <a:ext uri="{FF2B5EF4-FFF2-40B4-BE49-F238E27FC236}">
              <a16:creationId xmlns="" xmlns:a16="http://schemas.microsoft.com/office/drawing/2014/main" id="{00000000-0008-0000-0A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5" name="Picture 194">
          <a:extLst>
            <a:ext uri="{FF2B5EF4-FFF2-40B4-BE49-F238E27FC236}">
              <a16:creationId xmlns="" xmlns:a16="http://schemas.microsoft.com/office/drawing/2014/main" id="{00000000-0008-0000-0A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6" name="Picture 195">
          <a:extLst>
            <a:ext uri="{FF2B5EF4-FFF2-40B4-BE49-F238E27FC236}">
              <a16:creationId xmlns="" xmlns:a16="http://schemas.microsoft.com/office/drawing/2014/main" id="{00000000-0008-0000-0A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7" name="Picture 196">
          <a:extLst>
            <a:ext uri="{FF2B5EF4-FFF2-40B4-BE49-F238E27FC236}">
              <a16:creationId xmlns="" xmlns:a16="http://schemas.microsoft.com/office/drawing/2014/main" id="{00000000-0008-0000-0A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8" name="Picture 197">
          <a:extLst>
            <a:ext uri="{FF2B5EF4-FFF2-40B4-BE49-F238E27FC236}">
              <a16:creationId xmlns="" xmlns:a16="http://schemas.microsoft.com/office/drawing/2014/main" id="{00000000-0008-0000-0A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99" name="Picture 198">
          <a:extLst>
            <a:ext uri="{FF2B5EF4-FFF2-40B4-BE49-F238E27FC236}">
              <a16:creationId xmlns="" xmlns:a16="http://schemas.microsoft.com/office/drawing/2014/main" id="{00000000-0008-0000-0A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0" name="Picture 199">
          <a:extLst>
            <a:ext uri="{FF2B5EF4-FFF2-40B4-BE49-F238E27FC236}">
              <a16:creationId xmlns="" xmlns:a16="http://schemas.microsoft.com/office/drawing/2014/main" id="{00000000-0008-0000-0A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1" name="Picture 200">
          <a:extLst>
            <a:ext uri="{FF2B5EF4-FFF2-40B4-BE49-F238E27FC236}">
              <a16:creationId xmlns="" xmlns:a16="http://schemas.microsoft.com/office/drawing/2014/main" id="{00000000-0008-0000-0A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2" name="Picture 201">
          <a:extLst>
            <a:ext uri="{FF2B5EF4-FFF2-40B4-BE49-F238E27FC236}">
              <a16:creationId xmlns="" xmlns:a16="http://schemas.microsoft.com/office/drawing/2014/main" id="{00000000-0008-0000-0A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3" name="Picture 202">
          <a:extLst>
            <a:ext uri="{FF2B5EF4-FFF2-40B4-BE49-F238E27FC236}">
              <a16:creationId xmlns="" xmlns:a16="http://schemas.microsoft.com/office/drawing/2014/main" id="{00000000-0008-0000-0A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4" name="Picture 203">
          <a:extLst>
            <a:ext uri="{FF2B5EF4-FFF2-40B4-BE49-F238E27FC236}">
              <a16:creationId xmlns="" xmlns:a16="http://schemas.microsoft.com/office/drawing/2014/main" id="{00000000-0008-0000-0A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5" name="Picture 204">
          <a:extLst>
            <a:ext uri="{FF2B5EF4-FFF2-40B4-BE49-F238E27FC236}">
              <a16:creationId xmlns="" xmlns:a16="http://schemas.microsoft.com/office/drawing/2014/main" id="{00000000-0008-0000-0A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6" name="Picture 205">
          <a:extLst>
            <a:ext uri="{FF2B5EF4-FFF2-40B4-BE49-F238E27FC236}">
              <a16:creationId xmlns="" xmlns:a16="http://schemas.microsoft.com/office/drawing/2014/main" id="{00000000-0008-0000-0A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7" name="Picture 206">
          <a:extLst>
            <a:ext uri="{FF2B5EF4-FFF2-40B4-BE49-F238E27FC236}">
              <a16:creationId xmlns="" xmlns:a16="http://schemas.microsoft.com/office/drawing/2014/main" id="{00000000-0008-0000-0A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8" name="Picture 207">
          <a:extLst>
            <a:ext uri="{FF2B5EF4-FFF2-40B4-BE49-F238E27FC236}">
              <a16:creationId xmlns="" xmlns:a16="http://schemas.microsoft.com/office/drawing/2014/main" id="{00000000-0008-0000-0A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09" name="Picture 208">
          <a:extLst>
            <a:ext uri="{FF2B5EF4-FFF2-40B4-BE49-F238E27FC236}">
              <a16:creationId xmlns="" xmlns:a16="http://schemas.microsoft.com/office/drawing/2014/main" id="{00000000-0008-0000-0A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0" name="Picture 209">
          <a:extLst>
            <a:ext uri="{FF2B5EF4-FFF2-40B4-BE49-F238E27FC236}">
              <a16:creationId xmlns="" xmlns:a16="http://schemas.microsoft.com/office/drawing/2014/main" id="{00000000-0008-0000-0A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1" name="Picture 210">
          <a:extLst>
            <a:ext uri="{FF2B5EF4-FFF2-40B4-BE49-F238E27FC236}">
              <a16:creationId xmlns="" xmlns:a16="http://schemas.microsoft.com/office/drawing/2014/main" id="{00000000-0008-0000-0A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2" name="Picture 211">
          <a:extLst>
            <a:ext uri="{FF2B5EF4-FFF2-40B4-BE49-F238E27FC236}">
              <a16:creationId xmlns="" xmlns:a16="http://schemas.microsoft.com/office/drawing/2014/main" id="{00000000-0008-0000-0A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3" name="Picture 212">
          <a:extLst>
            <a:ext uri="{FF2B5EF4-FFF2-40B4-BE49-F238E27FC236}">
              <a16:creationId xmlns="" xmlns:a16="http://schemas.microsoft.com/office/drawing/2014/main" id="{00000000-0008-0000-0A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4" name="Picture 213">
          <a:extLst>
            <a:ext uri="{FF2B5EF4-FFF2-40B4-BE49-F238E27FC236}">
              <a16:creationId xmlns="" xmlns:a16="http://schemas.microsoft.com/office/drawing/2014/main" id="{00000000-0008-0000-0A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5" name="Picture 214">
          <a:extLst>
            <a:ext uri="{FF2B5EF4-FFF2-40B4-BE49-F238E27FC236}">
              <a16:creationId xmlns="" xmlns:a16="http://schemas.microsoft.com/office/drawing/2014/main" id="{00000000-0008-0000-0A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6" name="Picture 215">
          <a:extLst>
            <a:ext uri="{FF2B5EF4-FFF2-40B4-BE49-F238E27FC236}">
              <a16:creationId xmlns="" xmlns:a16="http://schemas.microsoft.com/office/drawing/2014/main" id="{00000000-0008-0000-0A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7" name="Picture 216">
          <a:extLst>
            <a:ext uri="{FF2B5EF4-FFF2-40B4-BE49-F238E27FC236}">
              <a16:creationId xmlns="" xmlns:a16="http://schemas.microsoft.com/office/drawing/2014/main" id="{00000000-0008-0000-0A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8" name="Picture 217">
          <a:extLst>
            <a:ext uri="{FF2B5EF4-FFF2-40B4-BE49-F238E27FC236}">
              <a16:creationId xmlns="" xmlns:a16="http://schemas.microsoft.com/office/drawing/2014/main" id="{00000000-0008-0000-0A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19" name="Picture 218">
          <a:extLst>
            <a:ext uri="{FF2B5EF4-FFF2-40B4-BE49-F238E27FC236}">
              <a16:creationId xmlns="" xmlns:a16="http://schemas.microsoft.com/office/drawing/2014/main" id="{00000000-0008-0000-0A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0" name="Picture 219">
          <a:extLst>
            <a:ext uri="{FF2B5EF4-FFF2-40B4-BE49-F238E27FC236}">
              <a16:creationId xmlns="" xmlns:a16="http://schemas.microsoft.com/office/drawing/2014/main" id="{00000000-0008-0000-0A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1" name="Picture 220">
          <a:extLst>
            <a:ext uri="{FF2B5EF4-FFF2-40B4-BE49-F238E27FC236}">
              <a16:creationId xmlns="" xmlns:a16="http://schemas.microsoft.com/office/drawing/2014/main" id="{00000000-0008-0000-0A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2" name="Picture 221">
          <a:extLst>
            <a:ext uri="{FF2B5EF4-FFF2-40B4-BE49-F238E27FC236}">
              <a16:creationId xmlns="" xmlns:a16="http://schemas.microsoft.com/office/drawing/2014/main" id="{00000000-0008-0000-0A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3" name="Picture 222">
          <a:extLst>
            <a:ext uri="{FF2B5EF4-FFF2-40B4-BE49-F238E27FC236}">
              <a16:creationId xmlns="" xmlns:a16="http://schemas.microsoft.com/office/drawing/2014/main" id="{00000000-0008-0000-0A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4" name="Picture 223">
          <a:extLst>
            <a:ext uri="{FF2B5EF4-FFF2-40B4-BE49-F238E27FC236}">
              <a16:creationId xmlns="" xmlns:a16="http://schemas.microsoft.com/office/drawing/2014/main" id="{00000000-0008-0000-0A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5" name="Picture 224">
          <a:extLst>
            <a:ext uri="{FF2B5EF4-FFF2-40B4-BE49-F238E27FC236}">
              <a16:creationId xmlns="" xmlns:a16="http://schemas.microsoft.com/office/drawing/2014/main" id="{00000000-0008-0000-0A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6" name="Picture 225">
          <a:extLst>
            <a:ext uri="{FF2B5EF4-FFF2-40B4-BE49-F238E27FC236}">
              <a16:creationId xmlns="" xmlns:a16="http://schemas.microsoft.com/office/drawing/2014/main" id="{00000000-0008-0000-0A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7" name="Picture 226">
          <a:extLst>
            <a:ext uri="{FF2B5EF4-FFF2-40B4-BE49-F238E27FC236}">
              <a16:creationId xmlns="" xmlns:a16="http://schemas.microsoft.com/office/drawing/2014/main" id="{00000000-0008-0000-0A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8" name="Picture 227">
          <a:extLst>
            <a:ext uri="{FF2B5EF4-FFF2-40B4-BE49-F238E27FC236}">
              <a16:creationId xmlns="" xmlns:a16="http://schemas.microsoft.com/office/drawing/2014/main" id="{00000000-0008-0000-0A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29" name="Picture 228">
          <a:extLst>
            <a:ext uri="{FF2B5EF4-FFF2-40B4-BE49-F238E27FC236}">
              <a16:creationId xmlns="" xmlns:a16="http://schemas.microsoft.com/office/drawing/2014/main" id="{00000000-0008-0000-0A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0" name="Picture 229">
          <a:extLst>
            <a:ext uri="{FF2B5EF4-FFF2-40B4-BE49-F238E27FC236}">
              <a16:creationId xmlns="" xmlns:a16="http://schemas.microsoft.com/office/drawing/2014/main" id="{00000000-0008-0000-0A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1" name="Picture 230">
          <a:extLst>
            <a:ext uri="{FF2B5EF4-FFF2-40B4-BE49-F238E27FC236}">
              <a16:creationId xmlns="" xmlns:a16="http://schemas.microsoft.com/office/drawing/2014/main" id="{00000000-0008-0000-0A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2" name="Picture 231">
          <a:extLst>
            <a:ext uri="{FF2B5EF4-FFF2-40B4-BE49-F238E27FC236}">
              <a16:creationId xmlns="" xmlns:a16="http://schemas.microsoft.com/office/drawing/2014/main" id="{00000000-0008-0000-0A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3" name="Picture 232">
          <a:extLst>
            <a:ext uri="{FF2B5EF4-FFF2-40B4-BE49-F238E27FC236}">
              <a16:creationId xmlns="" xmlns:a16="http://schemas.microsoft.com/office/drawing/2014/main" id="{00000000-0008-0000-0A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4" name="Picture 233">
          <a:extLst>
            <a:ext uri="{FF2B5EF4-FFF2-40B4-BE49-F238E27FC236}">
              <a16:creationId xmlns="" xmlns:a16="http://schemas.microsoft.com/office/drawing/2014/main" id="{00000000-0008-0000-0A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5" name="Picture 234">
          <a:extLst>
            <a:ext uri="{FF2B5EF4-FFF2-40B4-BE49-F238E27FC236}">
              <a16:creationId xmlns="" xmlns:a16="http://schemas.microsoft.com/office/drawing/2014/main" id="{00000000-0008-0000-0A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6" name="Picture 235">
          <a:extLst>
            <a:ext uri="{FF2B5EF4-FFF2-40B4-BE49-F238E27FC236}">
              <a16:creationId xmlns="" xmlns:a16="http://schemas.microsoft.com/office/drawing/2014/main" id="{00000000-0008-0000-0A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7" name="Picture 236">
          <a:extLst>
            <a:ext uri="{FF2B5EF4-FFF2-40B4-BE49-F238E27FC236}">
              <a16:creationId xmlns="" xmlns:a16="http://schemas.microsoft.com/office/drawing/2014/main" id="{00000000-0008-0000-0A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8" name="Picture 237">
          <a:extLst>
            <a:ext uri="{FF2B5EF4-FFF2-40B4-BE49-F238E27FC236}">
              <a16:creationId xmlns="" xmlns:a16="http://schemas.microsoft.com/office/drawing/2014/main" id="{00000000-0008-0000-0A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39" name="Picture 238">
          <a:extLst>
            <a:ext uri="{FF2B5EF4-FFF2-40B4-BE49-F238E27FC236}">
              <a16:creationId xmlns="" xmlns:a16="http://schemas.microsoft.com/office/drawing/2014/main" id="{00000000-0008-0000-0A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0" name="Picture 239">
          <a:extLst>
            <a:ext uri="{FF2B5EF4-FFF2-40B4-BE49-F238E27FC236}">
              <a16:creationId xmlns="" xmlns:a16="http://schemas.microsoft.com/office/drawing/2014/main" id="{00000000-0008-0000-0A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1" name="Picture 240">
          <a:extLst>
            <a:ext uri="{FF2B5EF4-FFF2-40B4-BE49-F238E27FC236}">
              <a16:creationId xmlns="" xmlns:a16="http://schemas.microsoft.com/office/drawing/2014/main" id="{00000000-0008-0000-0A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2" name="Picture 241">
          <a:extLst>
            <a:ext uri="{FF2B5EF4-FFF2-40B4-BE49-F238E27FC236}">
              <a16:creationId xmlns="" xmlns:a16="http://schemas.microsoft.com/office/drawing/2014/main" id="{00000000-0008-0000-0A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3" name="Picture 242">
          <a:extLst>
            <a:ext uri="{FF2B5EF4-FFF2-40B4-BE49-F238E27FC236}">
              <a16:creationId xmlns="" xmlns:a16="http://schemas.microsoft.com/office/drawing/2014/main" id="{00000000-0008-0000-0A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4" name="Picture 243">
          <a:extLst>
            <a:ext uri="{FF2B5EF4-FFF2-40B4-BE49-F238E27FC236}">
              <a16:creationId xmlns="" xmlns:a16="http://schemas.microsoft.com/office/drawing/2014/main" id="{00000000-0008-0000-0A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5" name="Picture 244">
          <a:extLst>
            <a:ext uri="{FF2B5EF4-FFF2-40B4-BE49-F238E27FC236}">
              <a16:creationId xmlns="" xmlns:a16="http://schemas.microsoft.com/office/drawing/2014/main" id="{00000000-0008-0000-0A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6" name="Picture 245">
          <a:extLst>
            <a:ext uri="{FF2B5EF4-FFF2-40B4-BE49-F238E27FC236}">
              <a16:creationId xmlns="" xmlns:a16="http://schemas.microsoft.com/office/drawing/2014/main" id="{00000000-0008-0000-0A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7" name="Picture 246">
          <a:extLst>
            <a:ext uri="{FF2B5EF4-FFF2-40B4-BE49-F238E27FC236}">
              <a16:creationId xmlns="" xmlns:a16="http://schemas.microsoft.com/office/drawing/2014/main" id="{00000000-0008-0000-0A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8" name="Picture 247">
          <a:extLst>
            <a:ext uri="{FF2B5EF4-FFF2-40B4-BE49-F238E27FC236}">
              <a16:creationId xmlns="" xmlns:a16="http://schemas.microsoft.com/office/drawing/2014/main" id="{00000000-0008-0000-0A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49" name="Picture 248">
          <a:extLst>
            <a:ext uri="{FF2B5EF4-FFF2-40B4-BE49-F238E27FC236}">
              <a16:creationId xmlns="" xmlns:a16="http://schemas.microsoft.com/office/drawing/2014/main" id="{00000000-0008-0000-0A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0" name="Picture 249">
          <a:extLst>
            <a:ext uri="{FF2B5EF4-FFF2-40B4-BE49-F238E27FC236}">
              <a16:creationId xmlns="" xmlns:a16="http://schemas.microsoft.com/office/drawing/2014/main" id="{00000000-0008-0000-0A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1" name="Picture 250">
          <a:extLst>
            <a:ext uri="{FF2B5EF4-FFF2-40B4-BE49-F238E27FC236}">
              <a16:creationId xmlns="" xmlns:a16="http://schemas.microsoft.com/office/drawing/2014/main" id="{00000000-0008-0000-0A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2" name="Picture 251">
          <a:extLst>
            <a:ext uri="{FF2B5EF4-FFF2-40B4-BE49-F238E27FC236}">
              <a16:creationId xmlns="" xmlns:a16="http://schemas.microsoft.com/office/drawing/2014/main" id="{00000000-0008-0000-0A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3" name="Picture 252">
          <a:extLst>
            <a:ext uri="{FF2B5EF4-FFF2-40B4-BE49-F238E27FC236}">
              <a16:creationId xmlns="" xmlns:a16="http://schemas.microsoft.com/office/drawing/2014/main" id="{00000000-0008-0000-0A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4" name="Picture 253">
          <a:extLst>
            <a:ext uri="{FF2B5EF4-FFF2-40B4-BE49-F238E27FC236}">
              <a16:creationId xmlns="" xmlns:a16="http://schemas.microsoft.com/office/drawing/2014/main" id="{00000000-0008-0000-0A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5" name="Picture 254">
          <a:extLst>
            <a:ext uri="{FF2B5EF4-FFF2-40B4-BE49-F238E27FC236}">
              <a16:creationId xmlns="" xmlns:a16="http://schemas.microsoft.com/office/drawing/2014/main" id="{00000000-0008-0000-0A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6" name="Picture 255">
          <a:extLst>
            <a:ext uri="{FF2B5EF4-FFF2-40B4-BE49-F238E27FC236}">
              <a16:creationId xmlns="" xmlns:a16="http://schemas.microsoft.com/office/drawing/2014/main" id="{00000000-0008-0000-0A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7" name="Picture 256">
          <a:extLst>
            <a:ext uri="{FF2B5EF4-FFF2-40B4-BE49-F238E27FC236}">
              <a16:creationId xmlns="" xmlns:a16="http://schemas.microsoft.com/office/drawing/2014/main" id="{00000000-0008-0000-0A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8" name="Picture 257">
          <a:extLst>
            <a:ext uri="{FF2B5EF4-FFF2-40B4-BE49-F238E27FC236}">
              <a16:creationId xmlns="" xmlns:a16="http://schemas.microsoft.com/office/drawing/2014/main" id="{00000000-0008-0000-0A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59" name="Picture 258">
          <a:extLst>
            <a:ext uri="{FF2B5EF4-FFF2-40B4-BE49-F238E27FC236}">
              <a16:creationId xmlns="" xmlns:a16="http://schemas.microsoft.com/office/drawing/2014/main" id="{00000000-0008-0000-0A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0" name="Picture 259">
          <a:extLst>
            <a:ext uri="{FF2B5EF4-FFF2-40B4-BE49-F238E27FC236}">
              <a16:creationId xmlns="" xmlns:a16="http://schemas.microsoft.com/office/drawing/2014/main" id="{00000000-0008-0000-0A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1" name="Picture 260">
          <a:extLst>
            <a:ext uri="{FF2B5EF4-FFF2-40B4-BE49-F238E27FC236}">
              <a16:creationId xmlns="" xmlns:a16="http://schemas.microsoft.com/office/drawing/2014/main" id="{00000000-0008-0000-0A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2" name="Picture 261">
          <a:extLst>
            <a:ext uri="{FF2B5EF4-FFF2-40B4-BE49-F238E27FC236}">
              <a16:creationId xmlns="" xmlns:a16="http://schemas.microsoft.com/office/drawing/2014/main" id="{00000000-0008-0000-0A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3" name="Picture 262">
          <a:extLst>
            <a:ext uri="{FF2B5EF4-FFF2-40B4-BE49-F238E27FC236}">
              <a16:creationId xmlns="" xmlns:a16="http://schemas.microsoft.com/office/drawing/2014/main" id="{00000000-0008-0000-0A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4" name="Picture 263">
          <a:extLst>
            <a:ext uri="{FF2B5EF4-FFF2-40B4-BE49-F238E27FC236}">
              <a16:creationId xmlns="" xmlns:a16="http://schemas.microsoft.com/office/drawing/2014/main" id="{00000000-0008-0000-0A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5" name="Picture 264">
          <a:extLst>
            <a:ext uri="{FF2B5EF4-FFF2-40B4-BE49-F238E27FC236}">
              <a16:creationId xmlns="" xmlns:a16="http://schemas.microsoft.com/office/drawing/2014/main" id="{00000000-0008-0000-0A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6" name="Picture 265">
          <a:extLst>
            <a:ext uri="{FF2B5EF4-FFF2-40B4-BE49-F238E27FC236}">
              <a16:creationId xmlns="" xmlns:a16="http://schemas.microsoft.com/office/drawing/2014/main" id="{00000000-0008-0000-0A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7" name="Picture 266">
          <a:extLst>
            <a:ext uri="{FF2B5EF4-FFF2-40B4-BE49-F238E27FC236}">
              <a16:creationId xmlns="" xmlns:a16="http://schemas.microsoft.com/office/drawing/2014/main" id="{00000000-0008-0000-0A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8" name="Picture 267">
          <a:extLst>
            <a:ext uri="{FF2B5EF4-FFF2-40B4-BE49-F238E27FC236}">
              <a16:creationId xmlns="" xmlns:a16="http://schemas.microsoft.com/office/drawing/2014/main" id="{00000000-0008-0000-0A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69" name="Picture 268">
          <a:extLst>
            <a:ext uri="{FF2B5EF4-FFF2-40B4-BE49-F238E27FC236}">
              <a16:creationId xmlns="" xmlns:a16="http://schemas.microsoft.com/office/drawing/2014/main" id="{00000000-0008-0000-0A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0" name="Picture 269">
          <a:extLst>
            <a:ext uri="{FF2B5EF4-FFF2-40B4-BE49-F238E27FC236}">
              <a16:creationId xmlns="" xmlns:a16="http://schemas.microsoft.com/office/drawing/2014/main" id="{00000000-0008-0000-0A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1" name="Picture 270">
          <a:extLst>
            <a:ext uri="{FF2B5EF4-FFF2-40B4-BE49-F238E27FC236}">
              <a16:creationId xmlns="" xmlns:a16="http://schemas.microsoft.com/office/drawing/2014/main" id="{00000000-0008-0000-0A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2" name="Picture 271">
          <a:extLst>
            <a:ext uri="{FF2B5EF4-FFF2-40B4-BE49-F238E27FC236}">
              <a16:creationId xmlns="" xmlns:a16="http://schemas.microsoft.com/office/drawing/2014/main" id="{00000000-0008-0000-0A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3" name="Picture 272">
          <a:extLst>
            <a:ext uri="{FF2B5EF4-FFF2-40B4-BE49-F238E27FC236}">
              <a16:creationId xmlns="" xmlns:a16="http://schemas.microsoft.com/office/drawing/2014/main" id="{00000000-0008-0000-0A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4" name="Picture 273">
          <a:extLst>
            <a:ext uri="{FF2B5EF4-FFF2-40B4-BE49-F238E27FC236}">
              <a16:creationId xmlns="" xmlns:a16="http://schemas.microsoft.com/office/drawing/2014/main" id="{00000000-0008-0000-0A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5" name="Picture 274">
          <a:extLst>
            <a:ext uri="{FF2B5EF4-FFF2-40B4-BE49-F238E27FC236}">
              <a16:creationId xmlns="" xmlns:a16="http://schemas.microsoft.com/office/drawing/2014/main" id="{00000000-0008-0000-0A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6" name="Picture 275">
          <a:extLst>
            <a:ext uri="{FF2B5EF4-FFF2-40B4-BE49-F238E27FC236}">
              <a16:creationId xmlns="" xmlns:a16="http://schemas.microsoft.com/office/drawing/2014/main" id="{00000000-0008-0000-0A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7" name="Picture 276">
          <a:extLst>
            <a:ext uri="{FF2B5EF4-FFF2-40B4-BE49-F238E27FC236}">
              <a16:creationId xmlns="" xmlns:a16="http://schemas.microsoft.com/office/drawing/2014/main" id="{00000000-0008-0000-0A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8" name="Picture 277">
          <a:extLst>
            <a:ext uri="{FF2B5EF4-FFF2-40B4-BE49-F238E27FC236}">
              <a16:creationId xmlns="" xmlns:a16="http://schemas.microsoft.com/office/drawing/2014/main" id="{00000000-0008-0000-0A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79" name="Picture 278">
          <a:extLst>
            <a:ext uri="{FF2B5EF4-FFF2-40B4-BE49-F238E27FC236}">
              <a16:creationId xmlns="" xmlns:a16="http://schemas.microsoft.com/office/drawing/2014/main" id="{00000000-0008-0000-0A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0" name="Picture 279">
          <a:extLst>
            <a:ext uri="{FF2B5EF4-FFF2-40B4-BE49-F238E27FC236}">
              <a16:creationId xmlns="" xmlns:a16="http://schemas.microsoft.com/office/drawing/2014/main" id="{00000000-0008-0000-0A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1" name="Picture 280">
          <a:extLst>
            <a:ext uri="{FF2B5EF4-FFF2-40B4-BE49-F238E27FC236}">
              <a16:creationId xmlns="" xmlns:a16="http://schemas.microsoft.com/office/drawing/2014/main" id="{00000000-0008-0000-0A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2" name="Picture 281">
          <a:extLst>
            <a:ext uri="{FF2B5EF4-FFF2-40B4-BE49-F238E27FC236}">
              <a16:creationId xmlns="" xmlns:a16="http://schemas.microsoft.com/office/drawing/2014/main" id="{00000000-0008-0000-0A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3" name="Picture 282">
          <a:extLst>
            <a:ext uri="{FF2B5EF4-FFF2-40B4-BE49-F238E27FC236}">
              <a16:creationId xmlns="" xmlns:a16="http://schemas.microsoft.com/office/drawing/2014/main" id="{00000000-0008-0000-0A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4" name="Picture 283">
          <a:extLst>
            <a:ext uri="{FF2B5EF4-FFF2-40B4-BE49-F238E27FC236}">
              <a16:creationId xmlns="" xmlns:a16="http://schemas.microsoft.com/office/drawing/2014/main" id="{00000000-0008-0000-0A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5" name="Picture 284">
          <a:extLst>
            <a:ext uri="{FF2B5EF4-FFF2-40B4-BE49-F238E27FC236}">
              <a16:creationId xmlns="" xmlns:a16="http://schemas.microsoft.com/office/drawing/2014/main" id="{00000000-0008-0000-0A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6" name="Picture 285">
          <a:extLst>
            <a:ext uri="{FF2B5EF4-FFF2-40B4-BE49-F238E27FC236}">
              <a16:creationId xmlns="" xmlns:a16="http://schemas.microsoft.com/office/drawing/2014/main" id="{00000000-0008-0000-0A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7" name="Picture 286">
          <a:extLst>
            <a:ext uri="{FF2B5EF4-FFF2-40B4-BE49-F238E27FC236}">
              <a16:creationId xmlns="" xmlns:a16="http://schemas.microsoft.com/office/drawing/2014/main" id="{00000000-0008-0000-0A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8" name="Picture 287">
          <a:extLst>
            <a:ext uri="{FF2B5EF4-FFF2-40B4-BE49-F238E27FC236}">
              <a16:creationId xmlns="" xmlns:a16="http://schemas.microsoft.com/office/drawing/2014/main" id="{00000000-0008-0000-0A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89" name="Picture 288">
          <a:extLst>
            <a:ext uri="{FF2B5EF4-FFF2-40B4-BE49-F238E27FC236}">
              <a16:creationId xmlns="" xmlns:a16="http://schemas.microsoft.com/office/drawing/2014/main" id="{00000000-0008-0000-0A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0" name="Picture 289">
          <a:extLst>
            <a:ext uri="{FF2B5EF4-FFF2-40B4-BE49-F238E27FC236}">
              <a16:creationId xmlns="" xmlns:a16="http://schemas.microsoft.com/office/drawing/2014/main" id="{00000000-0008-0000-0A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1" name="Picture 290">
          <a:extLst>
            <a:ext uri="{FF2B5EF4-FFF2-40B4-BE49-F238E27FC236}">
              <a16:creationId xmlns="" xmlns:a16="http://schemas.microsoft.com/office/drawing/2014/main" id="{00000000-0008-0000-0A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2" name="Picture 291">
          <a:extLst>
            <a:ext uri="{FF2B5EF4-FFF2-40B4-BE49-F238E27FC236}">
              <a16:creationId xmlns="" xmlns:a16="http://schemas.microsoft.com/office/drawing/2014/main" id="{00000000-0008-0000-0A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3" name="Picture 292">
          <a:extLst>
            <a:ext uri="{FF2B5EF4-FFF2-40B4-BE49-F238E27FC236}">
              <a16:creationId xmlns="" xmlns:a16="http://schemas.microsoft.com/office/drawing/2014/main" id="{00000000-0008-0000-0A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4" name="Picture 293">
          <a:extLst>
            <a:ext uri="{FF2B5EF4-FFF2-40B4-BE49-F238E27FC236}">
              <a16:creationId xmlns="" xmlns:a16="http://schemas.microsoft.com/office/drawing/2014/main" id="{00000000-0008-0000-0A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5" name="Picture 294">
          <a:extLst>
            <a:ext uri="{FF2B5EF4-FFF2-40B4-BE49-F238E27FC236}">
              <a16:creationId xmlns="" xmlns:a16="http://schemas.microsoft.com/office/drawing/2014/main" id="{00000000-0008-0000-0A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6" name="Picture 295">
          <a:extLst>
            <a:ext uri="{FF2B5EF4-FFF2-40B4-BE49-F238E27FC236}">
              <a16:creationId xmlns="" xmlns:a16="http://schemas.microsoft.com/office/drawing/2014/main" id="{00000000-0008-0000-0A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7" name="Picture 296">
          <a:extLst>
            <a:ext uri="{FF2B5EF4-FFF2-40B4-BE49-F238E27FC236}">
              <a16:creationId xmlns="" xmlns:a16="http://schemas.microsoft.com/office/drawing/2014/main" id="{00000000-0008-0000-0A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8" name="Picture 297">
          <a:extLst>
            <a:ext uri="{FF2B5EF4-FFF2-40B4-BE49-F238E27FC236}">
              <a16:creationId xmlns="" xmlns:a16="http://schemas.microsoft.com/office/drawing/2014/main" id="{00000000-0008-0000-0A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299" name="Picture 298">
          <a:extLst>
            <a:ext uri="{FF2B5EF4-FFF2-40B4-BE49-F238E27FC236}">
              <a16:creationId xmlns="" xmlns:a16="http://schemas.microsoft.com/office/drawing/2014/main" id="{00000000-0008-0000-0A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0" name="Picture 299">
          <a:extLst>
            <a:ext uri="{FF2B5EF4-FFF2-40B4-BE49-F238E27FC236}">
              <a16:creationId xmlns="" xmlns:a16="http://schemas.microsoft.com/office/drawing/2014/main" id="{00000000-0008-0000-0A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1" name="Picture 300">
          <a:extLst>
            <a:ext uri="{FF2B5EF4-FFF2-40B4-BE49-F238E27FC236}">
              <a16:creationId xmlns="" xmlns:a16="http://schemas.microsoft.com/office/drawing/2014/main" id="{00000000-0008-0000-0A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2" name="Picture 301">
          <a:extLst>
            <a:ext uri="{FF2B5EF4-FFF2-40B4-BE49-F238E27FC236}">
              <a16:creationId xmlns="" xmlns:a16="http://schemas.microsoft.com/office/drawing/2014/main" id="{00000000-0008-0000-0A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3" name="Picture 302">
          <a:extLst>
            <a:ext uri="{FF2B5EF4-FFF2-40B4-BE49-F238E27FC236}">
              <a16:creationId xmlns="" xmlns:a16="http://schemas.microsoft.com/office/drawing/2014/main" id="{00000000-0008-0000-0A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4" name="Picture 303">
          <a:extLst>
            <a:ext uri="{FF2B5EF4-FFF2-40B4-BE49-F238E27FC236}">
              <a16:creationId xmlns="" xmlns:a16="http://schemas.microsoft.com/office/drawing/2014/main" id="{00000000-0008-0000-0A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5" name="Picture 304">
          <a:extLst>
            <a:ext uri="{FF2B5EF4-FFF2-40B4-BE49-F238E27FC236}">
              <a16:creationId xmlns="" xmlns:a16="http://schemas.microsoft.com/office/drawing/2014/main" id="{00000000-0008-0000-0A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6" name="Picture 305">
          <a:extLst>
            <a:ext uri="{FF2B5EF4-FFF2-40B4-BE49-F238E27FC236}">
              <a16:creationId xmlns="" xmlns:a16="http://schemas.microsoft.com/office/drawing/2014/main" id="{00000000-0008-0000-0A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7" name="Picture 306">
          <a:extLst>
            <a:ext uri="{FF2B5EF4-FFF2-40B4-BE49-F238E27FC236}">
              <a16:creationId xmlns="" xmlns:a16="http://schemas.microsoft.com/office/drawing/2014/main" id="{00000000-0008-0000-0A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8" name="Picture 307">
          <a:extLst>
            <a:ext uri="{FF2B5EF4-FFF2-40B4-BE49-F238E27FC236}">
              <a16:creationId xmlns="" xmlns:a16="http://schemas.microsoft.com/office/drawing/2014/main" id="{00000000-0008-0000-0A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09" name="Picture 308">
          <a:extLst>
            <a:ext uri="{FF2B5EF4-FFF2-40B4-BE49-F238E27FC236}">
              <a16:creationId xmlns="" xmlns:a16="http://schemas.microsoft.com/office/drawing/2014/main" id="{00000000-0008-0000-0A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0" name="Picture 309">
          <a:extLst>
            <a:ext uri="{FF2B5EF4-FFF2-40B4-BE49-F238E27FC236}">
              <a16:creationId xmlns="" xmlns:a16="http://schemas.microsoft.com/office/drawing/2014/main" id="{00000000-0008-0000-0A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1" name="Picture 310">
          <a:extLst>
            <a:ext uri="{FF2B5EF4-FFF2-40B4-BE49-F238E27FC236}">
              <a16:creationId xmlns="" xmlns:a16="http://schemas.microsoft.com/office/drawing/2014/main" id="{00000000-0008-0000-0A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2" name="Picture 311">
          <a:extLst>
            <a:ext uri="{FF2B5EF4-FFF2-40B4-BE49-F238E27FC236}">
              <a16:creationId xmlns="" xmlns:a16="http://schemas.microsoft.com/office/drawing/2014/main" id="{00000000-0008-0000-0A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3" name="Picture 312">
          <a:extLst>
            <a:ext uri="{FF2B5EF4-FFF2-40B4-BE49-F238E27FC236}">
              <a16:creationId xmlns="" xmlns:a16="http://schemas.microsoft.com/office/drawing/2014/main" id="{00000000-0008-0000-0A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4" name="Picture 313">
          <a:extLst>
            <a:ext uri="{FF2B5EF4-FFF2-40B4-BE49-F238E27FC236}">
              <a16:creationId xmlns="" xmlns:a16="http://schemas.microsoft.com/office/drawing/2014/main" id="{00000000-0008-0000-0A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5" name="Picture 314">
          <a:extLst>
            <a:ext uri="{FF2B5EF4-FFF2-40B4-BE49-F238E27FC236}">
              <a16:creationId xmlns="" xmlns:a16="http://schemas.microsoft.com/office/drawing/2014/main" id="{00000000-0008-0000-0A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6" name="Picture 315">
          <a:extLst>
            <a:ext uri="{FF2B5EF4-FFF2-40B4-BE49-F238E27FC236}">
              <a16:creationId xmlns="" xmlns:a16="http://schemas.microsoft.com/office/drawing/2014/main" id="{00000000-0008-0000-0A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7" name="Picture 316">
          <a:extLst>
            <a:ext uri="{FF2B5EF4-FFF2-40B4-BE49-F238E27FC236}">
              <a16:creationId xmlns="" xmlns:a16="http://schemas.microsoft.com/office/drawing/2014/main" id="{00000000-0008-0000-0A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8" name="Picture 317">
          <a:extLst>
            <a:ext uri="{FF2B5EF4-FFF2-40B4-BE49-F238E27FC236}">
              <a16:creationId xmlns="" xmlns:a16="http://schemas.microsoft.com/office/drawing/2014/main" id="{00000000-0008-0000-0A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19" name="Picture 318">
          <a:extLst>
            <a:ext uri="{FF2B5EF4-FFF2-40B4-BE49-F238E27FC236}">
              <a16:creationId xmlns="" xmlns:a16="http://schemas.microsoft.com/office/drawing/2014/main" id="{00000000-0008-0000-0A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0" name="Picture 319">
          <a:extLst>
            <a:ext uri="{FF2B5EF4-FFF2-40B4-BE49-F238E27FC236}">
              <a16:creationId xmlns="" xmlns:a16="http://schemas.microsoft.com/office/drawing/2014/main" id="{00000000-0008-0000-0A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1" name="Picture 320">
          <a:extLst>
            <a:ext uri="{FF2B5EF4-FFF2-40B4-BE49-F238E27FC236}">
              <a16:creationId xmlns="" xmlns:a16="http://schemas.microsoft.com/office/drawing/2014/main" id="{00000000-0008-0000-0A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2" name="Picture 321">
          <a:extLst>
            <a:ext uri="{FF2B5EF4-FFF2-40B4-BE49-F238E27FC236}">
              <a16:creationId xmlns="" xmlns:a16="http://schemas.microsoft.com/office/drawing/2014/main" id="{00000000-0008-0000-0A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3" name="Picture 322">
          <a:extLst>
            <a:ext uri="{FF2B5EF4-FFF2-40B4-BE49-F238E27FC236}">
              <a16:creationId xmlns="" xmlns:a16="http://schemas.microsoft.com/office/drawing/2014/main" id="{00000000-0008-0000-0A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4" name="Picture 323">
          <a:extLst>
            <a:ext uri="{FF2B5EF4-FFF2-40B4-BE49-F238E27FC236}">
              <a16:creationId xmlns="" xmlns:a16="http://schemas.microsoft.com/office/drawing/2014/main" id="{00000000-0008-0000-0A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5" name="Picture 324">
          <a:extLst>
            <a:ext uri="{FF2B5EF4-FFF2-40B4-BE49-F238E27FC236}">
              <a16:creationId xmlns="" xmlns:a16="http://schemas.microsoft.com/office/drawing/2014/main" id="{00000000-0008-0000-0A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6" name="Picture 325">
          <a:extLst>
            <a:ext uri="{FF2B5EF4-FFF2-40B4-BE49-F238E27FC236}">
              <a16:creationId xmlns="" xmlns:a16="http://schemas.microsoft.com/office/drawing/2014/main" id="{00000000-0008-0000-0A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7" name="Picture 326">
          <a:extLst>
            <a:ext uri="{FF2B5EF4-FFF2-40B4-BE49-F238E27FC236}">
              <a16:creationId xmlns="" xmlns:a16="http://schemas.microsoft.com/office/drawing/2014/main" id="{00000000-0008-0000-0A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8" name="Picture 327">
          <a:extLst>
            <a:ext uri="{FF2B5EF4-FFF2-40B4-BE49-F238E27FC236}">
              <a16:creationId xmlns="" xmlns:a16="http://schemas.microsoft.com/office/drawing/2014/main" id="{00000000-0008-0000-0A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29" name="Picture 328">
          <a:extLst>
            <a:ext uri="{FF2B5EF4-FFF2-40B4-BE49-F238E27FC236}">
              <a16:creationId xmlns="" xmlns:a16="http://schemas.microsoft.com/office/drawing/2014/main" id="{00000000-0008-0000-0A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0" name="Picture 329">
          <a:extLst>
            <a:ext uri="{FF2B5EF4-FFF2-40B4-BE49-F238E27FC236}">
              <a16:creationId xmlns="" xmlns:a16="http://schemas.microsoft.com/office/drawing/2014/main" id="{00000000-0008-0000-0A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1" name="Picture 330">
          <a:extLst>
            <a:ext uri="{FF2B5EF4-FFF2-40B4-BE49-F238E27FC236}">
              <a16:creationId xmlns="" xmlns:a16="http://schemas.microsoft.com/office/drawing/2014/main" id="{00000000-0008-0000-0A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2" name="Picture 331">
          <a:extLst>
            <a:ext uri="{FF2B5EF4-FFF2-40B4-BE49-F238E27FC236}">
              <a16:creationId xmlns="" xmlns:a16="http://schemas.microsoft.com/office/drawing/2014/main" id="{00000000-0008-0000-0A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3" name="Picture 332">
          <a:extLst>
            <a:ext uri="{FF2B5EF4-FFF2-40B4-BE49-F238E27FC236}">
              <a16:creationId xmlns="" xmlns:a16="http://schemas.microsoft.com/office/drawing/2014/main" id="{00000000-0008-0000-0A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4" name="Picture 333">
          <a:extLst>
            <a:ext uri="{FF2B5EF4-FFF2-40B4-BE49-F238E27FC236}">
              <a16:creationId xmlns="" xmlns:a16="http://schemas.microsoft.com/office/drawing/2014/main" id="{00000000-0008-0000-0A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5" name="Picture 334">
          <a:extLst>
            <a:ext uri="{FF2B5EF4-FFF2-40B4-BE49-F238E27FC236}">
              <a16:creationId xmlns="" xmlns:a16="http://schemas.microsoft.com/office/drawing/2014/main" id="{00000000-0008-0000-0A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6" name="Picture 335">
          <a:extLst>
            <a:ext uri="{FF2B5EF4-FFF2-40B4-BE49-F238E27FC236}">
              <a16:creationId xmlns="" xmlns:a16="http://schemas.microsoft.com/office/drawing/2014/main" id="{00000000-0008-0000-0A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7" name="Picture 336">
          <a:extLst>
            <a:ext uri="{FF2B5EF4-FFF2-40B4-BE49-F238E27FC236}">
              <a16:creationId xmlns="" xmlns:a16="http://schemas.microsoft.com/office/drawing/2014/main" id="{00000000-0008-0000-0A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8" name="Picture 337">
          <a:extLst>
            <a:ext uri="{FF2B5EF4-FFF2-40B4-BE49-F238E27FC236}">
              <a16:creationId xmlns="" xmlns:a16="http://schemas.microsoft.com/office/drawing/2014/main" id="{00000000-0008-0000-0A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39" name="Picture 338">
          <a:extLst>
            <a:ext uri="{FF2B5EF4-FFF2-40B4-BE49-F238E27FC236}">
              <a16:creationId xmlns="" xmlns:a16="http://schemas.microsoft.com/office/drawing/2014/main" id="{00000000-0008-0000-0A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0" name="Picture 339">
          <a:extLst>
            <a:ext uri="{FF2B5EF4-FFF2-40B4-BE49-F238E27FC236}">
              <a16:creationId xmlns="" xmlns:a16="http://schemas.microsoft.com/office/drawing/2014/main" id="{00000000-0008-0000-0A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1" name="Picture 340">
          <a:extLst>
            <a:ext uri="{FF2B5EF4-FFF2-40B4-BE49-F238E27FC236}">
              <a16:creationId xmlns="" xmlns:a16="http://schemas.microsoft.com/office/drawing/2014/main" id="{00000000-0008-0000-0A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2" name="Picture 341">
          <a:extLst>
            <a:ext uri="{FF2B5EF4-FFF2-40B4-BE49-F238E27FC236}">
              <a16:creationId xmlns="" xmlns:a16="http://schemas.microsoft.com/office/drawing/2014/main" id="{00000000-0008-0000-0A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3" name="Picture 342">
          <a:extLst>
            <a:ext uri="{FF2B5EF4-FFF2-40B4-BE49-F238E27FC236}">
              <a16:creationId xmlns="" xmlns:a16="http://schemas.microsoft.com/office/drawing/2014/main" id="{00000000-0008-0000-0A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4" name="Picture 343">
          <a:extLst>
            <a:ext uri="{FF2B5EF4-FFF2-40B4-BE49-F238E27FC236}">
              <a16:creationId xmlns="" xmlns:a16="http://schemas.microsoft.com/office/drawing/2014/main" id="{00000000-0008-0000-0A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5" name="Picture 344">
          <a:extLst>
            <a:ext uri="{FF2B5EF4-FFF2-40B4-BE49-F238E27FC236}">
              <a16:creationId xmlns="" xmlns:a16="http://schemas.microsoft.com/office/drawing/2014/main" id="{00000000-0008-0000-0A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6" name="Picture 345">
          <a:extLst>
            <a:ext uri="{FF2B5EF4-FFF2-40B4-BE49-F238E27FC236}">
              <a16:creationId xmlns="" xmlns:a16="http://schemas.microsoft.com/office/drawing/2014/main" id="{00000000-0008-0000-0A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7" name="Picture 346">
          <a:extLst>
            <a:ext uri="{FF2B5EF4-FFF2-40B4-BE49-F238E27FC236}">
              <a16:creationId xmlns="" xmlns:a16="http://schemas.microsoft.com/office/drawing/2014/main" id="{00000000-0008-0000-0A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8" name="Picture 347">
          <a:extLst>
            <a:ext uri="{FF2B5EF4-FFF2-40B4-BE49-F238E27FC236}">
              <a16:creationId xmlns="" xmlns:a16="http://schemas.microsoft.com/office/drawing/2014/main" id="{00000000-0008-0000-0A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49" name="Picture 348">
          <a:extLst>
            <a:ext uri="{FF2B5EF4-FFF2-40B4-BE49-F238E27FC236}">
              <a16:creationId xmlns="" xmlns:a16="http://schemas.microsoft.com/office/drawing/2014/main" id="{00000000-0008-0000-0A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0" name="Picture 349">
          <a:extLst>
            <a:ext uri="{FF2B5EF4-FFF2-40B4-BE49-F238E27FC236}">
              <a16:creationId xmlns="" xmlns:a16="http://schemas.microsoft.com/office/drawing/2014/main" id="{00000000-0008-0000-0A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1" name="Picture 350">
          <a:extLst>
            <a:ext uri="{FF2B5EF4-FFF2-40B4-BE49-F238E27FC236}">
              <a16:creationId xmlns="" xmlns:a16="http://schemas.microsoft.com/office/drawing/2014/main" id="{00000000-0008-0000-0A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2" name="Picture 351">
          <a:extLst>
            <a:ext uri="{FF2B5EF4-FFF2-40B4-BE49-F238E27FC236}">
              <a16:creationId xmlns="" xmlns:a16="http://schemas.microsoft.com/office/drawing/2014/main" id="{00000000-0008-0000-0A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3" name="Picture 352">
          <a:extLst>
            <a:ext uri="{FF2B5EF4-FFF2-40B4-BE49-F238E27FC236}">
              <a16:creationId xmlns="" xmlns:a16="http://schemas.microsoft.com/office/drawing/2014/main" id="{00000000-0008-0000-0A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4" name="Picture 353">
          <a:extLst>
            <a:ext uri="{FF2B5EF4-FFF2-40B4-BE49-F238E27FC236}">
              <a16:creationId xmlns="" xmlns:a16="http://schemas.microsoft.com/office/drawing/2014/main" id="{00000000-0008-0000-0A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5" name="Picture 354">
          <a:extLst>
            <a:ext uri="{FF2B5EF4-FFF2-40B4-BE49-F238E27FC236}">
              <a16:creationId xmlns="" xmlns:a16="http://schemas.microsoft.com/office/drawing/2014/main" id="{00000000-0008-0000-0A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6" name="Picture 355">
          <a:extLst>
            <a:ext uri="{FF2B5EF4-FFF2-40B4-BE49-F238E27FC236}">
              <a16:creationId xmlns="" xmlns:a16="http://schemas.microsoft.com/office/drawing/2014/main" id="{00000000-0008-0000-0A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7" name="Picture 356">
          <a:extLst>
            <a:ext uri="{FF2B5EF4-FFF2-40B4-BE49-F238E27FC236}">
              <a16:creationId xmlns="" xmlns:a16="http://schemas.microsoft.com/office/drawing/2014/main" id="{00000000-0008-0000-0A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8" name="Picture 357">
          <a:extLst>
            <a:ext uri="{FF2B5EF4-FFF2-40B4-BE49-F238E27FC236}">
              <a16:creationId xmlns="" xmlns:a16="http://schemas.microsoft.com/office/drawing/2014/main" id="{00000000-0008-0000-0A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59" name="Picture 358">
          <a:extLst>
            <a:ext uri="{FF2B5EF4-FFF2-40B4-BE49-F238E27FC236}">
              <a16:creationId xmlns="" xmlns:a16="http://schemas.microsoft.com/office/drawing/2014/main" id="{00000000-0008-0000-0A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0" name="Picture 359">
          <a:extLst>
            <a:ext uri="{FF2B5EF4-FFF2-40B4-BE49-F238E27FC236}">
              <a16:creationId xmlns="" xmlns:a16="http://schemas.microsoft.com/office/drawing/2014/main" id="{00000000-0008-0000-0A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1" name="Picture 360">
          <a:extLst>
            <a:ext uri="{FF2B5EF4-FFF2-40B4-BE49-F238E27FC236}">
              <a16:creationId xmlns="" xmlns:a16="http://schemas.microsoft.com/office/drawing/2014/main" id="{00000000-0008-0000-0A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2" name="Picture 361">
          <a:extLst>
            <a:ext uri="{FF2B5EF4-FFF2-40B4-BE49-F238E27FC236}">
              <a16:creationId xmlns="" xmlns:a16="http://schemas.microsoft.com/office/drawing/2014/main" id="{00000000-0008-0000-0A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3" name="Picture 362">
          <a:extLst>
            <a:ext uri="{FF2B5EF4-FFF2-40B4-BE49-F238E27FC236}">
              <a16:creationId xmlns="" xmlns:a16="http://schemas.microsoft.com/office/drawing/2014/main" id="{00000000-0008-0000-0A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4" name="Picture 363">
          <a:extLst>
            <a:ext uri="{FF2B5EF4-FFF2-40B4-BE49-F238E27FC236}">
              <a16:creationId xmlns="" xmlns:a16="http://schemas.microsoft.com/office/drawing/2014/main" id="{00000000-0008-0000-0A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5" name="Picture 364">
          <a:extLst>
            <a:ext uri="{FF2B5EF4-FFF2-40B4-BE49-F238E27FC236}">
              <a16:creationId xmlns="" xmlns:a16="http://schemas.microsoft.com/office/drawing/2014/main" id="{00000000-0008-0000-0A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6" name="Picture 365">
          <a:extLst>
            <a:ext uri="{FF2B5EF4-FFF2-40B4-BE49-F238E27FC236}">
              <a16:creationId xmlns="" xmlns:a16="http://schemas.microsoft.com/office/drawing/2014/main" id="{00000000-0008-0000-0A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7" name="Picture 366">
          <a:extLst>
            <a:ext uri="{FF2B5EF4-FFF2-40B4-BE49-F238E27FC236}">
              <a16:creationId xmlns="" xmlns:a16="http://schemas.microsoft.com/office/drawing/2014/main" id="{00000000-0008-0000-0A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8" name="Picture 367">
          <a:extLst>
            <a:ext uri="{FF2B5EF4-FFF2-40B4-BE49-F238E27FC236}">
              <a16:creationId xmlns="" xmlns:a16="http://schemas.microsoft.com/office/drawing/2014/main" id="{00000000-0008-0000-0A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69" name="Picture 368">
          <a:extLst>
            <a:ext uri="{FF2B5EF4-FFF2-40B4-BE49-F238E27FC236}">
              <a16:creationId xmlns="" xmlns:a16="http://schemas.microsoft.com/office/drawing/2014/main" id="{00000000-0008-0000-0A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0" name="Picture 369">
          <a:extLst>
            <a:ext uri="{FF2B5EF4-FFF2-40B4-BE49-F238E27FC236}">
              <a16:creationId xmlns="" xmlns:a16="http://schemas.microsoft.com/office/drawing/2014/main" id="{00000000-0008-0000-0A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1" name="Picture 370">
          <a:extLst>
            <a:ext uri="{FF2B5EF4-FFF2-40B4-BE49-F238E27FC236}">
              <a16:creationId xmlns="" xmlns:a16="http://schemas.microsoft.com/office/drawing/2014/main" id="{00000000-0008-0000-0A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2" name="Picture 371">
          <a:extLst>
            <a:ext uri="{FF2B5EF4-FFF2-40B4-BE49-F238E27FC236}">
              <a16:creationId xmlns="" xmlns:a16="http://schemas.microsoft.com/office/drawing/2014/main" id="{00000000-0008-0000-0A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3" name="Picture 372">
          <a:extLst>
            <a:ext uri="{FF2B5EF4-FFF2-40B4-BE49-F238E27FC236}">
              <a16:creationId xmlns="" xmlns:a16="http://schemas.microsoft.com/office/drawing/2014/main" id="{00000000-0008-0000-0A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4" name="Picture 373">
          <a:extLst>
            <a:ext uri="{FF2B5EF4-FFF2-40B4-BE49-F238E27FC236}">
              <a16:creationId xmlns="" xmlns:a16="http://schemas.microsoft.com/office/drawing/2014/main" id="{00000000-0008-0000-0A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5" name="Picture 374">
          <a:extLst>
            <a:ext uri="{FF2B5EF4-FFF2-40B4-BE49-F238E27FC236}">
              <a16:creationId xmlns="" xmlns:a16="http://schemas.microsoft.com/office/drawing/2014/main" id="{00000000-0008-0000-0A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6" name="Picture 375">
          <a:extLst>
            <a:ext uri="{FF2B5EF4-FFF2-40B4-BE49-F238E27FC236}">
              <a16:creationId xmlns="" xmlns:a16="http://schemas.microsoft.com/office/drawing/2014/main" id="{00000000-0008-0000-0A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7" name="Picture 376">
          <a:extLst>
            <a:ext uri="{FF2B5EF4-FFF2-40B4-BE49-F238E27FC236}">
              <a16:creationId xmlns="" xmlns:a16="http://schemas.microsoft.com/office/drawing/2014/main" id="{00000000-0008-0000-0A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8" name="Picture 377">
          <a:extLst>
            <a:ext uri="{FF2B5EF4-FFF2-40B4-BE49-F238E27FC236}">
              <a16:creationId xmlns="" xmlns:a16="http://schemas.microsoft.com/office/drawing/2014/main" id="{00000000-0008-0000-0A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79" name="Picture 378">
          <a:extLst>
            <a:ext uri="{FF2B5EF4-FFF2-40B4-BE49-F238E27FC236}">
              <a16:creationId xmlns="" xmlns:a16="http://schemas.microsoft.com/office/drawing/2014/main" id="{00000000-0008-0000-0A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0" name="Picture 379">
          <a:extLst>
            <a:ext uri="{FF2B5EF4-FFF2-40B4-BE49-F238E27FC236}">
              <a16:creationId xmlns="" xmlns:a16="http://schemas.microsoft.com/office/drawing/2014/main" id="{00000000-0008-0000-0A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1" name="Picture 380">
          <a:extLst>
            <a:ext uri="{FF2B5EF4-FFF2-40B4-BE49-F238E27FC236}">
              <a16:creationId xmlns="" xmlns:a16="http://schemas.microsoft.com/office/drawing/2014/main" id="{00000000-0008-0000-0A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2" name="Picture 381">
          <a:extLst>
            <a:ext uri="{FF2B5EF4-FFF2-40B4-BE49-F238E27FC236}">
              <a16:creationId xmlns="" xmlns:a16="http://schemas.microsoft.com/office/drawing/2014/main" id="{00000000-0008-0000-0A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3" name="Picture 382">
          <a:extLst>
            <a:ext uri="{FF2B5EF4-FFF2-40B4-BE49-F238E27FC236}">
              <a16:creationId xmlns="" xmlns:a16="http://schemas.microsoft.com/office/drawing/2014/main" id="{00000000-0008-0000-0A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4" name="Picture 383">
          <a:extLst>
            <a:ext uri="{FF2B5EF4-FFF2-40B4-BE49-F238E27FC236}">
              <a16:creationId xmlns="" xmlns:a16="http://schemas.microsoft.com/office/drawing/2014/main" id="{00000000-0008-0000-0A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5" name="Picture 384">
          <a:extLst>
            <a:ext uri="{FF2B5EF4-FFF2-40B4-BE49-F238E27FC236}">
              <a16:creationId xmlns="" xmlns:a16="http://schemas.microsoft.com/office/drawing/2014/main" id="{00000000-0008-0000-0A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6" name="Picture 385">
          <a:extLst>
            <a:ext uri="{FF2B5EF4-FFF2-40B4-BE49-F238E27FC236}">
              <a16:creationId xmlns="" xmlns:a16="http://schemas.microsoft.com/office/drawing/2014/main" id="{00000000-0008-0000-0A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7" name="Picture 386">
          <a:extLst>
            <a:ext uri="{FF2B5EF4-FFF2-40B4-BE49-F238E27FC236}">
              <a16:creationId xmlns="" xmlns:a16="http://schemas.microsoft.com/office/drawing/2014/main" id="{00000000-0008-0000-0A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8" name="Picture 387">
          <a:extLst>
            <a:ext uri="{FF2B5EF4-FFF2-40B4-BE49-F238E27FC236}">
              <a16:creationId xmlns="" xmlns:a16="http://schemas.microsoft.com/office/drawing/2014/main" id="{00000000-0008-0000-0A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89" name="Picture 388">
          <a:extLst>
            <a:ext uri="{FF2B5EF4-FFF2-40B4-BE49-F238E27FC236}">
              <a16:creationId xmlns="" xmlns:a16="http://schemas.microsoft.com/office/drawing/2014/main" id="{00000000-0008-0000-0A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0" name="Picture 389">
          <a:extLst>
            <a:ext uri="{FF2B5EF4-FFF2-40B4-BE49-F238E27FC236}">
              <a16:creationId xmlns="" xmlns:a16="http://schemas.microsoft.com/office/drawing/2014/main" id="{00000000-0008-0000-0A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1" name="Picture 390">
          <a:extLst>
            <a:ext uri="{FF2B5EF4-FFF2-40B4-BE49-F238E27FC236}">
              <a16:creationId xmlns="" xmlns:a16="http://schemas.microsoft.com/office/drawing/2014/main" id="{00000000-0008-0000-0A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2" name="Picture 391">
          <a:extLst>
            <a:ext uri="{FF2B5EF4-FFF2-40B4-BE49-F238E27FC236}">
              <a16:creationId xmlns="" xmlns:a16="http://schemas.microsoft.com/office/drawing/2014/main" id="{00000000-0008-0000-0A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3" name="Picture 392">
          <a:extLst>
            <a:ext uri="{FF2B5EF4-FFF2-40B4-BE49-F238E27FC236}">
              <a16:creationId xmlns="" xmlns:a16="http://schemas.microsoft.com/office/drawing/2014/main" id="{00000000-0008-0000-0A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4" name="Picture 393">
          <a:extLst>
            <a:ext uri="{FF2B5EF4-FFF2-40B4-BE49-F238E27FC236}">
              <a16:creationId xmlns="" xmlns:a16="http://schemas.microsoft.com/office/drawing/2014/main" id="{00000000-0008-0000-0A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5" name="Picture 394">
          <a:extLst>
            <a:ext uri="{FF2B5EF4-FFF2-40B4-BE49-F238E27FC236}">
              <a16:creationId xmlns="" xmlns:a16="http://schemas.microsoft.com/office/drawing/2014/main" id="{00000000-0008-0000-0A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6" name="Picture 395">
          <a:extLst>
            <a:ext uri="{FF2B5EF4-FFF2-40B4-BE49-F238E27FC236}">
              <a16:creationId xmlns="" xmlns:a16="http://schemas.microsoft.com/office/drawing/2014/main" id="{00000000-0008-0000-0A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7" name="Picture 396">
          <a:extLst>
            <a:ext uri="{FF2B5EF4-FFF2-40B4-BE49-F238E27FC236}">
              <a16:creationId xmlns="" xmlns:a16="http://schemas.microsoft.com/office/drawing/2014/main" id="{00000000-0008-0000-0A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8" name="Picture 397">
          <a:extLst>
            <a:ext uri="{FF2B5EF4-FFF2-40B4-BE49-F238E27FC236}">
              <a16:creationId xmlns="" xmlns:a16="http://schemas.microsoft.com/office/drawing/2014/main" id="{00000000-0008-0000-0A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399" name="Picture 398">
          <a:extLst>
            <a:ext uri="{FF2B5EF4-FFF2-40B4-BE49-F238E27FC236}">
              <a16:creationId xmlns="" xmlns:a16="http://schemas.microsoft.com/office/drawing/2014/main" id="{00000000-0008-0000-0A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0" name="Picture 399">
          <a:extLst>
            <a:ext uri="{FF2B5EF4-FFF2-40B4-BE49-F238E27FC236}">
              <a16:creationId xmlns="" xmlns:a16="http://schemas.microsoft.com/office/drawing/2014/main" id="{00000000-0008-0000-0A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1" name="Picture 400">
          <a:extLst>
            <a:ext uri="{FF2B5EF4-FFF2-40B4-BE49-F238E27FC236}">
              <a16:creationId xmlns="" xmlns:a16="http://schemas.microsoft.com/office/drawing/2014/main" id="{00000000-0008-0000-0A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2" name="Picture 401">
          <a:extLst>
            <a:ext uri="{FF2B5EF4-FFF2-40B4-BE49-F238E27FC236}">
              <a16:creationId xmlns="" xmlns:a16="http://schemas.microsoft.com/office/drawing/2014/main" id="{00000000-0008-0000-0A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3" name="Picture 402">
          <a:extLst>
            <a:ext uri="{FF2B5EF4-FFF2-40B4-BE49-F238E27FC236}">
              <a16:creationId xmlns="" xmlns:a16="http://schemas.microsoft.com/office/drawing/2014/main" id="{00000000-0008-0000-0A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4" name="Picture 403">
          <a:extLst>
            <a:ext uri="{FF2B5EF4-FFF2-40B4-BE49-F238E27FC236}">
              <a16:creationId xmlns="" xmlns:a16="http://schemas.microsoft.com/office/drawing/2014/main" id="{00000000-0008-0000-0A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5" name="Picture 404">
          <a:extLst>
            <a:ext uri="{FF2B5EF4-FFF2-40B4-BE49-F238E27FC236}">
              <a16:creationId xmlns="" xmlns:a16="http://schemas.microsoft.com/office/drawing/2014/main" id="{00000000-0008-0000-0A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6" name="Picture 405">
          <a:extLst>
            <a:ext uri="{FF2B5EF4-FFF2-40B4-BE49-F238E27FC236}">
              <a16:creationId xmlns="" xmlns:a16="http://schemas.microsoft.com/office/drawing/2014/main" id="{00000000-0008-0000-0A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7" name="Picture 406">
          <a:extLst>
            <a:ext uri="{FF2B5EF4-FFF2-40B4-BE49-F238E27FC236}">
              <a16:creationId xmlns="" xmlns:a16="http://schemas.microsoft.com/office/drawing/2014/main" id="{00000000-0008-0000-0A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8" name="Picture 407">
          <a:extLst>
            <a:ext uri="{FF2B5EF4-FFF2-40B4-BE49-F238E27FC236}">
              <a16:creationId xmlns="" xmlns:a16="http://schemas.microsoft.com/office/drawing/2014/main" id="{00000000-0008-0000-0A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09" name="Picture 408">
          <a:extLst>
            <a:ext uri="{FF2B5EF4-FFF2-40B4-BE49-F238E27FC236}">
              <a16:creationId xmlns="" xmlns:a16="http://schemas.microsoft.com/office/drawing/2014/main" id="{00000000-0008-0000-0A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0" name="Picture 409">
          <a:extLst>
            <a:ext uri="{FF2B5EF4-FFF2-40B4-BE49-F238E27FC236}">
              <a16:creationId xmlns="" xmlns:a16="http://schemas.microsoft.com/office/drawing/2014/main" id="{00000000-0008-0000-0A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1" name="Picture 410">
          <a:extLst>
            <a:ext uri="{FF2B5EF4-FFF2-40B4-BE49-F238E27FC236}">
              <a16:creationId xmlns="" xmlns:a16="http://schemas.microsoft.com/office/drawing/2014/main" id="{00000000-0008-0000-0A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2" name="Picture 411">
          <a:extLst>
            <a:ext uri="{FF2B5EF4-FFF2-40B4-BE49-F238E27FC236}">
              <a16:creationId xmlns="" xmlns:a16="http://schemas.microsoft.com/office/drawing/2014/main" id="{00000000-0008-0000-0A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3" name="Picture 412">
          <a:extLst>
            <a:ext uri="{FF2B5EF4-FFF2-40B4-BE49-F238E27FC236}">
              <a16:creationId xmlns="" xmlns:a16="http://schemas.microsoft.com/office/drawing/2014/main" id="{00000000-0008-0000-0A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4" name="Picture 413">
          <a:extLst>
            <a:ext uri="{FF2B5EF4-FFF2-40B4-BE49-F238E27FC236}">
              <a16:creationId xmlns="" xmlns:a16="http://schemas.microsoft.com/office/drawing/2014/main" id="{00000000-0008-0000-0A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5" name="Picture 414">
          <a:extLst>
            <a:ext uri="{FF2B5EF4-FFF2-40B4-BE49-F238E27FC236}">
              <a16:creationId xmlns="" xmlns:a16="http://schemas.microsoft.com/office/drawing/2014/main" id="{00000000-0008-0000-0A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6" name="Picture 415">
          <a:extLst>
            <a:ext uri="{FF2B5EF4-FFF2-40B4-BE49-F238E27FC236}">
              <a16:creationId xmlns="" xmlns:a16="http://schemas.microsoft.com/office/drawing/2014/main" id="{00000000-0008-0000-0A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7" name="Picture 416">
          <a:extLst>
            <a:ext uri="{FF2B5EF4-FFF2-40B4-BE49-F238E27FC236}">
              <a16:creationId xmlns="" xmlns:a16="http://schemas.microsoft.com/office/drawing/2014/main" id="{00000000-0008-0000-0A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8" name="Picture 417">
          <a:extLst>
            <a:ext uri="{FF2B5EF4-FFF2-40B4-BE49-F238E27FC236}">
              <a16:creationId xmlns="" xmlns:a16="http://schemas.microsoft.com/office/drawing/2014/main" id="{00000000-0008-0000-0A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19" name="Picture 418">
          <a:extLst>
            <a:ext uri="{FF2B5EF4-FFF2-40B4-BE49-F238E27FC236}">
              <a16:creationId xmlns="" xmlns:a16="http://schemas.microsoft.com/office/drawing/2014/main" id="{00000000-0008-0000-0A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0" name="Picture 419">
          <a:extLst>
            <a:ext uri="{FF2B5EF4-FFF2-40B4-BE49-F238E27FC236}">
              <a16:creationId xmlns="" xmlns:a16="http://schemas.microsoft.com/office/drawing/2014/main" id="{00000000-0008-0000-0A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1" name="Picture 420">
          <a:extLst>
            <a:ext uri="{FF2B5EF4-FFF2-40B4-BE49-F238E27FC236}">
              <a16:creationId xmlns="" xmlns:a16="http://schemas.microsoft.com/office/drawing/2014/main" id="{00000000-0008-0000-0A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2" name="Picture 421">
          <a:extLst>
            <a:ext uri="{FF2B5EF4-FFF2-40B4-BE49-F238E27FC236}">
              <a16:creationId xmlns="" xmlns:a16="http://schemas.microsoft.com/office/drawing/2014/main" id="{00000000-0008-0000-0A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3" name="Picture 422">
          <a:extLst>
            <a:ext uri="{FF2B5EF4-FFF2-40B4-BE49-F238E27FC236}">
              <a16:creationId xmlns="" xmlns:a16="http://schemas.microsoft.com/office/drawing/2014/main" id="{00000000-0008-0000-0A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4" name="Picture 423">
          <a:extLst>
            <a:ext uri="{FF2B5EF4-FFF2-40B4-BE49-F238E27FC236}">
              <a16:creationId xmlns="" xmlns:a16="http://schemas.microsoft.com/office/drawing/2014/main" id="{00000000-0008-0000-0A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5" name="Picture 424">
          <a:extLst>
            <a:ext uri="{FF2B5EF4-FFF2-40B4-BE49-F238E27FC236}">
              <a16:creationId xmlns="" xmlns:a16="http://schemas.microsoft.com/office/drawing/2014/main" id="{00000000-0008-0000-0A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6" name="Picture 425">
          <a:extLst>
            <a:ext uri="{FF2B5EF4-FFF2-40B4-BE49-F238E27FC236}">
              <a16:creationId xmlns="" xmlns:a16="http://schemas.microsoft.com/office/drawing/2014/main" id="{00000000-0008-0000-0A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7" name="Picture 426">
          <a:extLst>
            <a:ext uri="{FF2B5EF4-FFF2-40B4-BE49-F238E27FC236}">
              <a16:creationId xmlns="" xmlns:a16="http://schemas.microsoft.com/office/drawing/2014/main" id="{00000000-0008-0000-0A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8" name="Picture 427">
          <a:extLst>
            <a:ext uri="{FF2B5EF4-FFF2-40B4-BE49-F238E27FC236}">
              <a16:creationId xmlns="" xmlns:a16="http://schemas.microsoft.com/office/drawing/2014/main" id="{00000000-0008-0000-0A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29" name="Picture 428">
          <a:extLst>
            <a:ext uri="{FF2B5EF4-FFF2-40B4-BE49-F238E27FC236}">
              <a16:creationId xmlns="" xmlns:a16="http://schemas.microsoft.com/office/drawing/2014/main" id="{00000000-0008-0000-0A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0" name="Picture 429">
          <a:extLst>
            <a:ext uri="{FF2B5EF4-FFF2-40B4-BE49-F238E27FC236}">
              <a16:creationId xmlns="" xmlns:a16="http://schemas.microsoft.com/office/drawing/2014/main" id="{00000000-0008-0000-0A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1" name="Picture 430">
          <a:extLst>
            <a:ext uri="{FF2B5EF4-FFF2-40B4-BE49-F238E27FC236}">
              <a16:creationId xmlns="" xmlns:a16="http://schemas.microsoft.com/office/drawing/2014/main" id="{00000000-0008-0000-0A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2" name="Picture 431">
          <a:extLst>
            <a:ext uri="{FF2B5EF4-FFF2-40B4-BE49-F238E27FC236}">
              <a16:creationId xmlns="" xmlns:a16="http://schemas.microsoft.com/office/drawing/2014/main" id="{00000000-0008-0000-0A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3" name="Picture 432">
          <a:extLst>
            <a:ext uri="{FF2B5EF4-FFF2-40B4-BE49-F238E27FC236}">
              <a16:creationId xmlns="" xmlns:a16="http://schemas.microsoft.com/office/drawing/2014/main" id="{00000000-0008-0000-0A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4" name="Picture 433">
          <a:extLst>
            <a:ext uri="{FF2B5EF4-FFF2-40B4-BE49-F238E27FC236}">
              <a16:creationId xmlns="" xmlns:a16="http://schemas.microsoft.com/office/drawing/2014/main" id="{00000000-0008-0000-0A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5" name="Picture 434">
          <a:extLst>
            <a:ext uri="{FF2B5EF4-FFF2-40B4-BE49-F238E27FC236}">
              <a16:creationId xmlns="" xmlns:a16="http://schemas.microsoft.com/office/drawing/2014/main" id="{00000000-0008-0000-0A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6" name="Picture 435">
          <a:extLst>
            <a:ext uri="{FF2B5EF4-FFF2-40B4-BE49-F238E27FC236}">
              <a16:creationId xmlns="" xmlns:a16="http://schemas.microsoft.com/office/drawing/2014/main" id="{00000000-0008-0000-0A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7" name="Picture 436">
          <a:extLst>
            <a:ext uri="{FF2B5EF4-FFF2-40B4-BE49-F238E27FC236}">
              <a16:creationId xmlns="" xmlns:a16="http://schemas.microsoft.com/office/drawing/2014/main" id="{00000000-0008-0000-0A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8" name="Picture 437">
          <a:extLst>
            <a:ext uri="{FF2B5EF4-FFF2-40B4-BE49-F238E27FC236}">
              <a16:creationId xmlns="" xmlns:a16="http://schemas.microsoft.com/office/drawing/2014/main" id="{00000000-0008-0000-0A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39" name="Picture 438">
          <a:extLst>
            <a:ext uri="{FF2B5EF4-FFF2-40B4-BE49-F238E27FC236}">
              <a16:creationId xmlns="" xmlns:a16="http://schemas.microsoft.com/office/drawing/2014/main" id="{00000000-0008-0000-0A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0" name="Picture 439">
          <a:extLst>
            <a:ext uri="{FF2B5EF4-FFF2-40B4-BE49-F238E27FC236}">
              <a16:creationId xmlns="" xmlns:a16="http://schemas.microsoft.com/office/drawing/2014/main" id="{00000000-0008-0000-0A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1" name="Picture 440">
          <a:extLst>
            <a:ext uri="{FF2B5EF4-FFF2-40B4-BE49-F238E27FC236}">
              <a16:creationId xmlns="" xmlns:a16="http://schemas.microsoft.com/office/drawing/2014/main" id="{00000000-0008-0000-0A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2" name="Picture 441">
          <a:extLst>
            <a:ext uri="{FF2B5EF4-FFF2-40B4-BE49-F238E27FC236}">
              <a16:creationId xmlns="" xmlns:a16="http://schemas.microsoft.com/office/drawing/2014/main" id="{00000000-0008-0000-0A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3" name="Picture 442">
          <a:extLst>
            <a:ext uri="{FF2B5EF4-FFF2-40B4-BE49-F238E27FC236}">
              <a16:creationId xmlns="" xmlns:a16="http://schemas.microsoft.com/office/drawing/2014/main" id="{00000000-0008-0000-0A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4" name="Picture 443">
          <a:extLst>
            <a:ext uri="{FF2B5EF4-FFF2-40B4-BE49-F238E27FC236}">
              <a16:creationId xmlns="" xmlns:a16="http://schemas.microsoft.com/office/drawing/2014/main" id="{00000000-0008-0000-0A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5" name="Picture 444">
          <a:extLst>
            <a:ext uri="{FF2B5EF4-FFF2-40B4-BE49-F238E27FC236}">
              <a16:creationId xmlns="" xmlns:a16="http://schemas.microsoft.com/office/drawing/2014/main" id="{00000000-0008-0000-0A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6" name="Picture 445">
          <a:extLst>
            <a:ext uri="{FF2B5EF4-FFF2-40B4-BE49-F238E27FC236}">
              <a16:creationId xmlns="" xmlns:a16="http://schemas.microsoft.com/office/drawing/2014/main" id="{00000000-0008-0000-0A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7" name="Picture 446">
          <a:extLst>
            <a:ext uri="{FF2B5EF4-FFF2-40B4-BE49-F238E27FC236}">
              <a16:creationId xmlns="" xmlns:a16="http://schemas.microsoft.com/office/drawing/2014/main" id="{00000000-0008-0000-0A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8" name="Picture 447">
          <a:extLst>
            <a:ext uri="{FF2B5EF4-FFF2-40B4-BE49-F238E27FC236}">
              <a16:creationId xmlns="" xmlns:a16="http://schemas.microsoft.com/office/drawing/2014/main" id="{00000000-0008-0000-0A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49" name="Picture 448">
          <a:extLst>
            <a:ext uri="{FF2B5EF4-FFF2-40B4-BE49-F238E27FC236}">
              <a16:creationId xmlns="" xmlns:a16="http://schemas.microsoft.com/office/drawing/2014/main" id="{00000000-0008-0000-0A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0" name="Picture 449">
          <a:extLst>
            <a:ext uri="{FF2B5EF4-FFF2-40B4-BE49-F238E27FC236}">
              <a16:creationId xmlns="" xmlns:a16="http://schemas.microsoft.com/office/drawing/2014/main" id="{00000000-0008-0000-0A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1" name="Picture 450">
          <a:extLst>
            <a:ext uri="{FF2B5EF4-FFF2-40B4-BE49-F238E27FC236}">
              <a16:creationId xmlns="" xmlns:a16="http://schemas.microsoft.com/office/drawing/2014/main" id="{00000000-0008-0000-0A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2" name="Picture 451">
          <a:extLst>
            <a:ext uri="{FF2B5EF4-FFF2-40B4-BE49-F238E27FC236}">
              <a16:creationId xmlns="" xmlns:a16="http://schemas.microsoft.com/office/drawing/2014/main" id="{00000000-0008-0000-0A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3" name="Picture 452">
          <a:extLst>
            <a:ext uri="{FF2B5EF4-FFF2-40B4-BE49-F238E27FC236}">
              <a16:creationId xmlns="" xmlns:a16="http://schemas.microsoft.com/office/drawing/2014/main" id="{00000000-0008-0000-0A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4" name="Picture 453">
          <a:extLst>
            <a:ext uri="{FF2B5EF4-FFF2-40B4-BE49-F238E27FC236}">
              <a16:creationId xmlns="" xmlns:a16="http://schemas.microsoft.com/office/drawing/2014/main" id="{00000000-0008-0000-0A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5" name="Picture 454">
          <a:extLst>
            <a:ext uri="{FF2B5EF4-FFF2-40B4-BE49-F238E27FC236}">
              <a16:creationId xmlns="" xmlns:a16="http://schemas.microsoft.com/office/drawing/2014/main" id="{00000000-0008-0000-0A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6" name="Picture 455">
          <a:extLst>
            <a:ext uri="{FF2B5EF4-FFF2-40B4-BE49-F238E27FC236}">
              <a16:creationId xmlns="" xmlns:a16="http://schemas.microsoft.com/office/drawing/2014/main" id="{00000000-0008-0000-0A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7" name="Picture 456">
          <a:extLst>
            <a:ext uri="{FF2B5EF4-FFF2-40B4-BE49-F238E27FC236}">
              <a16:creationId xmlns="" xmlns:a16="http://schemas.microsoft.com/office/drawing/2014/main" id="{00000000-0008-0000-0A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8" name="Picture 457">
          <a:extLst>
            <a:ext uri="{FF2B5EF4-FFF2-40B4-BE49-F238E27FC236}">
              <a16:creationId xmlns="" xmlns:a16="http://schemas.microsoft.com/office/drawing/2014/main" id="{00000000-0008-0000-0A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59" name="Picture 458">
          <a:extLst>
            <a:ext uri="{FF2B5EF4-FFF2-40B4-BE49-F238E27FC236}">
              <a16:creationId xmlns="" xmlns:a16="http://schemas.microsoft.com/office/drawing/2014/main" id="{00000000-0008-0000-0A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0" name="Picture 459">
          <a:extLst>
            <a:ext uri="{FF2B5EF4-FFF2-40B4-BE49-F238E27FC236}">
              <a16:creationId xmlns="" xmlns:a16="http://schemas.microsoft.com/office/drawing/2014/main" id="{00000000-0008-0000-0A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1" name="Picture 460">
          <a:extLst>
            <a:ext uri="{FF2B5EF4-FFF2-40B4-BE49-F238E27FC236}">
              <a16:creationId xmlns="" xmlns:a16="http://schemas.microsoft.com/office/drawing/2014/main" id="{00000000-0008-0000-0A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2" name="Picture 461">
          <a:extLst>
            <a:ext uri="{FF2B5EF4-FFF2-40B4-BE49-F238E27FC236}">
              <a16:creationId xmlns="" xmlns:a16="http://schemas.microsoft.com/office/drawing/2014/main" id="{00000000-0008-0000-0A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3" name="Picture 462">
          <a:extLst>
            <a:ext uri="{FF2B5EF4-FFF2-40B4-BE49-F238E27FC236}">
              <a16:creationId xmlns="" xmlns:a16="http://schemas.microsoft.com/office/drawing/2014/main" id="{00000000-0008-0000-0A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4" name="Picture 463">
          <a:extLst>
            <a:ext uri="{FF2B5EF4-FFF2-40B4-BE49-F238E27FC236}">
              <a16:creationId xmlns="" xmlns:a16="http://schemas.microsoft.com/office/drawing/2014/main" id="{00000000-0008-0000-0A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5" name="Picture 464">
          <a:extLst>
            <a:ext uri="{FF2B5EF4-FFF2-40B4-BE49-F238E27FC236}">
              <a16:creationId xmlns="" xmlns:a16="http://schemas.microsoft.com/office/drawing/2014/main" id="{00000000-0008-0000-0A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6" name="Picture 465">
          <a:extLst>
            <a:ext uri="{FF2B5EF4-FFF2-40B4-BE49-F238E27FC236}">
              <a16:creationId xmlns="" xmlns:a16="http://schemas.microsoft.com/office/drawing/2014/main" id="{00000000-0008-0000-0A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7" name="Picture 466">
          <a:extLst>
            <a:ext uri="{FF2B5EF4-FFF2-40B4-BE49-F238E27FC236}">
              <a16:creationId xmlns="" xmlns:a16="http://schemas.microsoft.com/office/drawing/2014/main" id="{00000000-0008-0000-0A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8" name="Picture 467">
          <a:extLst>
            <a:ext uri="{FF2B5EF4-FFF2-40B4-BE49-F238E27FC236}">
              <a16:creationId xmlns="" xmlns:a16="http://schemas.microsoft.com/office/drawing/2014/main" id="{00000000-0008-0000-0A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69" name="Picture 468">
          <a:extLst>
            <a:ext uri="{FF2B5EF4-FFF2-40B4-BE49-F238E27FC236}">
              <a16:creationId xmlns="" xmlns:a16="http://schemas.microsoft.com/office/drawing/2014/main" id="{00000000-0008-0000-0A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0" name="Picture 469">
          <a:extLst>
            <a:ext uri="{FF2B5EF4-FFF2-40B4-BE49-F238E27FC236}">
              <a16:creationId xmlns="" xmlns:a16="http://schemas.microsoft.com/office/drawing/2014/main" id="{00000000-0008-0000-0A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1" name="Picture 470">
          <a:extLst>
            <a:ext uri="{FF2B5EF4-FFF2-40B4-BE49-F238E27FC236}">
              <a16:creationId xmlns="" xmlns:a16="http://schemas.microsoft.com/office/drawing/2014/main" id="{00000000-0008-0000-0A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2" name="Picture 471">
          <a:extLst>
            <a:ext uri="{FF2B5EF4-FFF2-40B4-BE49-F238E27FC236}">
              <a16:creationId xmlns="" xmlns:a16="http://schemas.microsoft.com/office/drawing/2014/main" id="{00000000-0008-0000-0A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3" name="Picture 472">
          <a:extLst>
            <a:ext uri="{FF2B5EF4-FFF2-40B4-BE49-F238E27FC236}">
              <a16:creationId xmlns="" xmlns:a16="http://schemas.microsoft.com/office/drawing/2014/main" id="{00000000-0008-0000-0A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4" name="Picture 473">
          <a:extLst>
            <a:ext uri="{FF2B5EF4-FFF2-40B4-BE49-F238E27FC236}">
              <a16:creationId xmlns="" xmlns:a16="http://schemas.microsoft.com/office/drawing/2014/main" id="{00000000-0008-0000-0A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5" name="Picture 474">
          <a:extLst>
            <a:ext uri="{FF2B5EF4-FFF2-40B4-BE49-F238E27FC236}">
              <a16:creationId xmlns="" xmlns:a16="http://schemas.microsoft.com/office/drawing/2014/main" id="{00000000-0008-0000-0A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6" name="Picture 475">
          <a:extLst>
            <a:ext uri="{FF2B5EF4-FFF2-40B4-BE49-F238E27FC236}">
              <a16:creationId xmlns="" xmlns:a16="http://schemas.microsoft.com/office/drawing/2014/main" id="{00000000-0008-0000-0A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7" name="Picture 476">
          <a:extLst>
            <a:ext uri="{FF2B5EF4-FFF2-40B4-BE49-F238E27FC236}">
              <a16:creationId xmlns="" xmlns:a16="http://schemas.microsoft.com/office/drawing/2014/main" id="{00000000-0008-0000-0A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8" name="Picture 477">
          <a:extLst>
            <a:ext uri="{FF2B5EF4-FFF2-40B4-BE49-F238E27FC236}">
              <a16:creationId xmlns="" xmlns:a16="http://schemas.microsoft.com/office/drawing/2014/main" id="{00000000-0008-0000-0A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79" name="Picture 478">
          <a:extLst>
            <a:ext uri="{FF2B5EF4-FFF2-40B4-BE49-F238E27FC236}">
              <a16:creationId xmlns="" xmlns:a16="http://schemas.microsoft.com/office/drawing/2014/main" id="{00000000-0008-0000-0A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0" name="Picture 479">
          <a:extLst>
            <a:ext uri="{FF2B5EF4-FFF2-40B4-BE49-F238E27FC236}">
              <a16:creationId xmlns="" xmlns:a16="http://schemas.microsoft.com/office/drawing/2014/main" id="{00000000-0008-0000-0A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1" name="Picture 480">
          <a:extLst>
            <a:ext uri="{FF2B5EF4-FFF2-40B4-BE49-F238E27FC236}">
              <a16:creationId xmlns="" xmlns:a16="http://schemas.microsoft.com/office/drawing/2014/main" id="{00000000-0008-0000-0A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2" name="Picture 481">
          <a:extLst>
            <a:ext uri="{FF2B5EF4-FFF2-40B4-BE49-F238E27FC236}">
              <a16:creationId xmlns="" xmlns:a16="http://schemas.microsoft.com/office/drawing/2014/main" id="{00000000-0008-0000-0A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3" name="Picture 482">
          <a:extLst>
            <a:ext uri="{FF2B5EF4-FFF2-40B4-BE49-F238E27FC236}">
              <a16:creationId xmlns="" xmlns:a16="http://schemas.microsoft.com/office/drawing/2014/main" id="{00000000-0008-0000-0A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4" name="Picture 483">
          <a:extLst>
            <a:ext uri="{FF2B5EF4-FFF2-40B4-BE49-F238E27FC236}">
              <a16:creationId xmlns="" xmlns:a16="http://schemas.microsoft.com/office/drawing/2014/main" id="{00000000-0008-0000-0A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5" name="Picture 484">
          <a:extLst>
            <a:ext uri="{FF2B5EF4-FFF2-40B4-BE49-F238E27FC236}">
              <a16:creationId xmlns="" xmlns:a16="http://schemas.microsoft.com/office/drawing/2014/main" id="{00000000-0008-0000-0A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6" name="Picture 485">
          <a:extLst>
            <a:ext uri="{FF2B5EF4-FFF2-40B4-BE49-F238E27FC236}">
              <a16:creationId xmlns="" xmlns:a16="http://schemas.microsoft.com/office/drawing/2014/main" id="{00000000-0008-0000-0A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7" name="Picture 486">
          <a:extLst>
            <a:ext uri="{FF2B5EF4-FFF2-40B4-BE49-F238E27FC236}">
              <a16:creationId xmlns="" xmlns:a16="http://schemas.microsoft.com/office/drawing/2014/main" id="{00000000-0008-0000-0A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8" name="Picture 487">
          <a:extLst>
            <a:ext uri="{FF2B5EF4-FFF2-40B4-BE49-F238E27FC236}">
              <a16:creationId xmlns="" xmlns:a16="http://schemas.microsoft.com/office/drawing/2014/main" id="{00000000-0008-0000-0A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89" name="Picture 488">
          <a:extLst>
            <a:ext uri="{FF2B5EF4-FFF2-40B4-BE49-F238E27FC236}">
              <a16:creationId xmlns="" xmlns:a16="http://schemas.microsoft.com/office/drawing/2014/main" id="{00000000-0008-0000-0A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0" name="Picture 489">
          <a:extLst>
            <a:ext uri="{FF2B5EF4-FFF2-40B4-BE49-F238E27FC236}">
              <a16:creationId xmlns="" xmlns:a16="http://schemas.microsoft.com/office/drawing/2014/main" id="{00000000-0008-0000-0A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1" name="Picture 490">
          <a:extLst>
            <a:ext uri="{FF2B5EF4-FFF2-40B4-BE49-F238E27FC236}">
              <a16:creationId xmlns="" xmlns:a16="http://schemas.microsoft.com/office/drawing/2014/main" id="{00000000-0008-0000-0A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2" name="Picture 491">
          <a:extLst>
            <a:ext uri="{FF2B5EF4-FFF2-40B4-BE49-F238E27FC236}">
              <a16:creationId xmlns="" xmlns:a16="http://schemas.microsoft.com/office/drawing/2014/main" id="{00000000-0008-0000-0A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3" name="Picture 492">
          <a:extLst>
            <a:ext uri="{FF2B5EF4-FFF2-40B4-BE49-F238E27FC236}">
              <a16:creationId xmlns="" xmlns:a16="http://schemas.microsoft.com/office/drawing/2014/main" id="{00000000-0008-0000-0A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4" name="Picture 493">
          <a:extLst>
            <a:ext uri="{FF2B5EF4-FFF2-40B4-BE49-F238E27FC236}">
              <a16:creationId xmlns="" xmlns:a16="http://schemas.microsoft.com/office/drawing/2014/main" id="{00000000-0008-0000-0A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5" name="Picture 494">
          <a:extLst>
            <a:ext uri="{FF2B5EF4-FFF2-40B4-BE49-F238E27FC236}">
              <a16:creationId xmlns="" xmlns:a16="http://schemas.microsoft.com/office/drawing/2014/main" id="{00000000-0008-0000-0A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6" name="Picture 495">
          <a:extLst>
            <a:ext uri="{FF2B5EF4-FFF2-40B4-BE49-F238E27FC236}">
              <a16:creationId xmlns="" xmlns:a16="http://schemas.microsoft.com/office/drawing/2014/main" id="{00000000-0008-0000-0A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7" name="Picture 496">
          <a:extLst>
            <a:ext uri="{FF2B5EF4-FFF2-40B4-BE49-F238E27FC236}">
              <a16:creationId xmlns="" xmlns:a16="http://schemas.microsoft.com/office/drawing/2014/main" id="{00000000-0008-0000-0A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8" name="Picture 497">
          <a:extLst>
            <a:ext uri="{FF2B5EF4-FFF2-40B4-BE49-F238E27FC236}">
              <a16:creationId xmlns="" xmlns:a16="http://schemas.microsoft.com/office/drawing/2014/main" id="{00000000-0008-0000-0A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499" name="Picture 498">
          <a:extLst>
            <a:ext uri="{FF2B5EF4-FFF2-40B4-BE49-F238E27FC236}">
              <a16:creationId xmlns="" xmlns:a16="http://schemas.microsoft.com/office/drawing/2014/main" id="{00000000-0008-0000-0A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0" name="Picture 499">
          <a:extLst>
            <a:ext uri="{FF2B5EF4-FFF2-40B4-BE49-F238E27FC236}">
              <a16:creationId xmlns="" xmlns:a16="http://schemas.microsoft.com/office/drawing/2014/main" id="{00000000-0008-0000-0A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1" name="Picture 500">
          <a:extLst>
            <a:ext uri="{FF2B5EF4-FFF2-40B4-BE49-F238E27FC236}">
              <a16:creationId xmlns="" xmlns:a16="http://schemas.microsoft.com/office/drawing/2014/main" id="{00000000-0008-0000-0A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2" name="Picture 501">
          <a:extLst>
            <a:ext uri="{FF2B5EF4-FFF2-40B4-BE49-F238E27FC236}">
              <a16:creationId xmlns="" xmlns:a16="http://schemas.microsoft.com/office/drawing/2014/main" id="{00000000-0008-0000-0A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3" name="Picture 502">
          <a:extLst>
            <a:ext uri="{FF2B5EF4-FFF2-40B4-BE49-F238E27FC236}">
              <a16:creationId xmlns="" xmlns:a16="http://schemas.microsoft.com/office/drawing/2014/main" id="{00000000-0008-0000-0A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4" name="Picture 503">
          <a:extLst>
            <a:ext uri="{FF2B5EF4-FFF2-40B4-BE49-F238E27FC236}">
              <a16:creationId xmlns="" xmlns:a16="http://schemas.microsoft.com/office/drawing/2014/main" id="{00000000-0008-0000-0A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5" name="Picture 504">
          <a:extLst>
            <a:ext uri="{FF2B5EF4-FFF2-40B4-BE49-F238E27FC236}">
              <a16:creationId xmlns="" xmlns:a16="http://schemas.microsoft.com/office/drawing/2014/main" id="{00000000-0008-0000-0A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6" name="Picture 505">
          <a:extLst>
            <a:ext uri="{FF2B5EF4-FFF2-40B4-BE49-F238E27FC236}">
              <a16:creationId xmlns="" xmlns:a16="http://schemas.microsoft.com/office/drawing/2014/main" id="{00000000-0008-0000-0A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7" name="Picture 506">
          <a:extLst>
            <a:ext uri="{FF2B5EF4-FFF2-40B4-BE49-F238E27FC236}">
              <a16:creationId xmlns="" xmlns:a16="http://schemas.microsoft.com/office/drawing/2014/main" id="{00000000-0008-0000-0A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8" name="Picture 507">
          <a:extLst>
            <a:ext uri="{FF2B5EF4-FFF2-40B4-BE49-F238E27FC236}">
              <a16:creationId xmlns="" xmlns:a16="http://schemas.microsoft.com/office/drawing/2014/main" id="{00000000-0008-0000-0A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09" name="Picture 508">
          <a:extLst>
            <a:ext uri="{FF2B5EF4-FFF2-40B4-BE49-F238E27FC236}">
              <a16:creationId xmlns="" xmlns:a16="http://schemas.microsoft.com/office/drawing/2014/main" id="{00000000-0008-0000-0A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0" name="Picture 509">
          <a:extLst>
            <a:ext uri="{FF2B5EF4-FFF2-40B4-BE49-F238E27FC236}">
              <a16:creationId xmlns="" xmlns:a16="http://schemas.microsoft.com/office/drawing/2014/main" id="{00000000-0008-0000-0A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1" name="Picture 510">
          <a:extLst>
            <a:ext uri="{FF2B5EF4-FFF2-40B4-BE49-F238E27FC236}">
              <a16:creationId xmlns="" xmlns:a16="http://schemas.microsoft.com/office/drawing/2014/main" id="{00000000-0008-0000-0A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2" name="Picture 511">
          <a:extLst>
            <a:ext uri="{FF2B5EF4-FFF2-40B4-BE49-F238E27FC236}">
              <a16:creationId xmlns="" xmlns:a16="http://schemas.microsoft.com/office/drawing/2014/main" id="{00000000-0008-0000-0A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3" name="Picture 512">
          <a:extLst>
            <a:ext uri="{FF2B5EF4-FFF2-40B4-BE49-F238E27FC236}">
              <a16:creationId xmlns="" xmlns:a16="http://schemas.microsoft.com/office/drawing/2014/main" id="{00000000-0008-0000-0A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4" name="Picture 513">
          <a:extLst>
            <a:ext uri="{FF2B5EF4-FFF2-40B4-BE49-F238E27FC236}">
              <a16:creationId xmlns="" xmlns:a16="http://schemas.microsoft.com/office/drawing/2014/main" id="{00000000-0008-0000-0A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5" name="Picture 514">
          <a:extLst>
            <a:ext uri="{FF2B5EF4-FFF2-40B4-BE49-F238E27FC236}">
              <a16:creationId xmlns="" xmlns:a16="http://schemas.microsoft.com/office/drawing/2014/main" id="{00000000-0008-0000-0A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6" name="Picture 515">
          <a:extLst>
            <a:ext uri="{FF2B5EF4-FFF2-40B4-BE49-F238E27FC236}">
              <a16:creationId xmlns="" xmlns:a16="http://schemas.microsoft.com/office/drawing/2014/main" id="{00000000-0008-0000-0A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7" name="Picture 516">
          <a:extLst>
            <a:ext uri="{FF2B5EF4-FFF2-40B4-BE49-F238E27FC236}">
              <a16:creationId xmlns="" xmlns:a16="http://schemas.microsoft.com/office/drawing/2014/main" id="{00000000-0008-0000-0A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8" name="Picture 517">
          <a:extLst>
            <a:ext uri="{FF2B5EF4-FFF2-40B4-BE49-F238E27FC236}">
              <a16:creationId xmlns="" xmlns:a16="http://schemas.microsoft.com/office/drawing/2014/main" id="{00000000-0008-0000-0A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19" name="Picture 518">
          <a:extLst>
            <a:ext uri="{FF2B5EF4-FFF2-40B4-BE49-F238E27FC236}">
              <a16:creationId xmlns="" xmlns:a16="http://schemas.microsoft.com/office/drawing/2014/main" id="{00000000-0008-0000-0A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0" name="Picture 519">
          <a:extLst>
            <a:ext uri="{FF2B5EF4-FFF2-40B4-BE49-F238E27FC236}">
              <a16:creationId xmlns="" xmlns:a16="http://schemas.microsoft.com/office/drawing/2014/main" id="{00000000-0008-0000-0A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1" name="Picture 520">
          <a:extLst>
            <a:ext uri="{FF2B5EF4-FFF2-40B4-BE49-F238E27FC236}">
              <a16:creationId xmlns="" xmlns:a16="http://schemas.microsoft.com/office/drawing/2014/main" id="{00000000-0008-0000-0A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2" name="Picture 521">
          <a:extLst>
            <a:ext uri="{FF2B5EF4-FFF2-40B4-BE49-F238E27FC236}">
              <a16:creationId xmlns="" xmlns:a16="http://schemas.microsoft.com/office/drawing/2014/main" id="{00000000-0008-0000-0A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3" name="Picture 522">
          <a:extLst>
            <a:ext uri="{FF2B5EF4-FFF2-40B4-BE49-F238E27FC236}">
              <a16:creationId xmlns="" xmlns:a16="http://schemas.microsoft.com/office/drawing/2014/main" id="{00000000-0008-0000-0A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4" name="Picture 523">
          <a:extLst>
            <a:ext uri="{FF2B5EF4-FFF2-40B4-BE49-F238E27FC236}">
              <a16:creationId xmlns="" xmlns:a16="http://schemas.microsoft.com/office/drawing/2014/main" id="{00000000-0008-0000-0A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5" name="Picture 524">
          <a:extLst>
            <a:ext uri="{FF2B5EF4-FFF2-40B4-BE49-F238E27FC236}">
              <a16:creationId xmlns="" xmlns:a16="http://schemas.microsoft.com/office/drawing/2014/main" id="{00000000-0008-0000-0A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6" name="Picture 525">
          <a:extLst>
            <a:ext uri="{FF2B5EF4-FFF2-40B4-BE49-F238E27FC236}">
              <a16:creationId xmlns="" xmlns:a16="http://schemas.microsoft.com/office/drawing/2014/main" id="{00000000-0008-0000-0A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7" name="Picture 526">
          <a:extLst>
            <a:ext uri="{FF2B5EF4-FFF2-40B4-BE49-F238E27FC236}">
              <a16:creationId xmlns="" xmlns:a16="http://schemas.microsoft.com/office/drawing/2014/main" id="{00000000-0008-0000-0A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8" name="Picture 527">
          <a:extLst>
            <a:ext uri="{FF2B5EF4-FFF2-40B4-BE49-F238E27FC236}">
              <a16:creationId xmlns="" xmlns:a16="http://schemas.microsoft.com/office/drawing/2014/main" id="{00000000-0008-0000-0A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29" name="Picture 528">
          <a:extLst>
            <a:ext uri="{FF2B5EF4-FFF2-40B4-BE49-F238E27FC236}">
              <a16:creationId xmlns="" xmlns:a16="http://schemas.microsoft.com/office/drawing/2014/main" id="{00000000-0008-0000-0A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0" name="Picture 529">
          <a:extLst>
            <a:ext uri="{FF2B5EF4-FFF2-40B4-BE49-F238E27FC236}">
              <a16:creationId xmlns="" xmlns:a16="http://schemas.microsoft.com/office/drawing/2014/main" id="{00000000-0008-0000-0A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1" name="Picture 530">
          <a:extLst>
            <a:ext uri="{FF2B5EF4-FFF2-40B4-BE49-F238E27FC236}">
              <a16:creationId xmlns="" xmlns:a16="http://schemas.microsoft.com/office/drawing/2014/main" id="{00000000-0008-0000-0A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2" name="Picture 531">
          <a:extLst>
            <a:ext uri="{FF2B5EF4-FFF2-40B4-BE49-F238E27FC236}">
              <a16:creationId xmlns="" xmlns:a16="http://schemas.microsoft.com/office/drawing/2014/main" id="{00000000-0008-0000-0A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3" name="Picture 532">
          <a:extLst>
            <a:ext uri="{FF2B5EF4-FFF2-40B4-BE49-F238E27FC236}">
              <a16:creationId xmlns="" xmlns:a16="http://schemas.microsoft.com/office/drawing/2014/main" id="{00000000-0008-0000-0A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4" name="Picture 533">
          <a:extLst>
            <a:ext uri="{FF2B5EF4-FFF2-40B4-BE49-F238E27FC236}">
              <a16:creationId xmlns="" xmlns:a16="http://schemas.microsoft.com/office/drawing/2014/main" id="{00000000-0008-0000-0A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5" name="Picture 534">
          <a:extLst>
            <a:ext uri="{FF2B5EF4-FFF2-40B4-BE49-F238E27FC236}">
              <a16:creationId xmlns="" xmlns:a16="http://schemas.microsoft.com/office/drawing/2014/main" id="{00000000-0008-0000-0A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6" name="Picture 535">
          <a:extLst>
            <a:ext uri="{FF2B5EF4-FFF2-40B4-BE49-F238E27FC236}">
              <a16:creationId xmlns="" xmlns:a16="http://schemas.microsoft.com/office/drawing/2014/main" id="{00000000-0008-0000-0A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7" name="Picture 536">
          <a:extLst>
            <a:ext uri="{FF2B5EF4-FFF2-40B4-BE49-F238E27FC236}">
              <a16:creationId xmlns="" xmlns:a16="http://schemas.microsoft.com/office/drawing/2014/main" id="{00000000-0008-0000-0A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8" name="Picture 537">
          <a:extLst>
            <a:ext uri="{FF2B5EF4-FFF2-40B4-BE49-F238E27FC236}">
              <a16:creationId xmlns="" xmlns:a16="http://schemas.microsoft.com/office/drawing/2014/main" id="{00000000-0008-0000-0A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39" name="Picture 538">
          <a:extLst>
            <a:ext uri="{FF2B5EF4-FFF2-40B4-BE49-F238E27FC236}">
              <a16:creationId xmlns="" xmlns:a16="http://schemas.microsoft.com/office/drawing/2014/main" id="{00000000-0008-0000-0A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0" name="Picture 539">
          <a:extLst>
            <a:ext uri="{FF2B5EF4-FFF2-40B4-BE49-F238E27FC236}">
              <a16:creationId xmlns="" xmlns:a16="http://schemas.microsoft.com/office/drawing/2014/main" id="{00000000-0008-0000-0A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1" name="Picture 540">
          <a:extLst>
            <a:ext uri="{FF2B5EF4-FFF2-40B4-BE49-F238E27FC236}">
              <a16:creationId xmlns="" xmlns:a16="http://schemas.microsoft.com/office/drawing/2014/main" id="{00000000-0008-0000-0A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2" name="Picture 541">
          <a:extLst>
            <a:ext uri="{FF2B5EF4-FFF2-40B4-BE49-F238E27FC236}">
              <a16:creationId xmlns="" xmlns:a16="http://schemas.microsoft.com/office/drawing/2014/main" id="{00000000-0008-0000-0A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3" name="Picture 542">
          <a:extLst>
            <a:ext uri="{FF2B5EF4-FFF2-40B4-BE49-F238E27FC236}">
              <a16:creationId xmlns="" xmlns:a16="http://schemas.microsoft.com/office/drawing/2014/main" id="{00000000-0008-0000-0A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4" name="Picture 543">
          <a:extLst>
            <a:ext uri="{FF2B5EF4-FFF2-40B4-BE49-F238E27FC236}">
              <a16:creationId xmlns="" xmlns:a16="http://schemas.microsoft.com/office/drawing/2014/main" id="{00000000-0008-0000-0A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5" name="Picture 544">
          <a:extLst>
            <a:ext uri="{FF2B5EF4-FFF2-40B4-BE49-F238E27FC236}">
              <a16:creationId xmlns="" xmlns:a16="http://schemas.microsoft.com/office/drawing/2014/main" id="{00000000-0008-0000-0A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6" name="Picture 545">
          <a:extLst>
            <a:ext uri="{FF2B5EF4-FFF2-40B4-BE49-F238E27FC236}">
              <a16:creationId xmlns="" xmlns:a16="http://schemas.microsoft.com/office/drawing/2014/main" id="{00000000-0008-0000-0A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7" name="Picture 546">
          <a:extLst>
            <a:ext uri="{FF2B5EF4-FFF2-40B4-BE49-F238E27FC236}">
              <a16:creationId xmlns="" xmlns:a16="http://schemas.microsoft.com/office/drawing/2014/main" id="{00000000-0008-0000-0A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8" name="Picture 547">
          <a:extLst>
            <a:ext uri="{FF2B5EF4-FFF2-40B4-BE49-F238E27FC236}">
              <a16:creationId xmlns="" xmlns:a16="http://schemas.microsoft.com/office/drawing/2014/main" id="{00000000-0008-0000-0A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49" name="Picture 548">
          <a:extLst>
            <a:ext uri="{FF2B5EF4-FFF2-40B4-BE49-F238E27FC236}">
              <a16:creationId xmlns="" xmlns:a16="http://schemas.microsoft.com/office/drawing/2014/main" id="{00000000-0008-0000-0A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0" name="Picture 549">
          <a:extLst>
            <a:ext uri="{FF2B5EF4-FFF2-40B4-BE49-F238E27FC236}">
              <a16:creationId xmlns="" xmlns:a16="http://schemas.microsoft.com/office/drawing/2014/main" id="{00000000-0008-0000-0A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1" name="Picture 550">
          <a:extLst>
            <a:ext uri="{FF2B5EF4-FFF2-40B4-BE49-F238E27FC236}">
              <a16:creationId xmlns="" xmlns:a16="http://schemas.microsoft.com/office/drawing/2014/main" id="{00000000-0008-0000-0A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2" name="Picture 551">
          <a:extLst>
            <a:ext uri="{FF2B5EF4-FFF2-40B4-BE49-F238E27FC236}">
              <a16:creationId xmlns="" xmlns:a16="http://schemas.microsoft.com/office/drawing/2014/main" id="{00000000-0008-0000-0A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3" name="Picture 552">
          <a:extLst>
            <a:ext uri="{FF2B5EF4-FFF2-40B4-BE49-F238E27FC236}">
              <a16:creationId xmlns="" xmlns:a16="http://schemas.microsoft.com/office/drawing/2014/main" id="{00000000-0008-0000-0A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4" name="Picture 553">
          <a:extLst>
            <a:ext uri="{FF2B5EF4-FFF2-40B4-BE49-F238E27FC236}">
              <a16:creationId xmlns="" xmlns:a16="http://schemas.microsoft.com/office/drawing/2014/main" id="{00000000-0008-0000-0A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5" name="Picture 554">
          <a:extLst>
            <a:ext uri="{FF2B5EF4-FFF2-40B4-BE49-F238E27FC236}">
              <a16:creationId xmlns="" xmlns:a16="http://schemas.microsoft.com/office/drawing/2014/main" id="{00000000-0008-0000-0A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6" name="Picture 555">
          <a:extLst>
            <a:ext uri="{FF2B5EF4-FFF2-40B4-BE49-F238E27FC236}">
              <a16:creationId xmlns="" xmlns:a16="http://schemas.microsoft.com/office/drawing/2014/main" id="{00000000-0008-0000-0A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7" name="Picture 556">
          <a:extLst>
            <a:ext uri="{FF2B5EF4-FFF2-40B4-BE49-F238E27FC236}">
              <a16:creationId xmlns="" xmlns:a16="http://schemas.microsoft.com/office/drawing/2014/main" id="{00000000-0008-0000-0A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8" name="Picture 557">
          <a:extLst>
            <a:ext uri="{FF2B5EF4-FFF2-40B4-BE49-F238E27FC236}">
              <a16:creationId xmlns="" xmlns:a16="http://schemas.microsoft.com/office/drawing/2014/main" id="{00000000-0008-0000-0A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59" name="Picture 558">
          <a:extLst>
            <a:ext uri="{FF2B5EF4-FFF2-40B4-BE49-F238E27FC236}">
              <a16:creationId xmlns="" xmlns:a16="http://schemas.microsoft.com/office/drawing/2014/main" id="{00000000-0008-0000-0A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0" name="Picture 559">
          <a:extLst>
            <a:ext uri="{FF2B5EF4-FFF2-40B4-BE49-F238E27FC236}">
              <a16:creationId xmlns="" xmlns:a16="http://schemas.microsoft.com/office/drawing/2014/main" id="{00000000-0008-0000-0A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1" name="Picture 560">
          <a:extLst>
            <a:ext uri="{FF2B5EF4-FFF2-40B4-BE49-F238E27FC236}">
              <a16:creationId xmlns="" xmlns:a16="http://schemas.microsoft.com/office/drawing/2014/main" id="{00000000-0008-0000-0A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2" name="Picture 561">
          <a:extLst>
            <a:ext uri="{FF2B5EF4-FFF2-40B4-BE49-F238E27FC236}">
              <a16:creationId xmlns="" xmlns:a16="http://schemas.microsoft.com/office/drawing/2014/main" id="{00000000-0008-0000-0A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3" name="Picture 562">
          <a:extLst>
            <a:ext uri="{FF2B5EF4-FFF2-40B4-BE49-F238E27FC236}">
              <a16:creationId xmlns="" xmlns:a16="http://schemas.microsoft.com/office/drawing/2014/main" id="{00000000-0008-0000-0A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4" name="Picture 563">
          <a:extLst>
            <a:ext uri="{FF2B5EF4-FFF2-40B4-BE49-F238E27FC236}">
              <a16:creationId xmlns="" xmlns:a16="http://schemas.microsoft.com/office/drawing/2014/main" id="{00000000-0008-0000-0A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5" name="Picture 564">
          <a:extLst>
            <a:ext uri="{FF2B5EF4-FFF2-40B4-BE49-F238E27FC236}">
              <a16:creationId xmlns="" xmlns:a16="http://schemas.microsoft.com/office/drawing/2014/main" id="{00000000-0008-0000-0A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6" name="Picture 565">
          <a:extLst>
            <a:ext uri="{FF2B5EF4-FFF2-40B4-BE49-F238E27FC236}">
              <a16:creationId xmlns="" xmlns:a16="http://schemas.microsoft.com/office/drawing/2014/main" id="{00000000-0008-0000-0A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7" name="Picture 566">
          <a:extLst>
            <a:ext uri="{FF2B5EF4-FFF2-40B4-BE49-F238E27FC236}">
              <a16:creationId xmlns="" xmlns:a16="http://schemas.microsoft.com/office/drawing/2014/main" id="{00000000-0008-0000-0A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8" name="Picture 567">
          <a:extLst>
            <a:ext uri="{FF2B5EF4-FFF2-40B4-BE49-F238E27FC236}">
              <a16:creationId xmlns="" xmlns:a16="http://schemas.microsoft.com/office/drawing/2014/main" id="{00000000-0008-0000-0A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69" name="Picture 568">
          <a:extLst>
            <a:ext uri="{FF2B5EF4-FFF2-40B4-BE49-F238E27FC236}">
              <a16:creationId xmlns="" xmlns:a16="http://schemas.microsoft.com/office/drawing/2014/main" id="{00000000-0008-0000-0A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0" name="Picture 569">
          <a:extLst>
            <a:ext uri="{FF2B5EF4-FFF2-40B4-BE49-F238E27FC236}">
              <a16:creationId xmlns="" xmlns:a16="http://schemas.microsoft.com/office/drawing/2014/main" id="{00000000-0008-0000-0A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1" name="Picture 570">
          <a:extLst>
            <a:ext uri="{FF2B5EF4-FFF2-40B4-BE49-F238E27FC236}">
              <a16:creationId xmlns="" xmlns:a16="http://schemas.microsoft.com/office/drawing/2014/main" id="{00000000-0008-0000-0A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2" name="Picture 571">
          <a:extLst>
            <a:ext uri="{FF2B5EF4-FFF2-40B4-BE49-F238E27FC236}">
              <a16:creationId xmlns="" xmlns:a16="http://schemas.microsoft.com/office/drawing/2014/main" id="{00000000-0008-0000-0A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3" name="Picture 572">
          <a:extLst>
            <a:ext uri="{FF2B5EF4-FFF2-40B4-BE49-F238E27FC236}">
              <a16:creationId xmlns="" xmlns:a16="http://schemas.microsoft.com/office/drawing/2014/main" id="{00000000-0008-0000-0A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4" name="Picture 573">
          <a:extLst>
            <a:ext uri="{FF2B5EF4-FFF2-40B4-BE49-F238E27FC236}">
              <a16:creationId xmlns="" xmlns:a16="http://schemas.microsoft.com/office/drawing/2014/main" id="{00000000-0008-0000-0A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5" name="Picture 574">
          <a:extLst>
            <a:ext uri="{FF2B5EF4-FFF2-40B4-BE49-F238E27FC236}">
              <a16:creationId xmlns="" xmlns:a16="http://schemas.microsoft.com/office/drawing/2014/main" id="{00000000-0008-0000-0A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6" name="Picture 575">
          <a:extLst>
            <a:ext uri="{FF2B5EF4-FFF2-40B4-BE49-F238E27FC236}">
              <a16:creationId xmlns="" xmlns:a16="http://schemas.microsoft.com/office/drawing/2014/main" id="{00000000-0008-0000-0A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7" name="Picture 576">
          <a:extLst>
            <a:ext uri="{FF2B5EF4-FFF2-40B4-BE49-F238E27FC236}">
              <a16:creationId xmlns="" xmlns:a16="http://schemas.microsoft.com/office/drawing/2014/main" id="{00000000-0008-0000-0A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8" name="Picture 577">
          <a:extLst>
            <a:ext uri="{FF2B5EF4-FFF2-40B4-BE49-F238E27FC236}">
              <a16:creationId xmlns="" xmlns:a16="http://schemas.microsoft.com/office/drawing/2014/main" id="{00000000-0008-0000-0A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79" name="Picture 578">
          <a:extLst>
            <a:ext uri="{FF2B5EF4-FFF2-40B4-BE49-F238E27FC236}">
              <a16:creationId xmlns="" xmlns:a16="http://schemas.microsoft.com/office/drawing/2014/main" id="{00000000-0008-0000-0A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0" name="Picture 579">
          <a:extLst>
            <a:ext uri="{FF2B5EF4-FFF2-40B4-BE49-F238E27FC236}">
              <a16:creationId xmlns="" xmlns:a16="http://schemas.microsoft.com/office/drawing/2014/main" id="{00000000-0008-0000-0A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1" name="Picture 580">
          <a:extLst>
            <a:ext uri="{FF2B5EF4-FFF2-40B4-BE49-F238E27FC236}">
              <a16:creationId xmlns="" xmlns:a16="http://schemas.microsoft.com/office/drawing/2014/main" id="{00000000-0008-0000-0A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2" name="Picture 581">
          <a:extLst>
            <a:ext uri="{FF2B5EF4-FFF2-40B4-BE49-F238E27FC236}">
              <a16:creationId xmlns="" xmlns:a16="http://schemas.microsoft.com/office/drawing/2014/main" id="{00000000-0008-0000-0A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3" name="Picture 582">
          <a:extLst>
            <a:ext uri="{FF2B5EF4-FFF2-40B4-BE49-F238E27FC236}">
              <a16:creationId xmlns="" xmlns:a16="http://schemas.microsoft.com/office/drawing/2014/main" id="{00000000-0008-0000-0A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4" name="Picture 583">
          <a:extLst>
            <a:ext uri="{FF2B5EF4-FFF2-40B4-BE49-F238E27FC236}">
              <a16:creationId xmlns="" xmlns:a16="http://schemas.microsoft.com/office/drawing/2014/main" id="{00000000-0008-0000-0A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5" name="Picture 584">
          <a:extLst>
            <a:ext uri="{FF2B5EF4-FFF2-40B4-BE49-F238E27FC236}">
              <a16:creationId xmlns="" xmlns:a16="http://schemas.microsoft.com/office/drawing/2014/main" id="{00000000-0008-0000-0A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6" name="Picture 585">
          <a:extLst>
            <a:ext uri="{FF2B5EF4-FFF2-40B4-BE49-F238E27FC236}">
              <a16:creationId xmlns="" xmlns:a16="http://schemas.microsoft.com/office/drawing/2014/main" id="{00000000-0008-0000-0A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7" name="Picture 586">
          <a:extLst>
            <a:ext uri="{FF2B5EF4-FFF2-40B4-BE49-F238E27FC236}">
              <a16:creationId xmlns="" xmlns:a16="http://schemas.microsoft.com/office/drawing/2014/main" id="{00000000-0008-0000-0A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8" name="Picture 587">
          <a:extLst>
            <a:ext uri="{FF2B5EF4-FFF2-40B4-BE49-F238E27FC236}">
              <a16:creationId xmlns="" xmlns:a16="http://schemas.microsoft.com/office/drawing/2014/main" id="{00000000-0008-0000-0A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89" name="Picture 588">
          <a:extLst>
            <a:ext uri="{FF2B5EF4-FFF2-40B4-BE49-F238E27FC236}">
              <a16:creationId xmlns="" xmlns:a16="http://schemas.microsoft.com/office/drawing/2014/main" id="{00000000-0008-0000-0A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0" name="Picture 589">
          <a:extLst>
            <a:ext uri="{FF2B5EF4-FFF2-40B4-BE49-F238E27FC236}">
              <a16:creationId xmlns="" xmlns:a16="http://schemas.microsoft.com/office/drawing/2014/main" id="{00000000-0008-0000-0A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1" name="Picture 590">
          <a:extLst>
            <a:ext uri="{FF2B5EF4-FFF2-40B4-BE49-F238E27FC236}">
              <a16:creationId xmlns="" xmlns:a16="http://schemas.microsoft.com/office/drawing/2014/main" id="{00000000-0008-0000-0A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2" name="Picture 591">
          <a:extLst>
            <a:ext uri="{FF2B5EF4-FFF2-40B4-BE49-F238E27FC236}">
              <a16:creationId xmlns="" xmlns:a16="http://schemas.microsoft.com/office/drawing/2014/main" id="{00000000-0008-0000-0A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3" name="Picture 592">
          <a:extLst>
            <a:ext uri="{FF2B5EF4-FFF2-40B4-BE49-F238E27FC236}">
              <a16:creationId xmlns="" xmlns:a16="http://schemas.microsoft.com/office/drawing/2014/main" id="{00000000-0008-0000-0A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4" name="Picture 593">
          <a:extLst>
            <a:ext uri="{FF2B5EF4-FFF2-40B4-BE49-F238E27FC236}">
              <a16:creationId xmlns="" xmlns:a16="http://schemas.microsoft.com/office/drawing/2014/main" id="{00000000-0008-0000-0A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5" name="Picture 594">
          <a:extLst>
            <a:ext uri="{FF2B5EF4-FFF2-40B4-BE49-F238E27FC236}">
              <a16:creationId xmlns="" xmlns:a16="http://schemas.microsoft.com/office/drawing/2014/main" id="{00000000-0008-0000-0A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6" name="Picture 595">
          <a:extLst>
            <a:ext uri="{FF2B5EF4-FFF2-40B4-BE49-F238E27FC236}">
              <a16:creationId xmlns="" xmlns:a16="http://schemas.microsoft.com/office/drawing/2014/main" id="{00000000-0008-0000-0A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7" name="Picture 596">
          <a:extLst>
            <a:ext uri="{FF2B5EF4-FFF2-40B4-BE49-F238E27FC236}">
              <a16:creationId xmlns="" xmlns:a16="http://schemas.microsoft.com/office/drawing/2014/main" id="{00000000-0008-0000-0A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8" name="Picture 597">
          <a:extLst>
            <a:ext uri="{FF2B5EF4-FFF2-40B4-BE49-F238E27FC236}">
              <a16:creationId xmlns="" xmlns:a16="http://schemas.microsoft.com/office/drawing/2014/main" id="{00000000-0008-0000-0A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599" name="Picture 598">
          <a:extLst>
            <a:ext uri="{FF2B5EF4-FFF2-40B4-BE49-F238E27FC236}">
              <a16:creationId xmlns="" xmlns:a16="http://schemas.microsoft.com/office/drawing/2014/main" id="{00000000-0008-0000-0A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0" name="Picture 599">
          <a:extLst>
            <a:ext uri="{FF2B5EF4-FFF2-40B4-BE49-F238E27FC236}">
              <a16:creationId xmlns="" xmlns:a16="http://schemas.microsoft.com/office/drawing/2014/main" id="{00000000-0008-0000-0A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1" name="Picture 600">
          <a:extLst>
            <a:ext uri="{FF2B5EF4-FFF2-40B4-BE49-F238E27FC236}">
              <a16:creationId xmlns="" xmlns:a16="http://schemas.microsoft.com/office/drawing/2014/main" id="{00000000-0008-0000-0A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2" name="Picture 601">
          <a:extLst>
            <a:ext uri="{FF2B5EF4-FFF2-40B4-BE49-F238E27FC236}">
              <a16:creationId xmlns="" xmlns:a16="http://schemas.microsoft.com/office/drawing/2014/main" id="{00000000-0008-0000-0A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3" name="Picture 602">
          <a:extLst>
            <a:ext uri="{FF2B5EF4-FFF2-40B4-BE49-F238E27FC236}">
              <a16:creationId xmlns="" xmlns:a16="http://schemas.microsoft.com/office/drawing/2014/main" id="{00000000-0008-0000-0A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4" name="Picture 603">
          <a:extLst>
            <a:ext uri="{FF2B5EF4-FFF2-40B4-BE49-F238E27FC236}">
              <a16:creationId xmlns="" xmlns:a16="http://schemas.microsoft.com/office/drawing/2014/main" id="{00000000-0008-0000-0A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5" name="Picture 604">
          <a:extLst>
            <a:ext uri="{FF2B5EF4-FFF2-40B4-BE49-F238E27FC236}">
              <a16:creationId xmlns="" xmlns:a16="http://schemas.microsoft.com/office/drawing/2014/main" id="{00000000-0008-0000-0A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6" name="Picture 605">
          <a:extLst>
            <a:ext uri="{FF2B5EF4-FFF2-40B4-BE49-F238E27FC236}">
              <a16:creationId xmlns="" xmlns:a16="http://schemas.microsoft.com/office/drawing/2014/main" id="{00000000-0008-0000-0A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7" name="Picture 606">
          <a:extLst>
            <a:ext uri="{FF2B5EF4-FFF2-40B4-BE49-F238E27FC236}">
              <a16:creationId xmlns="" xmlns:a16="http://schemas.microsoft.com/office/drawing/2014/main" id="{00000000-0008-0000-0A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8" name="Picture 607">
          <a:extLst>
            <a:ext uri="{FF2B5EF4-FFF2-40B4-BE49-F238E27FC236}">
              <a16:creationId xmlns="" xmlns:a16="http://schemas.microsoft.com/office/drawing/2014/main" id="{00000000-0008-0000-0A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09" name="Picture 608">
          <a:extLst>
            <a:ext uri="{FF2B5EF4-FFF2-40B4-BE49-F238E27FC236}">
              <a16:creationId xmlns="" xmlns:a16="http://schemas.microsoft.com/office/drawing/2014/main" id="{00000000-0008-0000-0A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0" name="Picture 609">
          <a:extLst>
            <a:ext uri="{FF2B5EF4-FFF2-40B4-BE49-F238E27FC236}">
              <a16:creationId xmlns="" xmlns:a16="http://schemas.microsoft.com/office/drawing/2014/main" id="{00000000-0008-0000-0A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1" name="Picture 610">
          <a:extLst>
            <a:ext uri="{FF2B5EF4-FFF2-40B4-BE49-F238E27FC236}">
              <a16:creationId xmlns="" xmlns:a16="http://schemas.microsoft.com/office/drawing/2014/main" id="{00000000-0008-0000-0A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2" name="Picture 611">
          <a:extLst>
            <a:ext uri="{FF2B5EF4-FFF2-40B4-BE49-F238E27FC236}">
              <a16:creationId xmlns="" xmlns:a16="http://schemas.microsoft.com/office/drawing/2014/main" id="{00000000-0008-0000-0A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3" name="Picture 612">
          <a:extLst>
            <a:ext uri="{FF2B5EF4-FFF2-40B4-BE49-F238E27FC236}">
              <a16:creationId xmlns="" xmlns:a16="http://schemas.microsoft.com/office/drawing/2014/main" id="{00000000-0008-0000-0A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4" name="Picture 613">
          <a:extLst>
            <a:ext uri="{FF2B5EF4-FFF2-40B4-BE49-F238E27FC236}">
              <a16:creationId xmlns="" xmlns:a16="http://schemas.microsoft.com/office/drawing/2014/main" id="{00000000-0008-0000-0A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5" name="Picture 614">
          <a:extLst>
            <a:ext uri="{FF2B5EF4-FFF2-40B4-BE49-F238E27FC236}">
              <a16:creationId xmlns="" xmlns:a16="http://schemas.microsoft.com/office/drawing/2014/main" id="{00000000-0008-0000-0A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6" name="Picture 615">
          <a:extLst>
            <a:ext uri="{FF2B5EF4-FFF2-40B4-BE49-F238E27FC236}">
              <a16:creationId xmlns="" xmlns:a16="http://schemas.microsoft.com/office/drawing/2014/main" id="{00000000-0008-0000-0A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7" name="Picture 616">
          <a:extLst>
            <a:ext uri="{FF2B5EF4-FFF2-40B4-BE49-F238E27FC236}">
              <a16:creationId xmlns="" xmlns:a16="http://schemas.microsoft.com/office/drawing/2014/main" id="{00000000-0008-0000-0A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8" name="Picture 617">
          <a:extLst>
            <a:ext uri="{FF2B5EF4-FFF2-40B4-BE49-F238E27FC236}">
              <a16:creationId xmlns="" xmlns:a16="http://schemas.microsoft.com/office/drawing/2014/main" id="{00000000-0008-0000-0A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19" name="Picture 618">
          <a:extLst>
            <a:ext uri="{FF2B5EF4-FFF2-40B4-BE49-F238E27FC236}">
              <a16:creationId xmlns="" xmlns:a16="http://schemas.microsoft.com/office/drawing/2014/main" id="{00000000-0008-0000-0A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0" name="Picture 619">
          <a:extLst>
            <a:ext uri="{FF2B5EF4-FFF2-40B4-BE49-F238E27FC236}">
              <a16:creationId xmlns="" xmlns:a16="http://schemas.microsoft.com/office/drawing/2014/main" id="{00000000-0008-0000-0A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1" name="Picture 620">
          <a:extLst>
            <a:ext uri="{FF2B5EF4-FFF2-40B4-BE49-F238E27FC236}">
              <a16:creationId xmlns="" xmlns:a16="http://schemas.microsoft.com/office/drawing/2014/main" id="{00000000-0008-0000-0A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2" name="Picture 621">
          <a:extLst>
            <a:ext uri="{FF2B5EF4-FFF2-40B4-BE49-F238E27FC236}">
              <a16:creationId xmlns="" xmlns:a16="http://schemas.microsoft.com/office/drawing/2014/main" id="{00000000-0008-0000-0A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3" name="Picture 622">
          <a:extLst>
            <a:ext uri="{FF2B5EF4-FFF2-40B4-BE49-F238E27FC236}">
              <a16:creationId xmlns="" xmlns:a16="http://schemas.microsoft.com/office/drawing/2014/main" id="{00000000-0008-0000-0A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4" name="Picture 623">
          <a:extLst>
            <a:ext uri="{FF2B5EF4-FFF2-40B4-BE49-F238E27FC236}">
              <a16:creationId xmlns="" xmlns:a16="http://schemas.microsoft.com/office/drawing/2014/main" id="{00000000-0008-0000-0A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5" name="Picture 624">
          <a:extLst>
            <a:ext uri="{FF2B5EF4-FFF2-40B4-BE49-F238E27FC236}">
              <a16:creationId xmlns="" xmlns:a16="http://schemas.microsoft.com/office/drawing/2014/main" id="{00000000-0008-0000-0A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6" name="Picture 625">
          <a:extLst>
            <a:ext uri="{FF2B5EF4-FFF2-40B4-BE49-F238E27FC236}">
              <a16:creationId xmlns="" xmlns:a16="http://schemas.microsoft.com/office/drawing/2014/main" id="{00000000-0008-0000-0A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7" name="Picture 626">
          <a:extLst>
            <a:ext uri="{FF2B5EF4-FFF2-40B4-BE49-F238E27FC236}">
              <a16:creationId xmlns="" xmlns:a16="http://schemas.microsoft.com/office/drawing/2014/main" id="{00000000-0008-0000-0A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8" name="Picture 627">
          <a:extLst>
            <a:ext uri="{FF2B5EF4-FFF2-40B4-BE49-F238E27FC236}">
              <a16:creationId xmlns="" xmlns:a16="http://schemas.microsoft.com/office/drawing/2014/main" id="{00000000-0008-0000-0A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29" name="Picture 628">
          <a:extLst>
            <a:ext uri="{FF2B5EF4-FFF2-40B4-BE49-F238E27FC236}">
              <a16:creationId xmlns="" xmlns:a16="http://schemas.microsoft.com/office/drawing/2014/main" id="{00000000-0008-0000-0A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0" name="Picture 629">
          <a:extLst>
            <a:ext uri="{FF2B5EF4-FFF2-40B4-BE49-F238E27FC236}">
              <a16:creationId xmlns="" xmlns:a16="http://schemas.microsoft.com/office/drawing/2014/main" id="{00000000-0008-0000-0A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1" name="Picture 630">
          <a:extLst>
            <a:ext uri="{FF2B5EF4-FFF2-40B4-BE49-F238E27FC236}">
              <a16:creationId xmlns="" xmlns:a16="http://schemas.microsoft.com/office/drawing/2014/main" id="{00000000-0008-0000-0A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2" name="Picture 631">
          <a:extLst>
            <a:ext uri="{FF2B5EF4-FFF2-40B4-BE49-F238E27FC236}">
              <a16:creationId xmlns="" xmlns:a16="http://schemas.microsoft.com/office/drawing/2014/main" id="{00000000-0008-0000-0A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3" name="Picture 632">
          <a:extLst>
            <a:ext uri="{FF2B5EF4-FFF2-40B4-BE49-F238E27FC236}">
              <a16:creationId xmlns="" xmlns:a16="http://schemas.microsoft.com/office/drawing/2014/main" id="{00000000-0008-0000-0A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4" name="Picture 633">
          <a:extLst>
            <a:ext uri="{FF2B5EF4-FFF2-40B4-BE49-F238E27FC236}">
              <a16:creationId xmlns="" xmlns:a16="http://schemas.microsoft.com/office/drawing/2014/main" id="{00000000-0008-0000-0A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5" name="Picture 634">
          <a:extLst>
            <a:ext uri="{FF2B5EF4-FFF2-40B4-BE49-F238E27FC236}">
              <a16:creationId xmlns="" xmlns:a16="http://schemas.microsoft.com/office/drawing/2014/main" id="{00000000-0008-0000-0A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6" name="Picture 635">
          <a:extLst>
            <a:ext uri="{FF2B5EF4-FFF2-40B4-BE49-F238E27FC236}">
              <a16:creationId xmlns="" xmlns:a16="http://schemas.microsoft.com/office/drawing/2014/main" id="{00000000-0008-0000-0A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7" name="Picture 636">
          <a:extLst>
            <a:ext uri="{FF2B5EF4-FFF2-40B4-BE49-F238E27FC236}">
              <a16:creationId xmlns="" xmlns:a16="http://schemas.microsoft.com/office/drawing/2014/main" id="{00000000-0008-0000-0A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8" name="Picture 637">
          <a:extLst>
            <a:ext uri="{FF2B5EF4-FFF2-40B4-BE49-F238E27FC236}">
              <a16:creationId xmlns="" xmlns:a16="http://schemas.microsoft.com/office/drawing/2014/main" id="{00000000-0008-0000-0A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39" name="Picture 638">
          <a:extLst>
            <a:ext uri="{FF2B5EF4-FFF2-40B4-BE49-F238E27FC236}">
              <a16:creationId xmlns="" xmlns:a16="http://schemas.microsoft.com/office/drawing/2014/main" id="{00000000-0008-0000-0A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0" name="Picture 639">
          <a:extLst>
            <a:ext uri="{FF2B5EF4-FFF2-40B4-BE49-F238E27FC236}">
              <a16:creationId xmlns="" xmlns:a16="http://schemas.microsoft.com/office/drawing/2014/main" id="{00000000-0008-0000-0A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1" name="Picture 640">
          <a:extLst>
            <a:ext uri="{FF2B5EF4-FFF2-40B4-BE49-F238E27FC236}">
              <a16:creationId xmlns="" xmlns:a16="http://schemas.microsoft.com/office/drawing/2014/main" id="{00000000-0008-0000-0A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2" name="Picture 641">
          <a:extLst>
            <a:ext uri="{FF2B5EF4-FFF2-40B4-BE49-F238E27FC236}">
              <a16:creationId xmlns="" xmlns:a16="http://schemas.microsoft.com/office/drawing/2014/main" id="{00000000-0008-0000-0A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3" name="Picture 642">
          <a:extLst>
            <a:ext uri="{FF2B5EF4-FFF2-40B4-BE49-F238E27FC236}">
              <a16:creationId xmlns="" xmlns:a16="http://schemas.microsoft.com/office/drawing/2014/main" id="{00000000-0008-0000-0A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4" name="Picture 643">
          <a:extLst>
            <a:ext uri="{FF2B5EF4-FFF2-40B4-BE49-F238E27FC236}">
              <a16:creationId xmlns="" xmlns:a16="http://schemas.microsoft.com/office/drawing/2014/main" id="{00000000-0008-0000-0A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5" name="Picture 644">
          <a:extLst>
            <a:ext uri="{FF2B5EF4-FFF2-40B4-BE49-F238E27FC236}">
              <a16:creationId xmlns="" xmlns:a16="http://schemas.microsoft.com/office/drawing/2014/main" id="{00000000-0008-0000-0A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6" name="Picture 645">
          <a:extLst>
            <a:ext uri="{FF2B5EF4-FFF2-40B4-BE49-F238E27FC236}">
              <a16:creationId xmlns="" xmlns:a16="http://schemas.microsoft.com/office/drawing/2014/main" id="{00000000-0008-0000-0A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7" name="Picture 646">
          <a:extLst>
            <a:ext uri="{FF2B5EF4-FFF2-40B4-BE49-F238E27FC236}">
              <a16:creationId xmlns="" xmlns:a16="http://schemas.microsoft.com/office/drawing/2014/main" id="{00000000-0008-0000-0A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8" name="Picture 647">
          <a:extLst>
            <a:ext uri="{FF2B5EF4-FFF2-40B4-BE49-F238E27FC236}">
              <a16:creationId xmlns="" xmlns:a16="http://schemas.microsoft.com/office/drawing/2014/main" id="{00000000-0008-0000-0A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49" name="Picture 648">
          <a:extLst>
            <a:ext uri="{FF2B5EF4-FFF2-40B4-BE49-F238E27FC236}">
              <a16:creationId xmlns="" xmlns:a16="http://schemas.microsoft.com/office/drawing/2014/main" id="{00000000-0008-0000-0A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0" name="Picture 649">
          <a:extLst>
            <a:ext uri="{FF2B5EF4-FFF2-40B4-BE49-F238E27FC236}">
              <a16:creationId xmlns="" xmlns:a16="http://schemas.microsoft.com/office/drawing/2014/main" id="{00000000-0008-0000-0A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1" name="Picture 650">
          <a:extLst>
            <a:ext uri="{FF2B5EF4-FFF2-40B4-BE49-F238E27FC236}">
              <a16:creationId xmlns="" xmlns:a16="http://schemas.microsoft.com/office/drawing/2014/main" id="{00000000-0008-0000-0A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2" name="Picture 651">
          <a:extLst>
            <a:ext uri="{FF2B5EF4-FFF2-40B4-BE49-F238E27FC236}">
              <a16:creationId xmlns="" xmlns:a16="http://schemas.microsoft.com/office/drawing/2014/main" id="{00000000-0008-0000-0A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3" name="Picture 652">
          <a:extLst>
            <a:ext uri="{FF2B5EF4-FFF2-40B4-BE49-F238E27FC236}">
              <a16:creationId xmlns="" xmlns:a16="http://schemas.microsoft.com/office/drawing/2014/main" id="{00000000-0008-0000-0A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4" name="Picture 653">
          <a:extLst>
            <a:ext uri="{FF2B5EF4-FFF2-40B4-BE49-F238E27FC236}">
              <a16:creationId xmlns="" xmlns:a16="http://schemas.microsoft.com/office/drawing/2014/main" id="{00000000-0008-0000-0A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5" name="Picture 654">
          <a:extLst>
            <a:ext uri="{FF2B5EF4-FFF2-40B4-BE49-F238E27FC236}">
              <a16:creationId xmlns="" xmlns:a16="http://schemas.microsoft.com/office/drawing/2014/main" id="{00000000-0008-0000-0A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6" name="Picture 655">
          <a:extLst>
            <a:ext uri="{FF2B5EF4-FFF2-40B4-BE49-F238E27FC236}">
              <a16:creationId xmlns="" xmlns:a16="http://schemas.microsoft.com/office/drawing/2014/main" id="{00000000-0008-0000-0A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7" name="Picture 656">
          <a:extLst>
            <a:ext uri="{FF2B5EF4-FFF2-40B4-BE49-F238E27FC236}">
              <a16:creationId xmlns="" xmlns:a16="http://schemas.microsoft.com/office/drawing/2014/main" id="{00000000-0008-0000-0A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8" name="Picture 657">
          <a:extLst>
            <a:ext uri="{FF2B5EF4-FFF2-40B4-BE49-F238E27FC236}">
              <a16:creationId xmlns="" xmlns:a16="http://schemas.microsoft.com/office/drawing/2014/main" id="{00000000-0008-0000-0A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59" name="Picture 658">
          <a:extLst>
            <a:ext uri="{FF2B5EF4-FFF2-40B4-BE49-F238E27FC236}">
              <a16:creationId xmlns="" xmlns:a16="http://schemas.microsoft.com/office/drawing/2014/main" id="{00000000-0008-0000-0A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0" name="Picture 659">
          <a:extLst>
            <a:ext uri="{FF2B5EF4-FFF2-40B4-BE49-F238E27FC236}">
              <a16:creationId xmlns="" xmlns:a16="http://schemas.microsoft.com/office/drawing/2014/main" id="{00000000-0008-0000-0A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1" name="Picture 660">
          <a:extLst>
            <a:ext uri="{FF2B5EF4-FFF2-40B4-BE49-F238E27FC236}">
              <a16:creationId xmlns="" xmlns:a16="http://schemas.microsoft.com/office/drawing/2014/main" id="{00000000-0008-0000-0A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2" name="Picture 661">
          <a:extLst>
            <a:ext uri="{FF2B5EF4-FFF2-40B4-BE49-F238E27FC236}">
              <a16:creationId xmlns="" xmlns:a16="http://schemas.microsoft.com/office/drawing/2014/main" id="{00000000-0008-0000-0A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3" name="Picture 662">
          <a:extLst>
            <a:ext uri="{FF2B5EF4-FFF2-40B4-BE49-F238E27FC236}">
              <a16:creationId xmlns="" xmlns:a16="http://schemas.microsoft.com/office/drawing/2014/main" id="{00000000-0008-0000-0A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4" name="Picture 663">
          <a:extLst>
            <a:ext uri="{FF2B5EF4-FFF2-40B4-BE49-F238E27FC236}">
              <a16:creationId xmlns="" xmlns:a16="http://schemas.microsoft.com/office/drawing/2014/main" id="{00000000-0008-0000-0A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5" name="Picture 664">
          <a:extLst>
            <a:ext uri="{FF2B5EF4-FFF2-40B4-BE49-F238E27FC236}">
              <a16:creationId xmlns="" xmlns:a16="http://schemas.microsoft.com/office/drawing/2014/main" id="{00000000-0008-0000-0A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6" name="Picture 665">
          <a:extLst>
            <a:ext uri="{FF2B5EF4-FFF2-40B4-BE49-F238E27FC236}">
              <a16:creationId xmlns="" xmlns:a16="http://schemas.microsoft.com/office/drawing/2014/main" id="{00000000-0008-0000-0A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7" name="Picture 666">
          <a:extLst>
            <a:ext uri="{FF2B5EF4-FFF2-40B4-BE49-F238E27FC236}">
              <a16:creationId xmlns="" xmlns:a16="http://schemas.microsoft.com/office/drawing/2014/main" id="{00000000-0008-0000-0A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8" name="Picture 667">
          <a:extLst>
            <a:ext uri="{FF2B5EF4-FFF2-40B4-BE49-F238E27FC236}">
              <a16:creationId xmlns="" xmlns:a16="http://schemas.microsoft.com/office/drawing/2014/main" id="{00000000-0008-0000-0A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69" name="Picture 668">
          <a:extLst>
            <a:ext uri="{FF2B5EF4-FFF2-40B4-BE49-F238E27FC236}">
              <a16:creationId xmlns="" xmlns:a16="http://schemas.microsoft.com/office/drawing/2014/main" id="{00000000-0008-0000-0A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0" name="Picture 669">
          <a:extLst>
            <a:ext uri="{FF2B5EF4-FFF2-40B4-BE49-F238E27FC236}">
              <a16:creationId xmlns="" xmlns:a16="http://schemas.microsoft.com/office/drawing/2014/main" id="{00000000-0008-0000-0A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1" name="Picture 670">
          <a:extLst>
            <a:ext uri="{FF2B5EF4-FFF2-40B4-BE49-F238E27FC236}">
              <a16:creationId xmlns="" xmlns:a16="http://schemas.microsoft.com/office/drawing/2014/main" id="{00000000-0008-0000-0A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2" name="Picture 671">
          <a:extLst>
            <a:ext uri="{FF2B5EF4-FFF2-40B4-BE49-F238E27FC236}">
              <a16:creationId xmlns="" xmlns:a16="http://schemas.microsoft.com/office/drawing/2014/main" id="{00000000-0008-0000-0A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3" name="Picture 672">
          <a:extLst>
            <a:ext uri="{FF2B5EF4-FFF2-40B4-BE49-F238E27FC236}">
              <a16:creationId xmlns="" xmlns:a16="http://schemas.microsoft.com/office/drawing/2014/main" id="{00000000-0008-0000-0A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4" name="Picture 673">
          <a:extLst>
            <a:ext uri="{FF2B5EF4-FFF2-40B4-BE49-F238E27FC236}">
              <a16:creationId xmlns="" xmlns:a16="http://schemas.microsoft.com/office/drawing/2014/main" id="{00000000-0008-0000-0A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5" name="Picture 674">
          <a:extLst>
            <a:ext uri="{FF2B5EF4-FFF2-40B4-BE49-F238E27FC236}">
              <a16:creationId xmlns="" xmlns:a16="http://schemas.microsoft.com/office/drawing/2014/main" id="{00000000-0008-0000-0A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6" name="Picture 675">
          <a:extLst>
            <a:ext uri="{FF2B5EF4-FFF2-40B4-BE49-F238E27FC236}">
              <a16:creationId xmlns="" xmlns:a16="http://schemas.microsoft.com/office/drawing/2014/main" id="{00000000-0008-0000-0A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7" name="Picture 676">
          <a:extLst>
            <a:ext uri="{FF2B5EF4-FFF2-40B4-BE49-F238E27FC236}">
              <a16:creationId xmlns="" xmlns:a16="http://schemas.microsoft.com/office/drawing/2014/main" id="{00000000-0008-0000-0A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8" name="Picture 677">
          <a:extLst>
            <a:ext uri="{FF2B5EF4-FFF2-40B4-BE49-F238E27FC236}">
              <a16:creationId xmlns="" xmlns:a16="http://schemas.microsoft.com/office/drawing/2014/main" id="{00000000-0008-0000-0A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79" name="Picture 678">
          <a:extLst>
            <a:ext uri="{FF2B5EF4-FFF2-40B4-BE49-F238E27FC236}">
              <a16:creationId xmlns="" xmlns:a16="http://schemas.microsoft.com/office/drawing/2014/main" id="{00000000-0008-0000-0A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0" name="Picture 679">
          <a:extLst>
            <a:ext uri="{FF2B5EF4-FFF2-40B4-BE49-F238E27FC236}">
              <a16:creationId xmlns="" xmlns:a16="http://schemas.microsoft.com/office/drawing/2014/main" id="{00000000-0008-0000-0A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1" name="Picture 680">
          <a:extLst>
            <a:ext uri="{FF2B5EF4-FFF2-40B4-BE49-F238E27FC236}">
              <a16:creationId xmlns="" xmlns:a16="http://schemas.microsoft.com/office/drawing/2014/main" id="{00000000-0008-0000-0A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2" name="Picture 681">
          <a:extLst>
            <a:ext uri="{FF2B5EF4-FFF2-40B4-BE49-F238E27FC236}">
              <a16:creationId xmlns="" xmlns:a16="http://schemas.microsoft.com/office/drawing/2014/main" id="{00000000-0008-0000-0A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3" name="Picture 682">
          <a:extLst>
            <a:ext uri="{FF2B5EF4-FFF2-40B4-BE49-F238E27FC236}">
              <a16:creationId xmlns="" xmlns:a16="http://schemas.microsoft.com/office/drawing/2014/main" id="{00000000-0008-0000-0A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4" name="Picture 683">
          <a:extLst>
            <a:ext uri="{FF2B5EF4-FFF2-40B4-BE49-F238E27FC236}">
              <a16:creationId xmlns="" xmlns:a16="http://schemas.microsoft.com/office/drawing/2014/main" id="{00000000-0008-0000-0A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5" name="Picture 684">
          <a:extLst>
            <a:ext uri="{FF2B5EF4-FFF2-40B4-BE49-F238E27FC236}">
              <a16:creationId xmlns="" xmlns:a16="http://schemas.microsoft.com/office/drawing/2014/main" id="{00000000-0008-0000-0A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6" name="Picture 685">
          <a:extLst>
            <a:ext uri="{FF2B5EF4-FFF2-40B4-BE49-F238E27FC236}">
              <a16:creationId xmlns="" xmlns:a16="http://schemas.microsoft.com/office/drawing/2014/main" id="{00000000-0008-0000-0A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7" name="Picture 686">
          <a:extLst>
            <a:ext uri="{FF2B5EF4-FFF2-40B4-BE49-F238E27FC236}">
              <a16:creationId xmlns="" xmlns:a16="http://schemas.microsoft.com/office/drawing/2014/main" id="{00000000-0008-0000-0A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8" name="Picture 687">
          <a:extLst>
            <a:ext uri="{FF2B5EF4-FFF2-40B4-BE49-F238E27FC236}">
              <a16:creationId xmlns="" xmlns:a16="http://schemas.microsoft.com/office/drawing/2014/main" id="{00000000-0008-0000-0A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89" name="Picture 688">
          <a:extLst>
            <a:ext uri="{FF2B5EF4-FFF2-40B4-BE49-F238E27FC236}">
              <a16:creationId xmlns="" xmlns:a16="http://schemas.microsoft.com/office/drawing/2014/main" id="{00000000-0008-0000-0A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0" name="Picture 689">
          <a:extLst>
            <a:ext uri="{FF2B5EF4-FFF2-40B4-BE49-F238E27FC236}">
              <a16:creationId xmlns="" xmlns:a16="http://schemas.microsoft.com/office/drawing/2014/main" id="{00000000-0008-0000-0A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1" name="Picture 690">
          <a:extLst>
            <a:ext uri="{FF2B5EF4-FFF2-40B4-BE49-F238E27FC236}">
              <a16:creationId xmlns="" xmlns:a16="http://schemas.microsoft.com/office/drawing/2014/main" id="{00000000-0008-0000-0A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2" name="Picture 691">
          <a:extLst>
            <a:ext uri="{FF2B5EF4-FFF2-40B4-BE49-F238E27FC236}">
              <a16:creationId xmlns="" xmlns:a16="http://schemas.microsoft.com/office/drawing/2014/main" id="{00000000-0008-0000-0A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3" name="Picture 692">
          <a:extLst>
            <a:ext uri="{FF2B5EF4-FFF2-40B4-BE49-F238E27FC236}">
              <a16:creationId xmlns="" xmlns:a16="http://schemas.microsoft.com/office/drawing/2014/main" id="{00000000-0008-0000-0A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4" name="Picture 693">
          <a:extLst>
            <a:ext uri="{FF2B5EF4-FFF2-40B4-BE49-F238E27FC236}">
              <a16:creationId xmlns="" xmlns:a16="http://schemas.microsoft.com/office/drawing/2014/main" id="{00000000-0008-0000-0A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5" name="Picture 694">
          <a:extLst>
            <a:ext uri="{FF2B5EF4-FFF2-40B4-BE49-F238E27FC236}">
              <a16:creationId xmlns="" xmlns:a16="http://schemas.microsoft.com/office/drawing/2014/main" id="{00000000-0008-0000-0A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6" name="Picture 695">
          <a:extLst>
            <a:ext uri="{FF2B5EF4-FFF2-40B4-BE49-F238E27FC236}">
              <a16:creationId xmlns="" xmlns:a16="http://schemas.microsoft.com/office/drawing/2014/main" id="{00000000-0008-0000-0A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7" name="Picture 696">
          <a:extLst>
            <a:ext uri="{FF2B5EF4-FFF2-40B4-BE49-F238E27FC236}">
              <a16:creationId xmlns="" xmlns:a16="http://schemas.microsoft.com/office/drawing/2014/main" id="{00000000-0008-0000-0A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8" name="Picture 697">
          <a:extLst>
            <a:ext uri="{FF2B5EF4-FFF2-40B4-BE49-F238E27FC236}">
              <a16:creationId xmlns="" xmlns:a16="http://schemas.microsoft.com/office/drawing/2014/main" id="{00000000-0008-0000-0A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699" name="Picture 698">
          <a:extLst>
            <a:ext uri="{FF2B5EF4-FFF2-40B4-BE49-F238E27FC236}">
              <a16:creationId xmlns="" xmlns:a16="http://schemas.microsoft.com/office/drawing/2014/main" id="{00000000-0008-0000-0A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0" name="Picture 699">
          <a:extLst>
            <a:ext uri="{FF2B5EF4-FFF2-40B4-BE49-F238E27FC236}">
              <a16:creationId xmlns="" xmlns:a16="http://schemas.microsoft.com/office/drawing/2014/main" id="{00000000-0008-0000-0A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1" name="Picture 700">
          <a:extLst>
            <a:ext uri="{FF2B5EF4-FFF2-40B4-BE49-F238E27FC236}">
              <a16:creationId xmlns="" xmlns:a16="http://schemas.microsoft.com/office/drawing/2014/main" id="{00000000-0008-0000-0A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2" name="Picture 701">
          <a:extLst>
            <a:ext uri="{FF2B5EF4-FFF2-40B4-BE49-F238E27FC236}">
              <a16:creationId xmlns="" xmlns:a16="http://schemas.microsoft.com/office/drawing/2014/main" id="{00000000-0008-0000-0A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3" name="Picture 702">
          <a:extLst>
            <a:ext uri="{FF2B5EF4-FFF2-40B4-BE49-F238E27FC236}">
              <a16:creationId xmlns="" xmlns:a16="http://schemas.microsoft.com/office/drawing/2014/main" id="{00000000-0008-0000-0A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4" name="Picture 703">
          <a:extLst>
            <a:ext uri="{FF2B5EF4-FFF2-40B4-BE49-F238E27FC236}">
              <a16:creationId xmlns="" xmlns:a16="http://schemas.microsoft.com/office/drawing/2014/main" id="{00000000-0008-0000-0A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5" name="Picture 704">
          <a:extLst>
            <a:ext uri="{FF2B5EF4-FFF2-40B4-BE49-F238E27FC236}">
              <a16:creationId xmlns="" xmlns:a16="http://schemas.microsoft.com/office/drawing/2014/main" id="{00000000-0008-0000-0A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6" name="Picture 705">
          <a:extLst>
            <a:ext uri="{FF2B5EF4-FFF2-40B4-BE49-F238E27FC236}">
              <a16:creationId xmlns="" xmlns:a16="http://schemas.microsoft.com/office/drawing/2014/main" id="{00000000-0008-0000-0A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7" name="Picture 706">
          <a:extLst>
            <a:ext uri="{FF2B5EF4-FFF2-40B4-BE49-F238E27FC236}">
              <a16:creationId xmlns="" xmlns:a16="http://schemas.microsoft.com/office/drawing/2014/main" id="{00000000-0008-0000-0A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8" name="Picture 707">
          <a:extLst>
            <a:ext uri="{FF2B5EF4-FFF2-40B4-BE49-F238E27FC236}">
              <a16:creationId xmlns="" xmlns:a16="http://schemas.microsoft.com/office/drawing/2014/main" id="{00000000-0008-0000-0A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09" name="Picture 708">
          <a:extLst>
            <a:ext uri="{FF2B5EF4-FFF2-40B4-BE49-F238E27FC236}">
              <a16:creationId xmlns="" xmlns:a16="http://schemas.microsoft.com/office/drawing/2014/main" id="{00000000-0008-0000-0A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0" name="Picture 709">
          <a:extLst>
            <a:ext uri="{FF2B5EF4-FFF2-40B4-BE49-F238E27FC236}">
              <a16:creationId xmlns="" xmlns:a16="http://schemas.microsoft.com/office/drawing/2014/main" id="{00000000-0008-0000-0A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1" name="Picture 710">
          <a:extLst>
            <a:ext uri="{FF2B5EF4-FFF2-40B4-BE49-F238E27FC236}">
              <a16:creationId xmlns="" xmlns:a16="http://schemas.microsoft.com/office/drawing/2014/main" id="{00000000-0008-0000-0A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2" name="Picture 711">
          <a:extLst>
            <a:ext uri="{FF2B5EF4-FFF2-40B4-BE49-F238E27FC236}">
              <a16:creationId xmlns="" xmlns:a16="http://schemas.microsoft.com/office/drawing/2014/main" id="{00000000-0008-0000-0A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3" name="Picture 712">
          <a:extLst>
            <a:ext uri="{FF2B5EF4-FFF2-40B4-BE49-F238E27FC236}">
              <a16:creationId xmlns="" xmlns:a16="http://schemas.microsoft.com/office/drawing/2014/main" id="{00000000-0008-0000-0A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4" name="Picture 713">
          <a:extLst>
            <a:ext uri="{FF2B5EF4-FFF2-40B4-BE49-F238E27FC236}">
              <a16:creationId xmlns="" xmlns:a16="http://schemas.microsoft.com/office/drawing/2014/main" id="{00000000-0008-0000-0A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5" name="Picture 714">
          <a:extLst>
            <a:ext uri="{FF2B5EF4-FFF2-40B4-BE49-F238E27FC236}">
              <a16:creationId xmlns="" xmlns:a16="http://schemas.microsoft.com/office/drawing/2014/main" id="{00000000-0008-0000-0A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6" name="Picture 715">
          <a:extLst>
            <a:ext uri="{FF2B5EF4-FFF2-40B4-BE49-F238E27FC236}">
              <a16:creationId xmlns="" xmlns:a16="http://schemas.microsoft.com/office/drawing/2014/main" id="{00000000-0008-0000-0A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7" name="Picture 716">
          <a:extLst>
            <a:ext uri="{FF2B5EF4-FFF2-40B4-BE49-F238E27FC236}">
              <a16:creationId xmlns="" xmlns:a16="http://schemas.microsoft.com/office/drawing/2014/main" id="{00000000-0008-0000-0A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8" name="Picture 717">
          <a:extLst>
            <a:ext uri="{FF2B5EF4-FFF2-40B4-BE49-F238E27FC236}">
              <a16:creationId xmlns="" xmlns:a16="http://schemas.microsoft.com/office/drawing/2014/main" id="{00000000-0008-0000-0A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19" name="Picture 718">
          <a:extLst>
            <a:ext uri="{FF2B5EF4-FFF2-40B4-BE49-F238E27FC236}">
              <a16:creationId xmlns="" xmlns:a16="http://schemas.microsoft.com/office/drawing/2014/main" id="{00000000-0008-0000-0A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0" name="Picture 719">
          <a:extLst>
            <a:ext uri="{FF2B5EF4-FFF2-40B4-BE49-F238E27FC236}">
              <a16:creationId xmlns="" xmlns:a16="http://schemas.microsoft.com/office/drawing/2014/main" id="{00000000-0008-0000-0A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1" name="Picture 720">
          <a:extLst>
            <a:ext uri="{FF2B5EF4-FFF2-40B4-BE49-F238E27FC236}">
              <a16:creationId xmlns="" xmlns:a16="http://schemas.microsoft.com/office/drawing/2014/main" id="{00000000-0008-0000-0A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2" name="Picture 721">
          <a:extLst>
            <a:ext uri="{FF2B5EF4-FFF2-40B4-BE49-F238E27FC236}">
              <a16:creationId xmlns="" xmlns:a16="http://schemas.microsoft.com/office/drawing/2014/main" id="{00000000-0008-0000-0A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3" name="Picture 722">
          <a:extLst>
            <a:ext uri="{FF2B5EF4-FFF2-40B4-BE49-F238E27FC236}">
              <a16:creationId xmlns="" xmlns:a16="http://schemas.microsoft.com/office/drawing/2014/main" id="{00000000-0008-0000-0A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4" name="Picture 723">
          <a:extLst>
            <a:ext uri="{FF2B5EF4-FFF2-40B4-BE49-F238E27FC236}">
              <a16:creationId xmlns="" xmlns:a16="http://schemas.microsoft.com/office/drawing/2014/main" id="{00000000-0008-0000-0A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5" name="Picture 724">
          <a:extLst>
            <a:ext uri="{FF2B5EF4-FFF2-40B4-BE49-F238E27FC236}">
              <a16:creationId xmlns="" xmlns:a16="http://schemas.microsoft.com/office/drawing/2014/main" id="{00000000-0008-0000-0A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6" name="Picture 725">
          <a:extLst>
            <a:ext uri="{FF2B5EF4-FFF2-40B4-BE49-F238E27FC236}">
              <a16:creationId xmlns="" xmlns:a16="http://schemas.microsoft.com/office/drawing/2014/main" id="{00000000-0008-0000-0A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7" name="Picture 726">
          <a:extLst>
            <a:ext uri="{FF2B5EF4-FFF2-40B4-BE49-F238E27FC236}">
              <a16:creationId xmlns="" xmlns:a16="http://schemas.microsoft.com/office/drawing/2014/main" id="{00000000-0008-0000-0A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8" name="Picture 727">
          <a:extLst>
            <a:ext uri="{FF2B5EF4-FFF2-40B4-BE49-F238E27FC236}">
              <a16:creationId xmlns="" xmlns:a16="http://schemas.microsoft.com/office/drawing/2014/main" id="{00000000-0008-0000-0A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29" name="Picture 728">
          <a:extLst>
            <a:ext uri="{FF2B5EF4-FFF2-40B4-BE49-F238E27FC236}">
              <a16:creationId xmlns="" xmlns:a16="http://schemas.microsoft.com/office/drawing/2014/main" id="{00000000-0008-0000-0A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0" name="Picture 729">
          <a:extLst>
            <a:ext uri="{FF2B5EF4-FFF2-40B4-BE49-F238E27FC236}">
              <a16:creationId xmlns="" xmlns:a16="http://schemas.microsoft.com/office/drawing/2014/main" id="{00000000-0008-0000-0A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1" name="Picture 730">
          <a:extLst>
            <a:ext uri="{FF2B5EF4-FFF2-40B4-BE49-F238E27FC236}">
              <a16:creationId xmlns="" xmlns:a16="http://schemas.microsoft.com/office/drawing/2014/main" id="{00000000-0008-0000-0A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2" name="Picture 731">
          <a:extLst>
            <a:ext uri="{FF2B5EF4-FFF2-40B4-BE49-F238E27FC236}">
              <a16:creationId xmlns="" xmlns:a16="http://schemas.microsoft.com/office/drawing/2014/main" id="{00000000-0008-0000-0A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3" name="Picture 732">
          <a:extLst>
            <a:ext uri="{FF2B5EF4-FFF2-40B4-BE49-F238E27FC236}">
              <a16:creationId xmlns="" xmlns:a16="http://schemas.microsoft.com/office/drawing/2014/main" id="{00000000-0008-0000-0A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4" name="Picture 733">
          <a:extLst>
            <a:ext uri="{FF2B5EF4-FFF2-40B4-BE49-F238E27FC236}">
              <a16:creationId xmlns="" xmlns:a16="http://schemas.microsoft.com/office/drawing/2014/main" id="{00000000-0008-0000-0A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5" name="Picture 734">
          <a:extLst>
            <a:ext uri="{FF2B5EF4-FFF2-40B4-BE49-F238E27FC236}">
              <a16:creationId xmlns="" xmlns:a16="http://schemas.microsoft.com/office/drawing/2014/main" id="{00000000-0008-0000-0A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6" name="Picture 735">
          <a:extLst>
            <a:ext uri="{FF2B5EF4-FFF2-40B4-BE49-F238E27FC236}">
              <a16:creationId xmlns="" xmlns:a16="http://schemas.microsoft.com/office/drawing/2014/main" id="{00000000-0008-0000-0A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7" name="Picture 736">
          <a:extLst>
            <a:ext uri="{FF2B5EF4-FFF2-40B4-BE49-F238E27FC236}">
              <a16:creationId xmlns="" xmlns:a16="http://schemas.microsoft.com/office/drawing/2014/main" id="{00000000-0008-0000-0A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8" name="Picture 737">
          <a:extLst>
            <a:ext uri="{FF2B5EF4-FFF2-40B4-BE49-F238E27FC236}">
              <a16:creationId xmlns="" xmlns:a16="http://schemas.microsoft.com/office/drawing/2014/main" id="{00000000-0008-0000-0A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39" name="Picture 738">
          <a:extLst>
            <a:ext uri="{FF2B5EF4-FFF2-40B4-BE49-F238E27FC236}">
              <a16:creationId xmlns="" xmlns:a16="http://schemas.microsoft.com/office/drawing/2014/main" id="{00000000-0008-0000-0A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0" name="Picture 739">
          <a:extLst>
            <a:ext uri="{FF2B5EF4-FFF2-40B4-BE49-F238E27FC236}">
              <a16:creationId xmlns="" xmlns:a16="http://schemas.microsoft.com/office/drawing/2014/main" id="{00000000-0008-0000-0A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1" name="Picture 740">
          <a:extLst>
            <a:ext uri="{FF2B5EF4-FFF2-40B4-BE49-F238E27FC236}">
              <a16:creationId xmlns="" xmlns:a16="http://schemas.microsoft.com/office/drawing/2014/main" id="{00000000-0008-0000-0A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2" name="Picture 741">
          <a:extLst>
            <a:ext uri="{FF2B5EF4-FFF2-40B4-BE49-F238E27FC236}">
              <a16:creationId xmlns="" xmlns:a16="http://schemas.microsoft.com/office/drawing/2014/main" id="{00000000-0008-0000-0A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3" name="Picture 742">
          <a:extLst>
            <a:ext uri="{FF2B5EF4-FFF2-40B4-BE49-F238E27FC236}">
              <a16:creationId xmlns="" xmlns:a16="http://schemas.microsoft.com/office/drawing/2014/main" id="{00000000-0008-0000-0A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4" name="Picture 743">
          <a:extLst>
            <a:ext uri="{FF2B5EF4-FFF2-40B4-BE49-F238E27FC236}">
              <a16:creationId xmlns="" xmlns:a16="http://schemas.microsoft.com/office/drawing/2014/main" id="{00000000-0008-0000-0A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5" name="Picture 744">
          <a:extLst>
            <a:ext uri="{FF2B5EF4-FFF2-40B4-BE49-F238E27FC236}">
              <a16:creationId xmlns="" xmlns:a16="http://schemas.microsoft.com/office/drawing/2014/main" id="{00000000-0008-0000-0A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6" name="Picture 745">
          <a:extLst>
            <a:ext uri="{FF2B5EF4-FFF2-40B4-BE49-F238E27FC236}">
              <a16:creationId xmlns="" xmlns:a16="http://schemas.microsoft.com/office/drawing/2014/main" id="{00000000-0008-0000-0A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7" name="Picture 746">
          <a:extLst>
            <a:ext uri="{FF2B5EF4-FFF2-40B4-BE49-F238E27FC236}">
              <a16:creationId xmlns="" xmlns:a16="http://schemas.microsoft.com/office/drawing/2014/main" id="{00000000-0008-0000-0A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8" name="Picture 747">
          <a:extLst>
            <a:ext uri="{FF2B5EF4-FFF2-40B4-BE49-F238E27FC236}">
              <a16:creationId xmlns="" xmlns:a16="http://schemas.microsoft.com/office/drawing/2014/main" id="{00000000-0008-0000-0A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49" name="Picture 748">
          <a:extLst>
            <a:ext uri="{FF2B5EF4-FFF2-40B4-BE49-F238E27FC236}">
              <a16:creationId xmlns="" xmlns:a16="http://schemas.microsoft.com/office/drawing/2014/main" id="{00000000-0008-0000-0A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0" name="Picture 749">
          <a:extLst>
            <a:ext uri="{FF2B5EF4-FFF2-40B4-BE49-F238E27FC236}">
              <a16:creationId xmlns="" xmlns:a16="http://schemas.microsoft.com/office/drawing/2014/main" id="{00000000-0008-0000-0A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1" name="Picture 750">
          <a:extLst>
            <a:ext uri="{FF2B5EF4-FFF2-40B4-BE49-F238E27FC236}">
              <a16:creationId xmlns="" xmlns:a16="http://schemas.microsoft.com/office/drawing/2014/main" id="{00000000-0008-0000-0A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2" name="Picture 751">
          <a:extLst>
            <a:ext uri="{FF2B5EF4-FFF2-40B4-BE49-F238E27FC236}">
              <a16:creationId xmlns="" xmlns:a16="http://schemas.microsoft.com/office/drawing/2014/main" id="{00000000-0008-0000-0A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3" name="Picture 752">
          <a:extLst>
            <a:ext uri="{FF2B5EF4-FFF2-40B4-BE49-F238E27FC236}">
              <a16:creationId xmlns="" xmlns:a16="http://schemas.microsoft.com/office/drawing/2014/main" id="{00000000-0008-0000-0A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4" name="Picture 753">
          <a:extLst>
            <a:ext uri="{FF2B5EF4-FFF2-40B4-BE49-F238E27FC236}">
              <a16:creationId xmlns="" xmlns:a16="http://schemas.microsoft.com/office/drawing/2014/main" id="{00000000-0008-0000-0A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5" name="Picture 754">
          <a:extLst>
            <a:ext uri="{FF2B5EF4-FFF2-40B4-BE49-F238E27FC236}">
              <a16:creationId xmlns="" xmlns:a16="http://schemas.microsoft.com/office/drawing/2014/main" id="{00000000-0008-0000-0A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6" name="Picture 755">
          <a:extLst>
            <a:ext uri="{FF2B5EF4-FFF2-40B4-BE49-F238E27FC236}">
              <a16:creationId xmlns="" xmlns:a16="http://schemas.microsoft.com/office/drawing/2014/main" id="{00000000-0008-0000-0A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7" name="Picture 756">
          <a:extLst>
            <a:ext uri="{FF2B5EF4-FFF2-40B4-BE49-F238E27FC236}">
              <a16:creationId xmlns="" xmlns:a16="http://schemas.microsoft.com/office/drawing/2014/main" id="{00000000-0008-0000-0A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8" name="Picture 757">
          <a:extLst>
            <a:ext uri="{FF2B5EF4-FFF2-40B4-BE49-F238E27FC236}">
              <a16:creationId xmlns="" xmlns:a16="http://schemas.microsoft.com/office/drawing/2014/main" id="{00000000-0008-0000-0A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59" name="Picture 758">
          <a:extLst>
            <a:ext uri="{FF2B5EF4-FFF2-40B4-BE49-F238E27FC236}">
              <a16:creationId xmlns="" xmlns:a16="http://schemas.microsoft.com/office/drawing/2014/main" id="{00000000-0008-0000-0A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0" name="Picture 759">
          <a:extLst>
            <a:ext uri="{FF2B5EF4-FFF2-40B4-BE49-F238E27FC236}">
              <a16:creationId xmlns="" xmlns:a16="http://schemas.microsoft.com/office/drawing/2014/main" id="{00000000-0008-0000-0A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1" name="Picture 760">
          <a:extLst>
            <a:ext uri="{FF2B5EF4-FFF2-40B4-BE49-F238E27FC236}">
              <a16:creationId xmlns="" xmlns:a16="http://schemas.microsoft.com/office/drawing/2014/main" id="{00000000-0008-0000-0A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2" name="Picture 761">
          <a:extLst>
            <a:ext uri="{FF2B5EF4-FFF2-40B4-BE49-F238E27FC236}">
              <a16:creationId xmlns="" xmlns:a16="http://schemas.microsoft.com/office/drawing/2014/main" id="{00000000-0008-0000-0A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3" name="Picture 762">
          <a:extLst>
            <a:ext uri="{FF2B5EF4-FFF2-40B4-BE49-F238E27FC236}">
              <a16:creationId xmlns="" xmlns:a16="http://schemas.microsoft.com/office/drawing/2014/main" id="{00000000-0008-0000-0A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4" name="Picture 763">
          <a:extLst>
            <a:ext uri="{FF2B5EF4-FFF2-40B4-BE49-F238E27FC236}">
              <a16:creationId xmlns="" xmlns:a16="http://schemas.microsoft.com/office/drawing/2014/main" id="{00000000-0008-0000-0A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5" name="Picture 764">
          <a:extLst>
            <a:ext uri="{FF2B5EF4-FFF2-40B4-BE49-F238E27FC236}">
              <a16:creationId xmlns="" xmlns:a16="http://schemas.microsoft.com/office/drawing/2014/main" id="{00000000-0008-0000-0A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6" name="Picture 765">
          <a:extLst>
            <a:ext uri="{FF2B5EF4-FFF2-40B4-BE49-F238E27FC236}">
              <a16:creationId xmlns="" xmlns:a16="http://schemas.microsoft.com/office/drawing/2014/main" id="{00000000-0008-0000-0A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7" name="Picture 766">
          <a:extLst>
            <a:ext uri="{FF2B5EF4-FFF2-40B4-BE49-F238E27FC236}">
              <a16:creationId xmlns="" xmlns:a16="http://schemas.microsoft.com/office/drawing/2014/main" id="{00000000-0008-0000-0A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8" name="Picture 767">
          <a:extLst>
            <a:ext uri="{FF2B5EF4-FFF2-40B4-BE49-F238E27FC236}">
              <a16:creationId xmlns="" xmlns:a16="http://schemas.microsoft.com/office/drawing/2014/main" id="{00000000-0008-0000-0A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69" name="Picture 768">
          <a:extLst>
            <a:ext uri="{FF2B5EF4-FFF2-40B4-BE49-F238E27FC236}">
              <a16:creationId xmlns="" xmlns:a16="http://schemas.microsoft.com/office/drawing/2014/main" id="{00000000-0008-0000-0A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0" name="Picture 769">
          <a:extLst>
            <a:ext uri="{FF2B5EF4-FFF2-40B4-BE49-F238E27FC236}">
              <a16:creationId xmlns="" xmlns:a16="http://schemas.microsoft.com/office/drawing/2014/main" id="{00000000-0008-0000-0A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1" name="Picture 770">
          <a:extLst>
            <a:ext uri="{FF2B5EF4-FFF2-40B4-BE49-F238E27FC236}">
              <a16:creationId xmlns="" xmlns:a16="http://schemas.microsoft.com/office/drawing/2014/main" id="{00000000-0008-0000-0A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2" name="Picture 771">
          <a:extLst>
            <a:ext uri="{FF2B5EF4-FFF2-40B4-BE49-F238E27FC236}">
              <a16:creationId xmlns="" xmlns:a16="http://schemas.microsoft.com/office/drawing/2014/main" id="{00000000-0008-0000-0A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3" name="Picture 772">
          <a:extLst>
            <a:ext uri="{FF2B5EF4-FFF2-40B4-BE49-F238E27FC236}">
              <a16:creationId xmlns="" xmlns:a16="http://schemas.microsoft.com/office/drawing/2014/main" id="{00000000-0008-0000-0A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4" name="Picture 773">
          <a:extLst>
            <a:ext uri="{FF2B5EF4-FFF2-40B4-BE49-F238E27FC236}">
              <a16:creationId xmlns="" xmlns:a16="http://schemas.microsoft.com/office/drawing/2014/main" id="{00000000-0008-0000-0A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5" name="Picture 774">
          <a:extLst>
            <a:ext uri="{FF2B5EF4-FFF2-40B4-BE49-F238E27FC236}">
              <a16:creationId xmlns="" xmlns:a16="http://schemas.microsoft.com/office/drawing/2014/main" id="{00000000-0008-0000-0A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6" name="Picture 775">
          <a:extLst>
            <a:ext uri="{FF2B5EF4-FFF2-40B4-BE49-F238E27FC236}">
              <a16:creationId xmlns="" xmlns:a16="http://schemas.microsoft.com/office/drawing/2014/main" id="{00000000-0008-0000-0A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7" name="Picture 776">
          <a:extLst>
            <a:ext uri="{FF2B5EF4-FFF2-40B4-BE49-F238E27FC236}">
              <a16:creationId xmlns="" xmlns:a16="http://schemas.microsoft.com/office/drawing/2014/main" id="{00000000-0008-0000-0A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8" name="Picture 777">
          <a:extLst>
            <a:ext uri="{FF2B5EF4-FFF2-40B4-BE49-F238E27FC236}">
              <a16:creationId xmlns="" xmlns:a16="http://schemas.microsoft.com/office/drawing/2014/main" id="{00000000-0008-0000-0A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79" name="Picture 778">
          <a:extLst>
            <a:ext uri="{FF2B5EF4-FFF2-40B4-BE49-F238E27FC236}">
              <a16:creationId xmlns="" xmlns:a16="http://schemas.microsoft.com/office/drawing/2014/main" id="{00000000-0008-0000-0A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0" name="Picture 779">
          <a:extLst>
            <a:ext uri="{FF2B5EF4-FFF2-40B4-BE49-F238E27FC236}">
              <a16:creationId xmlns="" xmlns:a16="http://schemas.microsoft.com/office/drawing/2014/main" id="{00000000-0008-0000-0A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1" name="Picture 780">
          <a:extLst>
            <a:ext uri="{FF2B5EF4-FFF2-40B4-BE49-F238E27FC236}">
              <a16:creationId xmlns="" xmlns:a16="http://schemas.microsoft.com/office/drawing/2014/main" id="{00000000-0008-0000-0A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2" name="Picture 781">
          <a:extLst>
            <a:ext uri="{FF2B5EF4-FFF2-40B4-BE49-F238E27FC236}">
              <a16:creationId xmlns="" xmlns:a16="http://schemas.microsoft.com/office/drawing/2014/main" id="{00000000-0008-0000-0A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3" name="Picture 782">
          <a:extLst>
            <a:ext uri="{FF2B5EF4-FFF2-40B4-BE49-F238E27FC236}">
              <a16:creationId xmlns="" xmlns:a16="http://schemas.microsoft.com/office/drawing/2014/main" id="{00000000-0008-0000-0A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4" name="Picture 783">
          <a:extLst>
            <a:ext uri="{FF2B5EF4-FFF2-40B4-BE49-F238E27FC236}">
              <a16:creationId xmlns="" xmlns:a16="http://schemas.microsoft.com/office/drawing/2014/main" id="{00000000-0008-0000-0A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5" name="Picture 784">
          <a:extLst>
            <a:ext uri="{FF2B5EF4-FFF2-40B4-BE49-F238E27FC236}">
              <a16:creationId xmlns="" xmlns:a16="http://schemas.microsoft.com/office/drawing/2014/main" id="{00000000-0008-0000-0A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6" name="Picture 785">
          <a:extLst>
            <a:ext uri="{FF2B5EF4-FFF2-40B4-BE49-F238E27FC236}">
              <a16:creationId xmlns="" xmlns:a16="http://schemas.microsoft.com/office/drawing/2014/main" id="{00000000-0008-0000-0A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7" name="Picture 786">
          <a:extLst>
            <a:ext uri="{FF2B5EF4-FFF2-40B4-BE49-F238E27FC236}">
              <a16:creationId xmlns="" xmlns:a16="http://schemas.microsoft.com/office/drawing/2014/main" id="{00000000-0008-0000-0A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8" name="Picture 787">
          <a:extLst>
            <a:ext uri="{FF2B5EF4-FFF2-40B4-BE49-F238E27FC236}">
              <a16:creationId xmlns="" xmlns:a16="http://schemas.microsoft.com/office/drawing/2014/main" id="{00000000-0008-0000-0A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89" name="Picture 788">
          <a:extLst>
            <a:ext uri="{FF2B5EF4-FFF2-40B4-BE49-F238E27FC236}">
              <a16:creationId xmlns="" xmlns:a16="http://schemas.microsoft.com/office/drawing/2014/main" id="{00000000-0008-0000-0A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0" name="Picture 789">
          <a:extLst>
            <a:ext uri="{FF2B5EF4-FFF2-40B4-BE49-F238E27FC236}">
              <a16:creationId xmlns="" xmlns:a16="http://schemas.microsoft.com/office/drawing/2014/main" id="{00000000-0008-0000-0A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1" name="Picture 790">
          <a:extLst>
            <a:ext uri="{FF2B5EF4-FFF2-40B4-BE49-F238E27FC236}">
              <a16:creationId xmlns="" xmlns:a16="http://schemas.microsoft.com/office/drawing/2014/main" id="{00000000-0008-0000-0A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2" name="Picture 791">
          <a:extLst>
            <a:ext uri="{FF2B5EF4-FFF2-40B4-BE49-F238E27FC236}">
              <a16:creationId xmlns="" xmlns:a16="http://schemas.microsoft.com/office/drawing/2014/main" id="{00000000-0008-0000-0A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3" name="Picture 792">
          <a:extLst>
            <a:ext uri="{FF2B5EF4-FFF2-40B4-BE49-F238E27FC236}">
              <a16:creationId xmlns="" xmlns:a16="http://schemas.microsoft.com/office/drawing/2014/main" id="{00000000-0008-0000-0A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4" name="Picture 793">
          <a:extLst>
            <a:ext uri="{FF2B5EF4-FFF2-40B4-BE49-F238E27FC236}">
              <a16:creationId xmlns="" xmlns:a16="http://schemas.microsoft.com/office/drawing/2014/main" id="{00000000-0008-0000-0A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5" name="Picture 794">
          <a:extLst>
            <a:ext uri="{FF2B5EF4-FFF2-40B4-BE49-F238E27FC236}">
              <a16:creationId xmlns="" xmlns:a16="http://schemas.microsoft.com/office/drawing/2014/main" id="{00000000-0008-0000-0A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6" name="Picture 795">
          <a:extLst>
            <a:ext uri="{FF2B5EF4-FFF2-40B4-BE49-F238E27FC236}">
              <a16:creationId xmlns="" xmlns:a16="http://schemas.microsoft.com/office/drawing/2014/main" id="{00000000-0008-0000-0A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7" name="Picture 796">
          <a:extLst>
            <a:ext uri="{FF2B5EF4-FFF2-40B4-BE49-F238E27FC236}">
              <a16:creationId xmlns="" xmlns:a16="http://schemas.microsoft.com/office/drawing/2014/main" id="{00000000-0008-0000-0A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8" name="Picture 797">
          <a:extLst>
            <a:ext uri="{FF2B5EF4-FFF2-40B4-BE49-F238E27FC236}">
              <a16:creationId xmlns="" xmlns:a16="http://schemas.microsoft.com/office/drawing/2014/main" id="{00000000-0008-0000-0A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799" name="Picture 798">
          <a:extLst>
            <a:ext uri="{FF2B5EF4-FFF2-40B4-BE49-F238E27FC236}">
              <a16:creationId xmlns="" xmlns:a16="http://schemas.microsoft.com/office/drawing/2014/main" id="{00000000-0008-0000-0A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0" name="Picture 799">
          <a:extLst>
            <a:ext uri="{FF2B5EF4-FFF2-40B4-BE49-F238E27FC236}">
              <a16:creationId xmlns="" xmlns:a16="http://schemas.microsoft.com/office/drawing/2014/main" id="{00000000-0008-0000-0A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1" name="Picture 800">
          <a:extLst>
            <a:ext uri="{FF2B5EF4-FFF2-40B4-BE49-F238E27FC236}">
              <a16:creationId xmlns="" xmlns:a16="http://schemas.microsoft.com/office/drawing/2014/main" id="{00000000-0008-0000-0A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2" name="Picture 801">
          <a:extLst>
            <a:ext uri="{FF2B5EF4-FFF2-40B4-BE49-F238E27FC236}">
              <a16:creationId xmlns="" xmlns:a16="http://schemas.microsoft.com/office/drawing/2014/main" id="{00000000-0008-0000-0A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3" name="Picture 802">
          <a:extLst>
            <a:ext uri="{FF2B5EF4-FFF2-40B4-BE49-F238E27FC236}">
              <a16:creationId xmlns="" xmlns:a16="http://schemas.microsoft.com/office/drawing/2014/main" id="{00000000-0008-0000-0A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4" name="Picture 803">
          <a:extLst>
            <a:ext uri="{FF2B5EF4-FFF2-40B4-BE49-F238E27FC236}">
              <a16:creationId xmlns="" xmlns:a16="http://schemas.microsoft.com/office/drawing/2014/main" id="{00000000-0008-0000-0A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5" name="Picture 804">
          <a:extLst>
            <a:ext uri="{FF2B5EF4-FFF2-40B4-BE49-F238E27FC236}">
              <a16:creationId xmlns="" xmlns:a16="http://schemas.microsoft.com/office/drawing/2014/main" id="{00000000-0008-0000-0A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6" name="Picture 805">
          <a:extLst>
            <a:ext uri="{FF2B5EF4-FFF2-40B4-BE49-F238E27FC236}">
              <a16:creationId xmlns="" xmlns:a16="http://schemas.microsoft.com/office/drawing/2014/main" id="{00000000-0008-0000-0A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7" name="Picture 806">
          <a:extLst>
            <a:ext uri="{FF2B5EF4-FFF2-40B4-BE49-F238E27FC236}">
              <a16:creationId xmlns="" xmlns:a16="http://schemas.microsoft.com/office/drawing/2014/main" id="{00000000-0008-0000-0A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8" name="Picture 807">
          <a:extLst>
            <a:ext uri="{FF2B5EF4-FFF2-40B4-BE49-F238E27FC236}">
              <a16:creationId xmlns="" xmlns:a16="http://schemas.microsoft.com/office/drawing/2014/main" id="{00000000-0008-0000-0A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09" name="Picture 808">
          <a:extLst>
            <a:ext uri="{FF2B5EF4-FFF2-40B4-BE49-F238E27FC236}">
              <a16:creationId xmlns="" xmlns:a16="http://schemas.microsoft.com/office/drawing/2014/main" id="{00000000-0008-0000-0A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0" name="Picture 809">
          <a:extLst>
            <a:ext uri="{FF2B5EF4-FFF2-40B4-BE49-F238E27FC236}">
              <a16:creationId xmlns="" xmlns:a16="http://schemas.microsoft.com/office/drawing/2014/main" id="{00000000-0008-0000-0A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1" name="Picture 810">
          <a:extLst>
            <a:ext uri="{FF2B5EF4-FFF2-40B4-BE49-F238E27FC236}">
              <a16:creationId xmlns="" xmlns:a16="http://schemas.microsoft.com/office/drawing/2014/main" id="{00000000-0008-0000-0A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2" name="Picture 811">
          <a:extLst>
            <a:ext uri="{FF2B5EF4-FFF2-40B4-BE49-F238E27FC236}">
              <a16:creationId xmlns="" xmlns:a16="http://schemas.microsoft.com/office/drawing/2014/main" id="{00000000-0008-0000-0A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3" name="Picture 812">
          <a:extLst>
            <a:ext uri="{FF2B5EF4-FFF2-40B4-BE49-F238E27FC236}">
              <a16:creationId xmlns="" xmlns:a16="http://schemas.microsoft.com/office/drawing/2014/main" id="{00000000-0008-0000-0A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4" name="Picture 813">
          <a:extLst>
            <a:ext uri="{FF2B5EF4-FFF2-40B4-BE49-F238E27FC236}">
              <a16:creationId xmlns="" xmlns:a16="http://schemas.microsoft.com/office/drawing/2014/main" id="{00000000-0008-0000-0A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5" name="Picture 814">
          <a:extLst>
            <a:ext uri="{FF2B5EF4-FFF2-40B4-BE49-F238E27FC236}">
              <a16:creationId xmlns="" xmlns:a16="http://schemas.microsoft.com/office/drawing/2014/main" id="{00000000-0008-0000-0A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6" name="Picture 815">
          <a:extLst>
            <a:ext uri="{FF2B5EF4-FFF2-40B4-BE49-F238E27FC236}">
              <a16:creationId xmlns="" xmlns:a16="http://schemas.microsoft.com/office/drawing/2014/main" id="{00000000-0008-0000-0A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7" name="Picture 816">
          <a:extLst>
            <a:ext uri="{FF2B5EF4-FFF2-40B4-BE49-F238E27FC236}">
              <a16:creationId xmlns="" xmlns:a16="http://schemas.microsoft.com/office/drawing/2014/main" id="{00000000-0008-0000-0A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8" name="Picture 817">
          <a:extLst>
            <a:ext uri="{FF2B5EF4-FFF2-40B4-BE49-F238E27FC236}">
              <a16:creationId xmlns="" xmlns:a16="http://schemas.microsoft.com/office/drawing/2014/main" id="{00000000-0008-0000-0A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19" name="Picture 818">
          <a:extLst>
            <a:ext uri="{FF2B5EF4-FFF2-40B4-BE49-F238E27FC236}">
              <a16:creationId xmlns="" xmlns:a16="http://schemas.microsoft.com/office/drawing/2014/main" id="{00000000-0008-0000-0A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0" name="Picture 819">
          <a:extLst>
            <a:ext uri="{FF2B5EF4-FFF2-40B4-BE49-F238E27FC236}">
              <a16:creationId xmlns="" xmlns:a16="http://schemas.microsoft.com/office/drawing/2014/main" id="{00000000-0008-0000-0A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1" name="Picture 820">
          <a:extLst>
            <a:ext uri="{FF2B5EF4-FFF2-40B4-BE49-F238E27FC236}">
              <a16:creationId xmlns="" xmlns:a16="http://schemas.microsoft.com/office/drawing/2014/main" id="{00000000-0008-0000-0A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2" name="Picture 821">
          <a:extLst>
            <a:ext uri="{FF2B5EF4-FFF2-40B4-BE49-F238E27FC236}">
              <a16:creationId xmlns="" xmlns:a16="http://schemas.microsoft.com/office/drawing/2014/main" id="{00000000-0008-0000-0A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3" name="Picture 822">
          <a:extLst>
            <a:ext uri="{FF2B5EF4-FFF2-40B4-BE49-F238E27FC236}">
              <a16:creationId xmlns="" xmlns:a16="http://schemas.microsoft.com/office/drawing/2014/main" id="{00000000-0008-0000-0A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4" name="Picture 823">
          <a:extLst>
            <a:ext uri="{FF2B5EF4-FFF2-40B4-BE49-F238E27FC236}">
              <a16:creationId xmlns="" xmlns:a16="http://schemas.microsoft.com/office/drawing/2014/main" id="{00000000-0008-0000-0A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5" name="Picture 824">
          <a:extLst>
            <a:ext uri="{FF2B5EF4-FFF2-40B4-BE49-F238E27FC236}">
              <a16:creationId xmlns="" xmlns:a16="http://schemas.microsoft.com/office/drawing/2014/main" id="{00000000-0008-0000-0A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6" name="Picture 825">
          <a:extLst>
            <a:ext uri="{FF2B5EF4-FFF2-40B4-BE49-F238E27FC236}">
              <a16:creationId xmlns="" xmlns:a16="http://schemas.microsoft.com/office/drawing/2014/main" id="{00000000-0008-0000-0A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7" name="Picture 826">
          <a:extLst>
            <a:ext uri="{FF2B5EF4-FFF2-40B4-BE49-F238E27FC236}">
              <a16:creationId xmlns="" xmlns:a16="http://schemas.microsoft.com/office/drawing/2014/main" id="{00000000-0008-0000-0A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8" name="Picture 827">
          <a:extLst>
            <a:ext uri="{FF2B5EF4-FFF2-40B4-BE49-F238E27FC236}">
              <a16:creationId xmlns="" xmlns:a16="http://schemas.microsoft.com/office/drawing/2014/main" id="{00000000-0008-0000-0A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29" name="Picture 828">
          <a:extLst>
            <a:ext uri="{FF2B5EF4-FFF2-40B4-BE49-F238E27FC236}">
              <a16:creationId xmlns="" xmlns:a16="http://schemas.microsoft.com/office/drawing/2014/main" id="{00000000-0008-0000-0A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0" name="Picture 829">
          <a:extLst>
            <a:ext uri="{FF2B5EF4-FFF2-40B4-BE49-F238E27FC236}">
              <a16:creationId xmlns="" xmlns:a16="http://schemas.microsoft.com/office/drawing/2014/main" id="{00000000-0008-0000-0A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1" name="Picture 830">
          <a:extLst>
            <a:ext uri="{FF2B5EF4-FFF2-40B4-BE49-F238E27FC236}">
              <a16:creationId xmlns="" xmlns:a16="http://schemas.microsoft.com/office/drawing/2014/main" id="{00000000-0008-0000-0A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2" name="Picture 831">
          <a:extLst>
            <a:ext uri="{FF2B5EF4-FFF2-40B4-BE49-F238E27FC236}">
              <a16:creationId xmlns="" xmlns:a16="http://schemas.microsoft.com/office/drawing/2014/main" id="{00000000-0008-0000-0A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3" name="Picture 832">
          <a:extLst>
            <a:ext uri="{FF2B5EF4-FFF2-40B4-BE49-F238E27FC236}">
              <a16:creationId xmlns="" xmlns:a16="http://schemas.microsoft.com/office/drawing/2014/main" id="{00000000-0008-0000-0A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4" name="Picture 833">
          <a:extLst>
            <a:ext uri="{FF2B5EF4-FFF2-40B4-BE49-F238E27FC236}">
              <a16:creationId xmlns="" xmlns:a16="http://schemas.microsoft.com/office/drawing/2014/main" id="{00000000-0008-0000-0A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5" name="Picture 834">
          <a:extLst>
            <a:ext uri="{FF2B5EF4-FFF2-40B4-BE49-F238E27FC236}">
              <a16:creationId xmlns="" xmlns:a16="http://schemas.microsoft.com/office/drawing/2014/main" id="{00000000-0008-0000-0A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6" name="Picture 835">
          <a:extLst>
            <a:ext uri="{FF2B5EF4-FFF2-40B4-BE49-F238E27FC236}">
              <a16:creationId xmlns="" xmlns:a16="http://schemas.microsoft.com/office/drawing/2014/main" id="{00000000-0008-0000-0A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7" name="Picture 836">
          <a:extLst>
            <a:ext uri="{FF2B5EF4-FFF2-40B4-BE49-F238E27FC236}">
              <a16:creationId xmlns="" xmlns:a16="http://schemas.microsoft.com/office/drawing/2014/main" id="{00000000-0008-0000-0A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8" name="Picture 837">
          <a:extLst>
            <a:ext uri="{FF2B5EF4-FFF2-40B4-BE49-F238E27FC236}">
              <a16:creationId xmlns="" xmlns:a16="http://schemas.microsoft.com/office/drawing/2014/main" id="{00000000-0008-0000-0A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39" name="Picture 838">
          <a:extLst>
            <a:ext uri="{FF2B5EF4-FFF2-40B4-BE49-F238E27FC236}">
              <a16:creationId xmlns="" xmlns:a16="http://schemas.microsoft.com/office/drawing/2014/main" id="{00000000-0008-0000-0A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0" name="Picture 839">
          <a:extLst>
            <a:ext uri="{FF2B5EF4-FFF2-40B4-BE49-F238E27FC236}">
              <a16:creationId xmlns="" xmlns:a16="http://schemas.microsoft.com/office/drawing/2014/main" id="{00000000-0008-0000-0A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1" name="Picture 840">
          <a:extLst>
            <a:ext uri="{FF2B5EF4-FFF2-40B4-BE49-F238E27FC236}">
              <a16:creationId xmlns="" xmlns:a16="http://schemas.microsoft.com/office/drawing/2014/main" id="{00000000-0008-0000-0A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2" name="Picture 841">
          <a:extLst>
            <a:ext uri="{FF2B5EF4-FFF2-40B4-BE49-F238E27FC236}">
              <a16:creationId xmlns="" xmlns:a16="http://schemas.microsoft.com/office/drawing/2014/main" id="{00000000-0008-0000-0A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3" name="Picture 842">
          <a:extLst>
            <a:ext uri="{FF2B5EF4-FFF2-40B4-BE49-F238E27FC236}">
              <a16:creationId xmlns="" xmlns:a16="http://schemas.microsoft.com/office/drawing/2014/main" id="{00000000-0008-0000-0A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4" name="Picture 843">
          <a:extLst>
            <a:ext uri="{FF2B5EF4-FFF2-40B4-BE49-F238E27FC236}">
              <a16:creationId xmlns="" xmlns:a16="http://schemas.microsoft.com/office/drawing/2014/main" id="{00000000-0008-0000-0A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5" name="Picture 844">
          <a:extLst>
            <a:ext uri="{FF2B5EF4-FFF2-40B4-BE49-F238E27FC236}">
              <a16:creationId xmlns="" xmlns:a16="http://schemas.microsoft.com/office/drawing/2014/main" id="{00000000-0008-0000-0A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6" name="Picture 845">
          <a:extLst>
            <a:ext uri="{FF2B5EF4-FFF2-40B4-BE49-F238E27FC236}">
              <a16:creationId xmlns="" xmlns:a16="http://schemas.microsoft.com/office/drawing/2014/main" id="{00000000-0008-0000-0A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7" name="Picture 846">
          <a:extLst>
            <a:ext uri="{FF2B5EF4-FFF2-40B4-BE49-F238E27FC236}">
              <a16:creationId xmlns="" xmlns:a16="http://schemas.microsoft.com/office/drawing/2014/main" id="{00000000-0008-0000-0A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8" name="Picture 847">
          <a:extLst>
            <a:ext uri="{FF2B5EF4-FFF2-40B4-BE49-F238E27FC236}">
              <a16:creationId xmlns="" xmlns:a16="http://schemas.microsoft.com/office/drawing/2014/main" id="{00000000-0008-0000-0A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49" name="Picture 848">
          <a:extLst>
            <a:ext uri="{FF2B5EF4-FFF2-40B4-BE49-F238E27FC236}">
              <a16:creationId xmlns="" xmlns:a16="http://schemas.microsoft.com/office/drawing/2014/main" id="{00000000-0008-0000-0A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0" name="Picture 849">
          <a:extLst>
            <a:ext uri="{FF2B5EF4-FFF2-40B4-BE49-F238E27FC236}">
              <a16:creationId xmlns="" xmlns:a16="http://schemas.microsoft.com/office/drawing/2014/main" id="{00000000-0008-0000-0A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1" name="Picture 850">
          <a:extLst>
            <a:ext uri="{FF2B5EF4-FFF2-40B4-BE49-F238E27FC236}">
              <a16:creationId xmlns="" xmlns:a16="http://schemas.microsoft.com/office/drawing/2014/main" id="{00000000-0008-0000-0A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2" name="Picture 851">
          <a:extLst>
            <a:ext uri="{FF2B5EF4-FFF2-40B4-BE49-F238E27FC236}">
              <a16:creationId xmlns="" xmlns:a16="http://schemas.microsoft.com/office/drawing/2014/main" id="{00000000-0008-0000-0A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3" name="Picture 852">
          <a:extLst>
            <a:ext uri="{FF2B5EF4-FFF2-40B4-BE49-F238E27FC236}">
              <a16:creationId xmlns="" xmlns:a16="http://schemas.microsoft.com/office/drawing/2014/main" id="{00000000-0008-0000-0A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4" name="Picture 853">
          <a:extLst>
            <a:ext uri="{FF2B5EF4-FFF2-40B4-BE49-F238E27FC236}">
              <a16:creationId xmlns="" xmlns:a16="http://schemas.microsoft.com/office/drawing/2014/main" id="{00000000-0008-0000-0A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5" name="Picture 854">
          <a:extLst>
            <a:ext uri="{FF2B5EF4-FFF2-40B4-BE49-F238E27FC236}">
              <a16:creationId xmlns="" xmlns:a16="http://schemas.microsoft.com/office/drawing/2014/main" id="{00000000-0008-0000-0A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6" name="Picture 855">
          <a:extLst>
            <a:ext uri="{FF2B5EF4-FFF2-40B4-BE49-F238E27FC236}">
              <a16:creationId xmlns="" xmlns:a16="http://schemas.microsoft.com/office/drawing/2014/main" id="{00000000-0008-0000-0A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7" name="Picture 856">
          <a:extLst>
            <a:ext uri="{FF2B5EF4-FFF2-40B4-BE49-F238E27FC236}">
              <a16:creationId xmlns="" xmlns:a16="http://schemas.microsoft.com/office/drawing/2014/main" id="{00000000-0008-0000-0A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8" name="Picture 857">
          <a:extLst>
            <a:ext uri="{FF2B5EF4-FFF2-40B4-BE49-F238E27FC236}">
              <a16:creationId xmlns="" xmlns:a16="http://schemas.microsoft.com/office/drawing/2014/main" id="{00000000-0008-0000-0A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59" name="Picture 858">
          <a:extLst>
            <a:ext uri="{FF2B5EF4-FFF2-40B4-BE49-F238E27FC236}">
              <a16:creationId xmlns="" xmlns:a16="http://schemas.microsoft.com/office/drawing/2014/main" id="{00000000-0008-0000-0A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0" name="Picture 859">
          <a:extLst>
            <a:ext uri="{FF2B5EF4-FFF2-40B4-BE49-F238E27FC236}">
              <a16:creationId xmlns="" xmlns:a16="http://schemas.microsoft.com/office/drawing/2014/main" id="{00000000-0008-0000-0A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1" name="Picture 860">
          <a:extLst>
            <a:ext uri="{FF2B5EF4-FFF2-40B4-BE49-F238E27FC236}">
              <a16:creationId xmlns="" xmlns:a16="http://schemas.microsoft.com/office/drawing/2014/main" id="{00000000-0008-0000-0A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2" name="Picture 861">
          <a:extLst>
            <a:ext uri="{FF2B5EF4-FFF2-40B4-BE49-F238E27FC236}">
              <a16:creationId xmlns="" xmlns:a16="http://schemas.microsoft.com/office/drawing/2014/main" id="{00000000-0008-0000-0A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3" name="Picture 862">
          <a:extLst>
            <a:ext uri="{FF2B5EF4-FFF2-40B4-BE49-F238E27FC236}">
              <a16:creationId xmlns="" xmlns:a16="http://schemas.microsoft.com/office/drawing/2014/main" id="{00000000-0008-0000-0A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4" name="Picture 863">
          <a:extLst>
            <a:ext uri="{FF2B5EF4-FFF2-40B4-BE49-F238E27FC236}">
              <a16:creationId xmlns="" xmlns:a16="http://schemas.microsoft.com/office/drawing/2014/main" id="{00000000-0008-0000-0A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5" name="Picture 864">
          <a:extLst>
            <a:ext uri="{FF2B5EF4-FFF2-40B4-BE49-F238E27FC236}">
              <a16:creationId xmlns="" xmlns:a16="http://schemas.microsoft.com/office/drawing/2014/main" id="{00000000-0008-0000-0A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6" name="Picture 865">
          <a:extLst>
            <a:ext uri="{FF2B5EF4-FFF2-40B4-BE49-F238E27FC236}">
              <a16:creationId xmlns="" xmlns:a16="http://schemas.microsoft.com/office/drawing/2014/main" id="{00000000-0008-0000-0A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7" name="Picture 866">
          <a:extLst>
            <a:ext uri="{FF2B5EF4-FFF2-40B4-BE49-F238E27FC236}">
              <a16:creationId xmlns="" xmlns:a16="http://schemas.microsoft.com/office/drawing/2014/main" id="{00000000-0008-0000-0A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8" name="Picture 867">
          <a:extLst>
            <a:ext uri="{FF2B5EF4-FFF2-40B4-BE49-F238E27FC236}">
              <a16:creationId xmlns="" xmlns:a16="http://schemas.microsoft.com/office/drawing/2014/main" id="{00000000-0008-0000-0A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69" name="Picture 868">
          <a:extLst>
            <a:ext uri="{FF2B5EF4-FFF2-40B4-BE49-F238E27FC236}">
              <a16:creationId xmlns="" xmlns:a16="http://schemas.microsoft.com/office/drawing/2014/main" id="{00000000-0008-0000-0A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0" name="Picture 869">
          <a:extLst>
            <a:ext uri="{FF2B5EF4-FFF2-40B4-BE49-F238E27FC236}">
              <a16:creationId xmlns="" xmlns:a16="http://schemas.microsoft.com/office/drawing/2014/main" id="{00000000-0008-0000-0A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1" name="Picture 870">
          <a:extLst>
            <a:ext uri="{FF2B5EF4-FFF2-40B4-BE49-F238E27FC236}">
              <a16:creationId xmlns="" xmlns:a16="http://schemas.microsoft.com/office/drawing/2014/main" id="{00000000-0008-0000-0A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2" name="Picture 871">
          <a:extLst>
            <a:ext uri="{FF2B5EF4-FFF2-40B4-BE49-F238E27FC236}">
              <a16:creationId xmlns="" xmlns:a16="http://schemas.microsoft.com/office/drawing/2014/main" id="{00000000-0008-0000-0A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3" name="Picture 872">
          <a:extLst>
            <a:ext uri="{FF2B5EF4-FFF2-40B4-BE49-F238E27FC236}">
              <a16:creationId xmlns="" xmlns:a16="http://schemas.microsoft.com/office/drawing/2014/main" id="{00000000-0008-0000-0A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4" name="Picture 873">
          <a:extLst>
            <a:ext uri="{FF2B5EF4-FFF2-40B4-BE49-F238E27FC236}">
              <a16:creationId xmlns="" xmlns:a16="http://schemas.microsoft.com/office/drawing/2014/main" id="{00000000-0008-0000-0A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5" name="Picture 874">
          <a:extLst>
            <a:ext uri="{FF2B5EF4-FFF2-40B4-BE49-F238E27FC236}">
              <a16:creationId xmlns="" xmlns:a16="http://schemas.microsoft.com/office/drawing/2014/main" id="{00000000-0008-0000-0A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6" name="Picture 875">
          <a:extLst>
            <a:ext uri="{FF2B5EF4-FFF2-40B4-BE49-F238E27FC236}">
              <a16:creationId xmlns="" xmlns:a16="http://schemas.microsoft.com/office/drawing/2014/main" id="{00000000-0008-0000-0A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7" name="Picture 876">
          <a:extLst>
            <a:ext uri="{FF2B5EF4-FFF2-40B4-BE49-F238E27FC236}">
              <a16:creationId xmlns="" xmlns:a16="http://schemas.microsoft.com/office/drawing/2014/main" id="{00000000-0008-0000-0A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8" name="Picture 877">
          <a:extLst>
            <a:ext uri="{FF2B5EF4-FFF2-40B4-BE49-F238E27FC236}">
              <a16:creationId xmlns="" xmlns:a16="http://schemas.microsoft.com/office/drawing/2014/main" id="{00000000-0008-0000-0A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79" name="Picture 878">
          <a:extLst>
            <a:ext uri="{FF2B5EF4-FFF2-40B4-BE49-F238E27FC236}">
              <a16:creationId xmlns="" xmlns:a16="http://schemas.microsoft.com/office/drawing/2014/main" id="{00000000-0008-0000-0A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0" name="Picture 879">
          <a:extLst>
            <a:ext uri="{FF2B5EF4-FFF2-40B4-BE49-F238E27FC236}">
              <a16:creationId xmlns="" xmlns:a16="http://schemas.microsoft.com/office/drawing/2014/main" id="{00000000-0008-0000-0A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1" name="Picture 880">
          <a:extLst>
            <a:ext uri="{FF2B5EF4-FFF2-40B4-BE49-F238E27FC236}">
              <a16:creationId xmlns="" xmlns:a16="http://schemas.microsoft.com/office/drawing/2014/main" id="{00000000-0008-0000-0A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2" name="Picture 881">
          <a:extLst>
            <a:ext uri="{FF2B5EF4-FFF2-40B4-BE49-F238E27FC236}">
              <a16:creationId xmlns="" xmlns:a16="http://schemas.microsoft.com/office/drawing/2014/main" id="{00000000-0008-0000-0A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3" name="Picture 882">
          <a:extLst>
            <a:ext uri="{FF2B5EF4-FFF2-40B4-BE49-F238E27FC236}">
              <a16:creationId xmlns="" xmlns:a16="http://schemas.microsoft.com/office/drawing/2014/main" id="{00000000-0008-0000-0A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4" name="Picture 883">
          <a:extLst>
            <a:ext uri="{FF2B5EF4-FFF2-40B4-BE49-F238E27FC236}">
              <a16:creationId xmlns="" xmlns:a16="http://schemas.microsoft.com/office/drawing/2014/main" id="{00000000-0008-0000-0A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5" name="Picture 884">
          <a:extLst>
            <a:ext uri="{FF2B5EF4-FFF2-40B4-BE49-F238E27FC236}">
              <a16:creationId xmlns="" xmlns:a16="http://schemas.microsoft.com/office/drawing/2014/main" id="{00000000-0008-0000-0A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6" name="Picture 885">
          <a:extLst>
            <a:ext uri="{FF2B5EF4-FFF2-40B4-BE49-F238E27FC236}">
              <a16:creationId xmlns="" xmlns:a16="http://schemas.microsoft.com/office/drawing/2014/main" id="{00000000-0008-0000-0A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7" name="Picture 886">
          <a:extLst>
            <a:ext uri="{FF2B5EF4-FFF2-40B4-BE49-F238E27FC236}">
              <a16:creationId xmlns="" xmlns:a16="http://schemas.microsoft.com/office/drawing/2014/main" id="{00000000-0008-0000-0A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8" name="Picture 887">
          <a:extLst>
            <a:ext uri="{FF2B5EF4-FFF2-40B4-BE49-F238E27FC236}">
              <a16:creationId xmlns="" xmlns:a16="http://schemas.microsoft.com/office/drawing/2014/main" id="{00000000-0008-0000-0A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89" name="Picture 888">
          <a:extLst>
            <a:ext uri="{FF2B5EF4-FFF2-40B4-BE49-F238E27FC236}">
              <a16:creationId xmlns="" xmlns:a16="http://schemas.microsoft.com/office/drawing/2014/main" id="{00000000-0008-0000-0A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0" name="Picture 889">
          <a:extLst>
            <a:ext uri="{FF2B5EF4-FFF2-40B4-BE49-F238E27FC236}">
              <a16:creationId xmlns="" xmlns:a16="http://schemas.microsoft.com/office/drawing/2014/main" id="{00000000-0008-0000-0A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1" name="Picture 890">
          <a:extLst>
            <a:ext uri="{FF2B5EF4-FFF2-40B4-BE49-F238E27FC236}">
              <a16:creationId xmlns="" xmlns:a16="http://schemas.microsoft.com/office/drawing/2014/main" id="{00000000-0008-0000-0A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2" name="Picture 891">
          <a:extLst>
            <a:ext uri="{FF2B5EF4-FFF2-40B4-BE49-F238E27FC236}">
              <a16:creationId xmlns="" xmlns:a16="http://schemas.microsoft.com/office/drawing/2014/main" id="{00000000-0008-0000-0A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3" name="Picture 892">
          <a:extLst>
            <a:ext uri="{FF2B5EF4-FFF2-40B4-BE49-F238E27FC236}">
              <a16:creationId xmlns="" xmlns:a16="http://schemas.microsoft.com/office/drawing/2014/main" id="{00000000-0008-0000-0A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4" name="Picture 893">
          <a:extLst>
            <a:ext uri="{FF2B5EF4-FFF2-40B4-BE49-F238E27FC236}">
              <a16:creationId xmlns="" xmlns:a16="http://schemas.microsoft.com/office/drawing/2014/main" id="{00000000-0008-0000-0A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5" name="Picture 894">
          <a:extLst>
            <a:ext uri="{FF2B5EF4-FFF2-40B4-BE49-F238E27FC236}">
              <a16:creationId xmlns="" xmlns:a16="http://schemas.microsoft.com/office/drawing/2014/main" id="{00000000-0008-0000-0A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6" name="Picture 895">
          <a:extLst>
            <a:ext uri="{FF2B5EF4-FFF2-40B4-BE49-F238E27FC236}">
              <a16:creationId xmlns="" xmlns:a16="http://schemas.microsoft.com/office/drawing/2014/main" id="{00000000-0008-0000-0A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7" name="Picture 896">
          <a:extLst>
            <a:ext uri="{FF2B5EF4-FFF2-40B4-BE49-F238E27FC236}">
              <a16:creationId xmlns="" xmlns:a16="http://schemas.microsoft.com/office/drawing/2014/main" id="{00000000-0008-0000-0A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8" name="Picture 897">
          <a:extLst>
            <a:ext uri="{FF2B5EF4-FFF2-40B4-BE49-F238E27FC236}">
              <a16:creationId xmlns="" xmlns:a16="http://schemas.microsoft.com/office/drawing/2014/main" id="{00000000-0008-0000-0A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899" name="Picture 898">
          <a:extLst>
            <a:ext uri="{FF2B5EF4-FFF2-40B4-BE49-F238E27FC236}">
              <a16:creationId xmlns="" xmlns:a16="http://schemas.microsoft.com/office/drawing/2014/main" id="{00000000-0008-0000-0A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0" name="Picture 899">
          <a:extLst>
            <a:ext uri="{FF2B5EF4-FFF2-40B4-BE49-F238E27FC236}">
              <a16:creationId xmlns="" xmlns:a16="http://schemas.microsoft.com/office/drawing/2014/main" id="{00000000-0008-0000-0A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1" name="Picture 900">
          <a:extLst>
            <a:ext uri="{FF2B5EF4-FFF2-40B4-BE49-F238E27FC236}">
              <a16:creationId xmlns="" xmlns:a16="http://schemas.microsoft.com/office/drawing/2014/main" id="{00000000-0008-0000-0A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2" name="Picture 901">
          <a:extLst>
            <a:ext uri="{FF2B5EF4-FFF2-40B4-BE49-F238E27FC236}">
              <a16:creationId xmlns="" xmlns:a16="http://schemas.microsoft.com/office/drawing/2014/main" id="{00000000-0008-0000-0A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3" name="Picture 902">
          <a:extLst>
            <a:ext uri="{FF2B5EF4-FFF2-40B4-BE49-F238E27FC236}">
              <a16:creationId xmlns="" xmlns:a16="http://schemas.microsoft.com/office/drawing/2014/main" id="{00000000-0008-0000-0A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4" name="Picture 903">
          <a:extLst>
            <a:ext uri="{FF2B5EF4-FFF2-40B4-BE49-F238E27FC236}">
              <a16:creationId xmlns="" xmlns:a16="http://schemas.microsoft.com/office/drawing/2014/main" id="{00000000-0008-0000-0A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5" name="Picture 904">
          <a:extLst>
            <a:ext uri="{FF2B5EF4-FFF2-40B4-BE49-F238E27FC236}">
              <a16:creationId xmlns="" xmlns:a16="http://schemas.microsoft.com/office/drawing/2014/main" id="{00000000-0008-0000-0A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6" name="Picture 905">
          <a:extLst>
            <a:ext uri="{FF2B5EF4-FFF2-40B4-BE49-F238E27FC236}">
              <a16:creationId xmlns="" xmlns:a16="http://schemas.microsoft.com/office/drawing/2014/main" id="{00000000-0008-0000-0A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7" name="Picture 906">
          <a:extLst>
            <a:ext uri="{FF2B5EF4-FFF2-40B4-BE49-F238E27FC236}">
              <a16:creationId xmlns="" xmlns:a16="http://schemas.microsoft.com/office/drawing/2014/main" id="{00000000-0008-0000-0A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8" name="Picture 907">
          <a:extLst>
            <a:ext uri="{FF2B5EF4-FFF2-40B4-BE49-F238E27FC236}">
              <a16:creationId xmlns="" xmlns:a16="http://schemas.microsoft.com/office/drawing/2014/main" id="{00000000-0008-0000-0A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09" name="Picture 908">
          <a:extLst>
            <a:ext uri="{FF2B5EF4-FFF2-40B4-BE49-F238E27FC236}">
              <a16:creationId xmlns="" xmlns:a16="http://schemas.microsoft.com/office/drawing/2014/main" id="{00000000-0008-0000-0A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0" name="Picture 909">
          <a:extLst>
            <a:ext uri="{FF2B5EF4-FFF2-40B4-BE49-F238E27FC236}">
              <a16:creationId xmlns="" xmlns:a16="http://schemas.microsoft.com/office/drawing/2014/main" id="{00000000-0008-0000-0A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1" name="Picture 910">
          <a:extLst>
            <a:ext uri="{FF2B5EF4-FFF2-40B4-BE49-F238E27FC236}">
              <a16:creationId xmlns="" xmlns:a16="http://schemas.microsoft.com/office/drawing/2014/main" id="{00000000-0008-0000-0A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2" name="Picture 911">
          <a:extLst>
            <a:ext uri="{FF2B5EF4-FFF2-40B4-BE49-F238E27FC236}">
              <a16:creationId xmlns="" xmlns:a16="http://schemas.microsoft.com/office/drawing/2014/main" id="{00000000-0008-0000-0A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3" name="Picture 912">
          <a:extLst>
            <a:ext uri="{FF2B5EF4-FFF2-40B4-BE49-F238E27FC236}">
              <a16:creationId xmlns="" xmlns:a16="http://schemas.microsoft.com/office/drawing/2014/main" id="{00000000-0008-0000-0A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4" name="Picture 913">
          <a:extLst>
            <a:ext uri="{FF2B5EF4-FFF2-40B4-BE49-F238E27FC236}">
              <a16:creationId xmlns="" xmlns:a16="http://schemas.microsoft.com/office/drawing/2014/main" id="{00000000-0008-0000-0A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5" name="Picture 914">
          <a:extLst>
            <a:ext uri="{FF2B5EF4-FFF2-40B4-BE49-F238E27FC236}">
              <a16:creationId xmlns="" xmlns:a16="http://schemas.microsoft.com/office/drawing/2014/main" id="{00000000-0008-0000-0A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6" name="Picture 915">
          <a:extLst>
            <a:ext uri="{FF2B5EF4-FFF2-40B4-BE49-F238E27FC236}">
              <a16:creationId xmlns="" xmlns:a16="http://schemas.microsoft.com/office/drawing/2014/main" id="{00000000-0008-0000-0A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7" name="Picture 916">
          <a:extLst>
            <a:ext uri="{FF2B5EF4-FFF2-40B4-BE49-F238E27FC236}">
              <a16:creationId xmlns="" xmlns:a16="http://schemas.microsoft.com/office/drawing/2014/main" id="{00000000-0008-0000-0A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8" name="Picture 917">
          <a:extLst>
            <a:ext uri="{FF2B5EF4-FFF2-40B4-BE49-F238E27FC236}">
              <a16:creationId xmlns="" xmlns:a16="http://schemas.microsoft.com/office/drawing/2014/main" id="{00000000-0008-0000-0A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19" name="Picture 918">
          <a:extLst>
            <a:ext uri="{FF2B5EF4-FFF2-40B4-BE49-F238E27FC236}">
              <a16:creationId xmlns="" xmlns:a16="http://schemas.microsoft.com/office/drawing/2014/main" id="{00000000-0008-0000-0A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0" name="Picture 919">
          <a:extLst>
            <a:ext uri="{FF2B5EF4-FFF2-40B4-BE49-F238E27FC236}">
              <a16:creationId xmlns="" xmlns:a16="http://schemas.microsoft.com/office/drawing/2014/main" id="{00000000-0008-0000-0A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1" name="Picture 920">
          <a:extLst>
            <a:ext uri="{FF2B5EF4-FFF2-40B4-BE49-F238E27FC236}">
              <a16:creationId xmlns="" xmlns:a16="http://schemas.microsoft.com/office/drawing/2014/main" id="{00000000-0008-0000-0A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2" name="Picture 921">
          <a:extLst>
            <a:ext uri="{FF2B5EF4-FFF2-40B4-BE49-F238E27FC236}">
              <a16:creationId xmlns="" xmlns:a16="http://schemas.microsoft.com/office/drawing/2014/main" id="{00000000-0008-0000-0A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3" name="Picture 922">
          <a:extLst>
            <a:ext uri="{FF2B5EF4-FFF2-40B4-BE49-F238E27FC236}">
              <a16:creationId xmlns="" xmlns:a16="http://schemas.microsoft.com/office/drawing/2014/main" id="{00000000-0008-0000-0A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4" name="Picture 923">
          <a:extLst>
            <a:ext uri="{FF2B5EF4-FFF2-40B4-BE49-F238E27FC236}">
              <a16:creationId xmlns="" xmlns:a16="http://schemas.microsoft.com/office/drawing/2014/main" id="{00000000-0008-0000-0A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5" name="Picture 924">
          <a:extLst>
            <a:ext uri="{FF2B5EF4-FFF2-40B4-BE49-F238E27FC236}">
              <a16:creationId xmlns="" xmlns:a16="http://schemas.microsoft.com/office/drawing/2014/main" id="{00000000-0008-0000-0A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6" name="Picture 925">
          <a:extLst>
            <a:ext uri="{FF2B5EF4-FFF2-40B4-BE49-F238E27FC236}">
              <a16:creationId xmlns="" xmlns:a16="http://schemas.microsoft.com/office/drawing/2014/main" id="{00000000-0008-0000-0A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7" name="Picture 926">
          <a:extLst>
            <a:ext uri="{FF2B5EF4-FFF2-40B4-BE49-F238E27FC236}">
              <a16:creationId xmlns="" xmlns:a16="http://schemas.microsoft.com/office/drawing/2014/main" id="{00000000-0008-0000-0A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8" name="Picture 927">
          <a:extLst>
            <a:ext uri="{FF2B5EF4-FFF2-40B4-BE49-F238E27FC236}">
              <a16:creationId xmlns="" xmlns:a16="http://schemas.microsoft.com/office/drawing/2014/main" id="{00000000-0008-0000-0A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29" name="Picture 928">
          <a:extLst>
            <a:ext uri="{FF2B5EF4-FFF2-40B4-BE49-F238E27FC236}">
              <a16:creationId xmlns="" xmlns:a16="http://schemas.microsoft.com/office/drawing/2014/main" id="{00000000-0008-0000-0A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0" name="Picture 929">
          <a:extLst>
            <a:ext uri="{FF2B5EF4-FFF2-40B4-BE49-F238E27FC236}">
              <a16:creationId xmlns="" xmlns:a16="http://schemas.microsoft.com/office/drawing/2014/main" id="{00000000-0008-0000-0A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1" name="Picture 930">
          <a:extLst>
            <a:ext uri="{FF2B5EF4-FFF2-40B4-BE49-F238E27FC236}">
              <a16:creationId xmlns="" xmlns:a16="http://schemas.microsoft.com/office/drawing/2014/main" id="{00000000-0008-0000-0A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2" name="Picture 931">
          <a:extLst>
            <a:ext uri="{FF2B5EF4-FFF2-40B4-BE49-F238E27FC236}">
              <a16:creationId xmlns="" xmlns:a16="http://schemas.microsoft.com/office/drawing/2014/main" id="{00000000-0008-0000-0A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3" name="Picture 932">
          <a:extLst>
            <a:ext uri="{FF2B5EF4-FFF2-40B4-BE49-F238E27FC236}">
              <a16:creationId xmlns="" xmlns:a16="http://schemas.microsoft.com/office/drawing/2014/main" id="{00000000-0008-0000-0A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4" name="Picture 933">
          <a:extLst>
            <a:ext uri="{FF2B5EF4-FFF2-40B4-BE49-F238E27FC236}">
              <a16:creationId xmlns="" xmlns:a16="http://schemas.microsoft.com/office/drawing/2014/main" id="{00000000-0008-0000-0A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5" name="Picture 934">
          <a:extLst>
            <a:ext uri="{FF2B5EF4-FFF2-40B4-BE49-F238E27FC236}">
              <a16:creationId xmlns="" xmlns:a16="http://schemas.microsoft.com/office/drawing/2014/main" id="{00000000-0008-0000-0A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6" name="Picture 935">
          <a:extLst>
            <a:ext uri="{FF2B5EF4-FFF2-40B4-BE49-F238E27FC236}">
              <a16:creationId xmlns="" xmlns:a16="http://schemas.microsoft.com/office/drawing/2014/main" id="{00000000-0008-0000-0A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7" name="Picture 936">
          <a:extLst>
            <a:ext uri="{FF2B5EF4-FFF2-40B4-BE49-F238E27FC236}">
              <a16:creationId xmlns="" xmlns:a16="http://schemas.microsoft.com/office/drawing/2014/main" id="{00000000-0008-0000-0A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8" name="Picture 937">
          <a:extLst>
            <a:ext uri="{FF2B5EF4-FFF2-40B4-BE49-F238E27FC236}">
              <a16:creationId xmlns="" xmlns:a16="http://schemas.microsoft.com/office/drawing/2014/main" id="{00000000-0008-0000-0A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39" name="Picture 938">
          <a:extLst>
            <a:ext uri="{FF2B5EF4-FFF2-40B4-BE49-F238E27FC236}">
              <a16:creationId xmlns="" xmlns:a16="http://schemas.microsoft.com/office/drawing/2014/main" id="{00000000-0008-0000-0A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0" name="Picture 939">
          <a:extLst>
            <a:ext uri="{FF2B5EF4-FFF2-40B4-BE49-F238E27FC236}">
              <a16:creationId xmlns="" xmlns:a16="http://schemas.microsoft.com/office/drawing/2014/main" id="{00000000-0008-0000-0A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1" name="Picture 940">
          <a:extLst>
            <a:ext uri="{FF2B5EF4-FFF2-40B4-BE49-F238E27FC236}">
              <a16:creationId xmlns="" xmlns:a16="http://schemas.microsoft.com/office/drawing/2014/main" id="{00000000-0008-0000-0A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2" name="Picture 941">
          <a:extLst>
            <a:ext uri="{FF2B5EF4-FFF2-40B4-BE49-F238E27FC236}">
              <a16:creationId xmlns="" xmlns:a16="http://schemas.microsoft.com/office/drawing/2014/main" id="{00000000-0008-0000-0A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3" name="Picture 942">
          <a:extLst>
            <a:ext uri="{FF2B5EF4-FFF2-40B4-BE49-F238E27FC236}">
              <a16:creationId xmlns="" xmlns:a16="http://schemas.microsoft.com/office/drawing/2014/main" id="{00000000-0008-0000-0A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4" name="Picture 943">
          <a:extLst>
            <a:ext uri="{FF2B5EF4-FFF2-40B4-BE49-F238E27FC236}">
              <a16:creationId xmlns="" xmlns:a16="http://schemas.microsoft.com/office/drawing/2014/main" id="{00000000-0008-0000-0A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5" name="Picture 944">
          <a:extLst>
            <a:ext uri="{FF2B5EF4-FFF2-40B4-BE49-F238E27FC236}">
              <a16:creationId xmlns="" xmlns:a16="http://schemas.microsoft.com/office/drawing/2014/main" id="{00000000-0008-0000-0A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6" name="Picture 945">
          <a:extLst>
            <a:ext uri="{FF2B5EF4-FFF2-40B4-BE49-F238E27FC236}">
              <a16:creationId xmlns="" xmlns:a16="http://schemas.microsoft.com/office/drawing/2014/main" id="{00000000-0008-0000-0A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7" name="Picture 946">
          <a:extLst>
            <a:ext uri="{FF2B5EF4-FFF2-40B4-BE49-F238E27FC236}">
              <a16:creationId xmlns="" xmlns:a16="http://schemas.microsoft.com/office/drawing/2014/main" id="{00000000-0008-0000-0A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8" name="Picture 947">
          <a:extLst>
            <a:ext uri="{FF2B5EF4-FFF2-40B4-BE49-F238E27FC236}">
              <a16:creationId xmlns="" xmlns:a16="http://schemas.microsoft.com/office/drawing/2014/main" id="{00000000-0008-0000-0A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49" name="Picture 948">
          <a:extLst>
            <a:ext uri="{FF2B5EF4-FFF2-40B4-BE49-F238E27FC236}">
              <a16:creationId xmlns="" xmlns:a16="http://schemas.microsoft.com/office/drawing/2014/main" id="{00000000-0008-0000-0A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0" name="Picture 949">
          <a:extLst>
            <a:ext uri="{FF2B5EF4-FFF2-40B4-BE49-F238E27FC236}">
              <a16:creationId xmlns="" xmlns:a16="http://schemas.microsoft.com/office/drawing/2014/main" id="{00000000-0008-0000-0A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1" name="Picture 950">
          <a:extLst>
            <a:ext uri="{FF2B5EF4-FFF2-40B4-BE49-F238E27FC236}">
              <a16:creationId xmlns="" xmlns:a16="http://schemas.microsoft.com/office/drawing/2014/main" id="{00000000-0008-0000-0A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2" name="Picture 951">
          <a:extLst>
            <a:ext uri="{FF2B5EF4-FFF2-40B4-BE49-F238E27FC236}">
              <a16:creationId xmlns="" xmlns:a16="http://schemas.microsoft.com/office/drawing/2014/main" id="{00000000-0008-0000-0A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3" name="Picture 952">
          <a:extLst>
            <a:ext uri="{FF2B5EF4-FFF2-40B4-BE49-F238E27FC236}">
              <a16:creationId xmlns="" xmlns:a16="http://schemas.microsoft.com/office/drawing/2014/main" id="{00000000-0008-0000-0A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4" name="Picture 953">
          <a:extLst>
            <a:ext uri="{FF2B5EF4-FFF2-40B4-BE49-F238E27FC236}">
              <a16:creationId xmlns="" xmlns:a16="http://schemas.microsoft.com/office/drawing/2014/main" id="{00000000-0008-0000-0A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5" name="Picture 954">
          <a:extLst>
            <a:ext uri="{FF2B5EF4-FFF2-40B4-BE49-F238E27FC236}">
              <a16:creationId xmlns="" xmlns:a16="http://schemas.microsoft.com/office/drawing/2014/main" id="{00000000-0008-0000-0A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6" name="Picture 955">
          <a:extLst>
            <a:ext uri="{FF2B5EF4-FFF2-40B4-BE49-F238E27FC236}">
              <a16:creationId xmlns="" xmlns:a16="http://schemas.microsoft.com/office/drawing/2014/main" id="{00000000-0008-0000-0A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7" name="Picture 956">
          <a:extLst>
            <a:ext uri="{FF2B5EF4-FFF2-40B4-BE49-F238E27FC236}">
              <a16:creationId xmlns="" xmlns:a16="http://schemas.microsoft.com/office/drawing/2014/main" id="{00000000-0008-0000-0A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8" name="Picture 957">
          <a:extLst>
            <a:ext uri="{FF2B5EF4-FFF2-40B4-BE49-F238E27FC236}">
              <a16:creationId xmlns="" xmlns:a16="http://schemas.microsoft.com/office/drawing/2014/main" id="{00000000-0008-0000-0A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59" name="Picture 958">
          <a:extLst>
            <a:ext uri="{FF2B5EF4-FFF2-40B4-BE49-F238E27FC236}">
              <a16:creationId xmlns="" xmlns:a16="http://schemas.microsoft.com/office/drawing/2014/main" id="{00000000-0008-0000-0A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0" name="Picture 959">
          <a:extLst>
            <a:ext uri="{FF2B5EF4-FFF2-40B4-BE49-F238E27FC236}">
              <a16:creationId xmlns="" xmlns:a16="http://schemas.microsoft.com/office/drawing/2014/main" id="{00000000-0008-0000-0A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1" name="Picture 960">
          <a:extLst>
            <a:ext uri="{FF2B5EF4-FFF2-40B4-BE49-F238E27FC236}">
              <a16:creationId xmlns="" xmlns:a16="http://schemas.microsoft.com/office/drawing/2014/main" id="{00000000-0008-0000-0A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2" name="Picture 961">
          <a:extLst>
            <a:ext uri="{FF2B5EF4-FFF2-40B4-BE49-F238E27FC236}">
              <a16:creationId xmlns="" xmlns:a16="http://schemas.microsoft.com/office/drawing/2014/main" id="{00000000-0008-0000-0A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3" name="Picture 962">
          <a:extLst>
            <a:ext uri="{FF2B5EF4-FFF2-40B4-BE49-F238E27FC236}">
              <a16:creationId xmlns="" xmlns:a16="http://schemas.microsoft.com/office/drawing/2014/main" id="{00000000-0008-0000-0A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4" name="Picture 963">
          <a:extLst>
            <a:ext uri="{FF2B5EF4-FFF2-40B4-BE49-F238E27FC236}">
              <a16:creationId xmlns="" xmlns:a16="http://schemas.microsoft.com/office/drawing/2014/main" id="{00000000-0008-0000-0A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5" name="Picture 964">
          <a:extLst>
            <a:ext uri="{FF2B5EF4-FFF2-40B4-BE49-F238E27FC236}">
              <a16:creationId xmlns="" xmlns:a16="http://schemas.microsoft.com/office/drawing/2014/main" id="{00000000-0008-0000-0A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6" name="Picture 965">
          <a:extLst>
            <a:ext uri="{FF2B5EF4-FFF2-40B4-BE49-F238E27FC236}">
              <a16:creationId xmlns="" xmlns:a16="http://schemas.microsoft.com/office/drawing/2014/main" id="{00000000-0008-0000-0A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7" name="Picture 966">
          <a:extLst>
            <a:ext uri="{FF2B5EF4-FFF2-40B4-BE49-F238E27FC236}">
              <a16:creationId xmlns="" xmlns:a16="http://schemas.microsoft.com/office/drawing/2014/main" id="{00000000-0008-0000-0A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8" name="Picture 967">
          <a:extLst>
            <a:ext uri="{FF2B5EF4-FFF2-40B4-BE49-F238E27FC236}">
              <a16:creationId xmlns="" xmlns:a16="http://schemas.microsoft.com/office/drawing/2014/main" id="{00000000-0008-0000-0A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69" name="Picture 968">
          <a:extLst>
            <a:ext uri="{FF2B5EF4-FFF2-40B4-BE49-F238E27FC236}">
              <a16:creationId xmlns="" xmlns:a16="http://schemas.microsoft.com/office/drawing/2014/main" id="{00000000-0008-0000-0A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0" name="Picture 969">
          <a:extLst>
            <a:ext uri="{FF2B5EF4-FFF2-40B4-BE49-F238E27FC236}">
              <a16:creationId xmlns="" xmlns:a16="http://schemas.microsoft.com/office/drawing/2014/main" id="{00000000-0008-0000-0A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1" name="Picture 970">
          <a:extLst>
            <a:ext uri="{FF2B5EF4-FFF2-40B4-BE49-F238E27FC236}">
              <a16:creationId xmlns="" xmlns:a16="http://schemas.microsoft.com/office/drawing/2014/main" id="{00000000-0008-0000-0A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2" name="Picture 971">
          <a:extLst>
            <a:ext uri="{FF2B5EF4-FFF2-40B4-BE49-F238E27FC236}">
              <a16:creationId xmlns="" xmlns:a16="http://schemas.microsoft.com/office/drawing/2014/main" id="{00000000-0008-0000-0A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3" name="Picture 972">
          <a:extLst>
            <a:ext uri="{FF2B5EF4-FFF2-40B4-BE49-F238E27FC236}">
              <a16:creationId xmlns="" xmlns:a16="http://schemas.microsoft.com/office/drawing/2014/main" id="{00000000-0008-0000-0A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4" name="Picture 973">
          <a:extLst>
            <a:ext uri="{FF2B5EF4-FFF2-40B4-BE49-F238E27FC236}">
              <a16:creationId xmlns="" xmlns:a16="http://schemas.microsoft.com/office/drawing/2014/main" id="{00000000-0008-0000-0A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5" name="Picture 974">
          <a:extLst>
            <a:ext uri="{FF2B5EF4-FFF2-40B4-BE49-F238E27FC236}">
              <a16:creationId xmlns="" xmlns:a16="http://schemas.microsoft.com/office/drawing/2014/main" id="{00000000-0008-0000-0A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6" name="Picture 975">
          <a:extLst>
            <a:ext uri="{FF2B5EF4-FFF2-40B4-BE49-F238E27FC236}">
              <a16:creationId xmlns="" xmlns:a16="http://schemas.microsoft.com/office/drawing/2014/main" id="{00000000-0008-0000-0A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7" name="Picture 976">
          <a:extLst>
            <a:ext uri="{FF2B5EF4-FFF2-40B4-BE49-F238E27FC236}">
              <a16:creationId xmlns="" xmlns:a16="http://schemas.microsoft.com/office/drawing/2014/main" id="{00000000-0008-0000-0A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8" name="Picture 977">
          <a:extLst>
            <a:ext uri="{FF2B5EF4-FFF2-40B4-BE49-F238E27FC236}">
              <a16:creationId xmlns="" xmlns:a16="http://schemas.microsoft.com/office/drawing/2014/main" id="{00000000-0008-0000-0A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79" name="Picture 978">
          <a:extLst>
            <a:ext uri="{FF2B5EF4-FFF2-40B4-BE49-F238E27FC236}">
              <a16:creationId xmlns="" xmlns:a16="http://schemas.microsoft.com/office/drawing/2014/main" id="{00000000-0008-0000-0A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0" name="Picture 979">
          <a:extLst>
            <a:ext uri="{FF2B5EF4-FFF2-40B4-BE49-F238E27FC236}">
              <a16:creationId xmlns="" xmlns:a16="http://schemas.microsoft.com/office/drawing/2014/main" id="{00000000-0008-0000-0A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1" name="Picture 980">
          <a:extLst>
            <a:ext uri="{FF2B5EF4-FFF2-40B4-BE49-F238E27FC236}">
              <a16:creationId xmlns="" xmlns:a16="http://schemas.microsoft.com/office/drawing/2014/main" id="{00000000-0008-0000-0A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2" name="Picture 981">
          <a:extLst>
            <a:ext uri="{FF2B5EF4-FFF2-40B4-BE49-F238E27FC236}">
              <a16:creationId xmlns="" xmlns:a16="http://schemas.microsoft.com/office/drawing/2014/main" id="{00000000-0008-0000-0A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3" name="Picture 982">
          <a:extLst>
            <a:ext uri="{FF2B5EF4-FFF2-40B4-BE49-F238E27FC236}">
              <a16:creationId xmlns="" xmlns:a16="http://schemas.microsoft.com/office/drawing/2014/main" id="{00000000-0008-0000-0A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4" name="Picture 983">
          <a:extLst>
            <a:ext uri="{FF2B5EF4-FFF2-40B4-BE49-F238E27FC236}">
              <a16:creationId xmlns="" xmlns:a16="http://schemas.microsoft.com/office/drawing/2014/main" id="{00000000-0008-0000-0A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5" name="Picture 984">
          <a:extLst>
            <a:ext uri="{FF2B5EF4-FFF2-40B4-BE49-F238E27FC236}">
              <a16:creationId xmlns="" xmlns:a16="http://schemas.microsoft.com/office/drawing/2014/main" id="{00000000-0008-0000-0A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6" name="Picture 985">
          <a:extLst>
            <a:ext uri="{FF2B5EF4-FFF2-40B4-BE49-F238E27FC236}">
              <a16:creationId xmlns="" xmlns:a16="http://schemas.microsoft.com/office/drawing/2014/main" id="{00000000-0008-0000-0A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7" name="Picture 986">
          <a:extLst>
            <a:ext uri="{FF2B5EF4-FFF2-40B4-BE49-F238E27FC236}">
              <a16:creationId xmlns="" xmlns:a16="http://schemas.microsoft.com/office/drawing/2014/main" id="{00000000-0008-0000-0A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8" name="Picture 987">
          <a:extLst>
            <a:ext uri="{FF2B5EF4-FFF2-40B4-BE49-F238E27FC236}">
              <a16:creationId xmlns="" xmlns:a16="http://schemas.microsoft.com/office/drawing/2014/main" id="{00000000-0008-0000-0A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89" name="Picture 988">
          <a:extLst>
            <a:ext uri="{FF2B5EF4-FFF2-40B4-BE49-F238E27FC236}">
              <a16:creationId xmlns="" xmlns:a16="http://schemas.microsoft.com/office/drawing/2014/main" id="{00000000-0008-0000-0A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0" name="Picture 989">
          <a:extLst>
            <a:ext uri="{FF2B5EF4-FFF2-40B4-BE49-F238E27FC236}">
              <a16:creationId xmlns="" xmlns:a16="http://schemas.microsoft.com/office/drawing/2014/main" id="{00000000-0008-0000-0A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1" name="Picture 990">
          <a:extLst>
            <a:ext uri="{FF2B5EF4-FFF2-40B4-BE49-F238E27FC236}">
              <a16:creationId xmlns="" xmlns:a16="http://schemas.microsoft.com/office/drawing/2014/main" id="{00000000-0008-0000-0A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2" name="Picture 991">
          <a:extLst>
            <a:ext uri="{FF2B5EF4-FFF2-40B4-BE49-F238E27FC236}">
              <a16:creationId xmlns="" xmlns:a16="http://schemas.microsoft.com/office/drawing/2014/main" id="{00000000-0008-0000-0A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3" name="Picture 992">
          <a:extLst>
            <a:ext uri="{FF2B5EF4-FFF2-40B4-BE49-F238E27FC236}">
              <a16:creationId xmlns="" xmlns:a16="http://schemas.microsoft.com/office/drawing/2014/main" id="{00000000-0008-0000-0A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4" name="Picture 993">
          <a:extLst>
            <a:ext uri="{FF2B5EF4-FFF2-40B4-BE49-F238E27FC236}">
              <a16:creationId xmlns="" xmlns:a16="http://schemas.microsoft.com/office/drawing/2014/main" id="{00000000-0008-0000-0A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5" name="Picture 994">
          <a:extLst>
            <a:ext uri="{FF2B5EF4-FFF2-40B4-BE49-F238E27FC236}">
              <a16:creationId xmlns="" xmlns:a16="http://schemas.microsoft.com/office/drawing/2014/main" id="{00000000-0008-0000-0A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6" name="Picture 995">
          <a:extLst>
            <a:ext uri="{FF2B5EF4-FFF2-40B4-BE49-F238E27FC236}">
              <a16:creationId xmlns="" xmlns:a16="http://schemas.microsoft.com/office/drawing/2014/main" id="{00000000-0008-0000-0A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7" name="Picture 996">
          <a:extLst>
            <a:ext uri="{FF2B5EF4-FFF2-40B4-BE49-F238E27FC236}">
              <a16:creationId xmlns="" xmlns:a16="http://schemas.microsoft.com/office/drawing/2014/main" id="{00000000-0008-0000-0A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8" name="Picture 997">
          <a:extLst>
            <a:ext uri="{FF2B5EF4-FFF2-40B4-BE49-F238E27FC236}">
              <a16:creationId xmlns="" xmlns:a16="http://schemas.microsoft.com/office/drawing/2014/main" id="{00000000-0008-0000-0A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999" name="Picture 998">
          <a:extLst>
            <a:ext uri="{FF2B5EF4-FFF2-40B4-BE49-F238E27FC236}">
              <a16:creationId xmlns="" xmlns:a16="http://schemas.microsoft.com/office/drawing/2014/main" id="{00000000-0008-0000-0A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0" name="Picture 999">
          <a:extLst>
            <a:ext uri="{FF2B5EF4-FFF2-40B4-BE49-F238E27FC236}">
              <a16:creationId xmlns="" xmlns:a16="http://schemas.microsoft.com/office/drawing/2014/main" id="{00000000-0008-0000-0A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1" name="Picture 1000">
          <a:extLst>
            <a:ext uri="{FF2B5EF4-FFF2-40B4-BE49-F238E27FC236}">
              <a16:creationId xmlns="" xmlns:a16="http://schemas.microsoft.com/office/drawing/2014/main" id="{00000000-0008-0000-0A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2" name="Picture 1001">
          <a:extLst>
            <a:ext uri="{FF2B5EF4-FFF2-40B4-BE49-F238E27FC236}">
              <a16:creationId xmlns="" xmlns:a16="http://schemas.microsoft.com/office/drawing/2014/main" id="{00000000-0008-0000-0A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3" name="Picture 1002">
          <a:extLst>
            <a:ext uri="{FF2B5EF4-FFF2-40B4-BE49-F238E27FC236}">
              <a16:creationId xmlns="" xmlns:a16="http://schemas.microsoft.com/office/drawing/2014/main" id="{00000000-0008-0000-0A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4" name="Picture 1003">
          <a:extLst>
            <a:ext uri="{FF2B5EF4-FFF2-40B4-BE49-F238E27FC236}">
              <a16:creationId xmlns="" xmlns:a16="http://schemas.microsoft.com/office/drawing/2014/main" id="{00000000-0008-0000-0A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5" name="Picture 1004">
          <a:extLst>
            <a:ext uri="{FF2B5EF4-FFF2-40B4-BE49-F238E27FC236}">
              <a16:creationId xmlns="" xmlns:a16="http://schemas.microsoft.com/office/drawing/2014/main" id="{00000000-0008-0000-0A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6" name="Picture 1005">
          <a:extLst>
            <a:ext uri="{FF2B5EF4-FFF2-40B4-BE49-F238E27FC236}">
              <a16:creationId xmlns="" xmlns:a16="http://schemas.microsoft.com/office/drawing/2014/main" id="{00000000-0008-0000-0A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7" name="Picture 1006">
          <a:extLst>
            <a:ext uri="{FF2B5EF4-FFF2-40B4-BE49-F238E27FC236}">
              <a16:creationId xmlns="" xmlns:a16="http://schemas.microsoft.com/office/drawing/2014/main" id="{00000000-0008-0000-0A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8" name="Picture 1007">
          <a:extLst>
            <a:ext uri="{FF2B5EF4-FFF2-40B4-BE49-F238E27FC236}">
              <a16:creationId xmlns="" xmlns:a16="http://schemas.microsoft.com/office/drawing/2014/main" id="{00000000-0008-0000-0A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09" name="Picture 1008">
          <a:extLst>
            <a:ext uri="{FF2B5EF4-FFF2-40B4-BE49-F238E27FC236}">
              <a16:creationId xmlns="" xmlns:a16="http://schemas.microsoft.com/office/drawing/2014/main" id="{00000000-0008-0000-0A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0" name="Picture 1009">
          <a:extLst>
            <a:ext uri="{FF2B5EF4-FFF2-40B4-BE49-F238E27FC236}">
              <a16:creationId xmlns="" xmlns:a16="http://schemas.microsoft.com/office/drawing/2014/main" id="{00000000-0008-0000-0A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1" name="Picture 1010">
          <a:extLst>
            <a:ext uri="{FF2B5EF4-FFF2-40B4-BE49-F238E27FC236}">
              <a16:creationId xmlns="" xmlns:a16="http://schemas.microsoft.com/office/drawing/2014/main" id="{00000000-0008-0000-0A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2" name="Picture 1011">
          <a:extLst>
            <a:ext uri="{FF2B5EF4-FFF2-40B4-BE49-F238E27FC236}">
              <a16:creationId xmlns="" xmlns:a16="http://schemas.microsoft.com/office/drawing/2014/main" id="{00000000-0008-0000-0A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3" name="Picture 1012">
          <a:extLst>
            <a:ext uri="{FF2B5EF4-FFF2-40B4-BE49-F238E27FC236}">
              <a16:creationId xmlns="" xmlns:a16="http://schemas.microsoft.com/office/drawing/2014/main" id="{00000000-0008-0000-0A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4" name="Picture 1013">
          <a:extLst>
            <a:ext uri="{FF2B5EF4-FFF2-40B4-BE49-F238E27FC236}">
              <a16:creationId xmlns="" xmlns:a16="http://schemas.microsoft.com/office/drawing/2014/main" id="{00000000-0008-0000-0A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5" name="Picture 1014">
          <a:extLst>
            <a:ext uri="{FF2B5EF4-FFF2-40B4-BE49-F238E27FC236}">
              <a16:creationId xmlns="" xmlns:a16="http://schemas.microsoft.com/office/drawing/2014/main" id="{00000000-0008-0000-0A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6" name="Picture 1015">
          <a:extLst>
            <a:ext uri="{FF2B5EF4-FFF2-40B4-BE49-F238E27FC236}">
              <a16:creationId xmlns="" xmlns:a16="http://schemas.microsoft.com/office/drawing/2014/main" id="{00000000-0008-0000-0A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7" name="Picture 1016">
          <a:extLst>
            <a:ext uri="{FF2B5EF4-FFF2-40B4-BE49-F238E27FC236}">
              <a16:creationId xmlns="" xmlns:a16="http://schemas.microsoft.com/office/drawing/2014/main" id="{00000000-0008-0000-0A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8" name="Picture 1017">
          <a:extLst>
            <a:ext uri="{FF2B5EF4-FFF2-40B4-BE49-F238E27FC236}">
              <a16:creationId xmlns="" xmlns:a16="http://schemas.microsoft.com/office/drawing/2014/main" id="{00000000-0008-0000-0A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19" name="Picture 1018">
          <a:extLst>
            <a:ext uri="{FF2B5EF4-FFF2-40B4-BE49-F238E27FC236}">
              <a16:creationId xmlns="" xmlns:a16="http://schemas.microsoft.com/office/drawing/2014/main" id="{00000000-0008-0000-0A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0" name="Picture 1019">
          <a:extLst>
            <a:ext uri="{FF2B5EF4-FFF2-40B4-BE49-F238E27FC236}">
              <a16:creationId xmlns="" xmlns:a16="http://schemas.microsoft.com/office/drawing/2014/main" id="{00000000-0008-0000-0A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1" name="Picture 1020">
          <a:extLst>
            <a:ext uri="{FF2B5EF4-FFF2-40B4-BE49-F238E27FC236}">
              <a16:creationId xmlns="" xmlns:a16="http://schemas.microsoft.com/office/drawing/2014/main" id="{00000000-0008-0000-0A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2" name="Picture 1021">
          <a:extLst>
            <a:ext uri="{FF2B5EF4-FFF2-40B4-BE49-F238E27FC236}">
              <a16:creationId xmlns="" xmlns:a16="http://schemas.microsoft.com/office/drawing/2014/main" id="{00000000-0008-0000-0A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3" name="Picture 1022">
          <a:extLst>
            <a:ext uri="{FF2B5EF4-FFF2-40B4-BE49-F238E27FC236}">
              <a16:creationId xmlns="" xmlns:a16="http://schemas.microsoft.com/office/drawing/2014/main" id="{00000000-0008-0000-0A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4" name="Picture 1023">
          <a:extLst>
            <a:ext uri="{FF2B5EF4-FFF2-40B4-BE49-F238E27FC236}">
              <a16:creationId xmlns="" xmlns:a16="http://schemas.microsoft.com/office/drawing/2014/main" id="{00000000-0008-0000-0A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5" name="Picture 1024">
          <a:extLst>
            <a:ext uri="{FF2B5EF4-FFF2-40B4-BE49-F238E27FC236}">
              <a16:creationId xmlns="" xmlns:a16="http://schemas.microsoft.com/office/drawing/2014/main" id="{00000000-0008-0000-0A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6" name="Picture 1025">
          <a:extLst>
            <a:ext uri="{FF2B5EF4-FFF2-40B4-BE49-F238E27FC236}">
              <a16:creationId xmlns="" xmlns:a16="http://schemas.microsoft.com/office/drawing/2014/main" id="{00000000-0008-0000-0A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7" name="Picture 1026">
          <a:extLst>
            <a:ext uri="{FF2B5EF4-FFF2-40B4-BE49-F238E27FC236}">
              <a16:creationId xmlns="" xmlns:a16="http://schemas.microsoft.com/office/drawing/2014/main" id="{00000000-0008-0000-0A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8" name="Picture 1027">
          <a:extLst>
            <a:ext uri="{FF2B5EF4-FFF2-40B4-BE49-F238E27FC236}">
              <a16:creationId xmlns="" xmlns:a16="http://schemas.microsoft.com/office/drawing/2014/main" id="{00000000-0008-0000-0A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29" name="Picture 1028">
          <a:extLst>
            <a:ext uri="{FF2B5EF4-FFF2-40B4-BE49-F238E27FC236}">
              <a16:creationId xmlns="" xmlns:a16="http://schemas.microsoft.com/office/drawing/2014/main" id="{00000000-0008-0000-0A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0" name="Picture 1029">
          <a:extLst>
            <a:ext uri="{FF2B5EF4-FFF2-40B4-BE49-F238E27FC236}">
              <a16:creationId xmlns="" xmlns:a16="http://schemas.microsoft.com/office/drawing/2014/main" id="{00000000-0008-0000-0A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1" name="Picture 1030">
          <a:extLst>
            <a:ext uri="{FF2B5EF4-FFF2-40B4-BE49-F238E27FC236}">
              <a16:creationId xmlns="" xmlns:a16="http://schemas.microsoft.com/office/drawing/2014/main" id="{00000000-0008-0000-0A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2" name="Picture 1031">
          <a:extLst>
            <a:ext uri="{FF2B5EF4-FFF2-40B4-BE49-F238E27FC236}">
              <a16:creationId xmlns="" xmlns:a16="http://schemas.microsoft.com/office/drawing/2014/main" id="{00000000-0008-0000-0A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3" name="Picture 1032">
          <a:extLst>
            <a:ext uri="{FF2B5EF4-FFF2-40B4-BE49-F238E27FC236}">
              <a16:creationId xmlns="" xmlns:a16="http://schemas.microsoft.com/office/drawing/2014/main" id="{00000000-0008-0000-0A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4" name="Picture 1033">
          <a:extLst>
            <a:ext uri="{FF2B5EF4-FFF2-40B4-BE49-F238E27FC236}">
              <a16:creationId xmlns="" xmlns:a16="http://schemas.microsoft.com/office/drawing/2014/main" id="{00000000-0008-0000-0A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5" name="Picture 1034">
          <a:extLst>
            <a:ext uri="{FF2B5EF4-FFF2-40B4-BE49-F238E27FC236}">
              <a16:creationId xmlns="" xmlns:a16="http://schemas.microsoft.com/office/drawing/2014/main" id="{00000000-0008-0000-0A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6" name="Picture 1035">
          <a:extLst>
            <a:ext uri="{FF2B5EF4-FFF2-40B4-BE49-F238E27FC236}">
              <a16:creationId xmlns="" xmlns:a16="http://schemas.microsoft.com/office/drawing/2014/main" id="{00000000-0008-0000-0A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7" name="Picture 1036">
          <a:extLst>
            <a:ext uri="{FF2B5EF4-FFF2-40B4-BE49-F238E27FC236}">
              <a16:creationId xmlns="" xmlns:a16="http://schemas.microsoft.com/office/drawing/2014/main" id="{00000000-0008-0000-0A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8" name="Picture 1037">
          <a:extLst>
            <a:ext uri="{FF2B5EF4-FFF2-40B4-BE49-F238E27FC236}">
              <a16:creationId xmlns="" xmlns:a16="http://schemas.microsoft.com/office/drawing/2014/main" id="{00000000-0008-0000-0A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39" name="Picture 1038">
          <a:extLst>
            <a:ext uri="{FF2B5EF4-FFF2-40B4-BE49-F238E27FC236}">
              <a16:creationId xmlns="" xmlns:a16="http://schemas.microsoft.com/office/drawing/2014/main" id="{00000000-0008-0000-0A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0" name="Picture 1039">
          <a:extLst>
            <a:ext uri="{FF2B5EF4-FFF2-40B4-BE49-F238E27FC236}">
              <a16:creationId xmlns="" xmlns:a16="http://schemas.microsoft.com/office/drawing/2014/main" id="{00000000-0008-0000-0A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1" name="Picture 1040">
          <a:extLst>
            <a:ext uri="{FF2B5EF4-FFF2-40B4-BE49-F238E27FC236}">
              <a16:creationId xmlns="" xmlns:a16="http://schemas.microsoft.com/office/drawing/2014/main" id="{00000000-0008-0000-0A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2" name="Picture 1041">
          <a:extLst>
            <a:ext uri="{FF2B5EF4-FFF2-40B4-BE49-F238E27FC236}">
              <a16:creationId xmlns="" xmlns:a16="http://schemas.microsoft.com/office/drawing/2014/main" id="{00000000-0008-0000-0A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3" name="Picture 1042">
          <a:extLst>
            <a:ext uri="{FF2B5EF4-FFF2-40B4-BE49-F238E27FC236}">
              <a16:creationId xmlns="" xmlns:a16="http://schemas.microsoft.com/office/drawing/2014/main" id="{00000000-0008-0000-0A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4" name="Picture 1043">
          <a:extLst>
            <a:ext uri="{FF2B5EF4-FFF2-40B4-BE49-F238E27FC236}">
              <a16:creationId xmlns="" xmlns:a16="http://schemas.microsoft.com/office/drawing/2014/main" id="{00000000-0008-0000-0A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5" name="Picture 1044">
          <a:extLst>
            <a:ext uri="{FF2B5EF4-FFF2-40B4-BE49-F238E27FC236}">
              <a16:creationId xmlns="" xmlns:a16="http://schemas.microsoft.com/office/drawing/2014/main" id="{00000000-0008-0000-0A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6" name="Picture 1045">
          <a:extLst>
            <a:ext uri="{FF2B5EF4-FFF2-40B4-BE49-F238E27FC236}">
              <a16:creationId xmlns="" xmlns:a16="http://schemas.microsoft.com/office/drawing/2014/main" id="{00000000-0008-0000-0A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7" name="Picture 1046">
          <a:extLst>
            <a:ext uri="{FF2B5EF4-FFF2-40B4-BE49-F238E27FC236}">
              <a16:creationId xmlns="" xmlns:a16="http://schemas.microsoft.com/office/drawing/2014/main" id="{00000000-0008-0000-0A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8" name="Picture 1047">
          <a:extLst>
            <a:ext uri="{FF2B5EF4-FFF2-40B4-BE49-F238E27FC236}">
              <a16:creationId xmlns="" xmlns:a16="http://schemas.microsoft.com/office/drawing/2014/main" id="{00000000-0008-0000-0A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49" name="Picture 1048">
          <a:extLst>
            <a:ext uri="{FF2B5EF4-FFF2-40B4-BE49-F238E27FC236}">
              <a16:creationId xmlns="" xmlns:a16="http://schemas.microsoft.com/office/drawing/2014/main" id="{00000000-0008-0000-0A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0" name="Picture 1049">
          <a:extLst>
            <a:ext uri="{FF2B5EF4-FFF2-40B4-BE49-F238E27FC236}">
              <a16:creationId xmlns="" xmlns:a16="http://schemas.microsoft.com/office/drawing/2014/main" id="{00000000-0008-0000-0A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1" name="Picture 1050">
          <a:extLst>
            <a:ext uri="{FF2B5EF4-FFF2-40B4-BE49-F238E27FC236}">
              <a16:creationId xmlns="" xmlns:a16="http://schemas.microsoft.com/office/drawing/2014/main" id="{00000000-0008-0000-0A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2" name="Picture 1051">
          <a:extLst>
            <a:ext uri="{FF2B5EF4-FFF2-40B4-BE49-F238E27FC236}">
              <a16:creationId xmlns="" xmlns:a16="http://schemas.microsoft.com/office/drawing/2014/main" id="{00000000-0008-0000-0A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3" name="Picture 1052">
          <a:extLst>
            <a:ext uri="{FF2B5EF4-FFF2-40B4-BE49-F238E27FC236}">
              <a16:creationId xmlns="" xmlns:a16="http://schemas.microsoft.com/office/drawing/2014/main" id="{00000000-0008-0000-0A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4" name="Picture 1053">
          <a:extLst>
            <a:ext uri="{FF2B5EF4-FFF2-40B4-BE49-F238E27FC236}">
              <a16:creationId xmlns="" xmlns:a16="http://schemas.microsoft.com/office/drawing/2014/main" id="{00000000-0008-0000-0A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5" name="Picture 1054">
          <a:extLst>
            <a:ext uri="{FF2B5EF4-FFF2-40B4-BE49-F238E27FC236}">
              <a16:creationId xmlns="" xmlns:a16="http://schemas.microsoft.com/office/drawing/2014/main" id="{00000000-0008-0000-0A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6" name="Picture 1055">
          <a:extLst>
            <a:ext uri="{FF2B5EF4-FFF2-40B4-BE49-F238E27FC236}">
              <a16:creationId xmlns="" xmlns:a16="http://schemas.microsoft.com/office/drawing/2014/main" id="{00000000-0008-0000-0A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7" name="Picture 1056">
          <a:extLst>
            <a:ext uri="{FF2B5EF4-FFF2-40B4-BE49-F238E27FC236}">
              <a16:creationId xmlns="" xmlns:a16="http://schemas.microsoft.com/office/drawing/2014/main" id="{00000000-0008-0000-0A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8" name="Picture 1057">
          <a:extLst>
            <a:ext uri="{FF2B5EF4-FFF2-40B4-BE49-F238E27FC236}">
              <a16:creationId xmlns="" xmlns:a16="http://schemas.microsoft.com/office/drawing/2014/main" id="{00000000-0008-0000-0A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59" name="Picture 1058">
          <a:extLst>
            <a:ext uri="{FF2B5EF4-FFF2-40B4-BE49-F238E27FC236}">
              <a16:creationId xmlns="" xmlns:a16="http://schemas.microsoft.com/office/drawing/2014/main" id="{00000000-0008-0000-0A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0" name="Picture 1059">
          <a:extLst>
            <a:ext uri="{FF2B5EF4-FFF2-40B4-BE49-F238E27FC236}">
              <a16:creationId xmlns="" xmlns:a16="http://schemas.microsoft.com/office/drawing/2014/main" id="{00000000-0008-0000-0A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1" name="Picture 1060">
          <a:extLst>
            <a:ext uri="{FF2B5EF4-FFF2-40B4-BE49-F238E27FC236}">
              <a16:creationId xmlns="" xmlns:a16="http://schemas.microsoft.com/office/drawing/2014/main" id="{00000000-0008-0000-0A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2" name="Picture 1061">
          <a:extLst>
            <a:ext uri="{FF2B5EF4-FFF2-40B4-BE49-F238E27FC236}">
              <a16:creationId xmlns="" xmlns:a16="http://schemas.microsoft.com/office/drawing/2014/main" id="{00000000-0008-0000-0A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3" name="Picture 1062">
          <a:extLst>
            <a:ext uri="{FF2B5EF4-FFF2-40B4-BE49-F238E27FC236}">
              <a16:creationId xmlns="" xmlns:a16="http://schemas.microsoft.com/office/drawing/2014/main" id="{00000000-0008-0000-0A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4" name="Picture 1063">
          <a:extLst>
            <a:ext uri="{FF2B5EF4-FFF2-40B4-BE49-F238E27FC236}">
              <a16:creationId xmlns="" xmlns:a16="http://schemas.microsoft.com/office/drawing/2014/main" id="{00000000-0008-0000-0A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5" name="Picture 1064">
          <a:extLst>
            <a:ext uri="{FF2B5EF4-FFF2-40B4-BE49-F238E27FC236}">
              <a16:creationId xmlns="" xmlns:a16="http://schemas.microsoft.com/office/drawing/2014/main" id="{00000000-0008-0000-0A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6" name="Picture 1065">
          <a:extLst>
            <a:ext uri="{FF2B5EF4-FFF2-40B4-BE49-F238E27FC236}">
              <a16:creationId xmlns="" xmlns:a16="http://schemas.microsoft.com/office/drawing/2014/main" id="{00000000-0008-0000-0A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7" name="Picture 1066">
          <a:extLst>
            <a:ext uri="{FF2B5EF4-FFF2-40B4-BE49-F238E27FC236}">
              <a16:creationId xmlns="" xmlns:a16="http://schemas.microsoft.com/office/drawing/2014/main" id="{00000000-0008-0000-0A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8" name="Picture 1067">
          <a:extLst>
            <a:ext uri="{FF2B5EF4-FFF2-40B4-BE49-F238E27FC236}">
              <a16:creationId xmlns="" xmlns:a16="http://schemas.microsoft.com/office/drawing/2014/main" id="{00000000-0008-0000-0A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69" name="Picture 1068">
          <a:extLst>
            <a:ext uri="{FF2B5EF4-FFF2-40B4-BE49-F238E27FC236}">
              <a16:creationId xmlns="" xmlns:a16="http://schemas.microsoft.com/office/drawing/2014/main" id="{00000000-0008-0000-0A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0" name="Picture 1069">
          <a:extLst>
            <a:ext uri="{FF2B5EF4-FFF2-40B4-BE49-F238E27FC236}">
              <a16:creationId xmlns="" xmlns:a16="http://schemas.microsoft.com/office/drawing/2014/main" id="{00000000-0008-0000-0A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1" name="Picture 1070">
          <a:extLst>
            <a:ext uri="{FF2B5EF4-FFF2-40B4-BE49-F238E27FC236}">
              <a16:creationId xmlns="" xmlns:a16="http://schemas.microsoft.com/office/drawing/2014/main" id="{00000000-0008-0000-0A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2" name="Picture 1071">
          <a:extLst>
            <a:ext uri="{FF2B5EF4-FFF2-40B4-BE49-F238E27FC236}">
              <a16:creationId xmlns="" xmlns:a16="http://schemas.microsoft.com/office/drawing/2014/main" id="{00000000-0008-0000-0A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3" name="Picture 1072">
          <a:extLst>
            <a:ext uri="{FF2B5EF4-FFF2-40B4-BE49-F238E27FC236}">
              <a16:creationId xmlns="" xmlns:a16="http://schemas.microsoft.com/office/drawing/2014/main" id="{00000000-0008-0000-0A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4" name="Picture 1073">
          <a:extLst>
            <a:ext uri="{FF2B5EF4-FFF2-40B4-BE49-F238E27FC236}">
              <a16:creationId xmlns="" xmlns:a16="http://schemas.microsoft.com/office/drawing/2014/main" id="{00000000-0008-0000-0A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5" name="Picture 1074">
          <a:extLst>
            <a:ext uri="{FF2B5EF4-FFF2-40B4-BE49-F238E27FC236}">
              <a16:creationId xmlns="" xmlns:a16="http://schemas.microsoft.com/office/drawing/2014/main" id="{00000000-0008-0000-0A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6" name="Picture 1075">
          <a:extLst>
            <a:ext uri="{FF2B5EF4-FFF2-40B4-BE49-F238E27FC236}">
              <a16:creationId xmlns="" xmlns:a16="http://schemas.microsoft.com/office/drawing/2014/main" id="{00000000-0008-0000-0A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7" name="Picture 1076">
          <a:extLst>
            <a:ext uri="{FF2B5EF4-FFF2-40B4-BE49-F238E27FC236}">
              <a16:creationId xmlns="" xmlns:a16="http://schemas.microsoft.com/office/drawing/2014/main" id="{00000000-0008-0000-0A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8" name="Picture 1077">
          <a:extLst>
            <a:ext uri="{FF2B5EF4-FFF2-40B4-BE49-F238E27FC236}">
              <a16:creationId xmlns="" xmlns:a16="http://schemas.microsoft.com/office/drawing/2014/main" id="{00000000-0008-0000-0A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79" name="Picture 1078">
          <a:extLst>
            <a:ext uri="{FF2B5EF4-FFF2-40B4-BE49-F238E27FC236}">
              <a16:creationId xmlns="" xmlns:a16="http://schemas.microsoft.com/office/drawing/2014/main" id="{00000000-0008-0000-0A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0" name="Picture 1079">
          <a:extLst>
            <a:ext uri="{FF2B5EF4-FFF2-40B4-BE49-F238E27FC236}">
              <a16:creationId xmlns="" xmlns:a16="http://schemas.microsoft.com/office/drawing/2014/main" id="{00000000-0008-0000-0A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1" name="Picture 1080">
          <a:extLst>
            <a:ext uri="{FF2B5EF4-FFF2-40B4-BE49-F238E27FC236}">
              <a16:creationId xmlns="" xmlns:a16="http://schemas.microsoft.com/office/drawing/2014/main" id="{00000000-0008-0000-0A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2" name="Picture 1081">
          <a:extLst>
            <a:ext uri="{FF2B5EF4-FFF2-40B4-BE49-F238E27FC236}">
              <a16:creationId xmlns="" xmlns:a16="http://schemas.microsoft.com/office/drawing/2014/main" id="{00000000-0008-0000-0A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3" name="Picture 1082">
          <a:extLst>
            <a:ext uri="{FF2B5EF4-FFF2-40B4-BE49-F238E27FC236}">
              <a16:creationId xmlns="" xmlns:a16="http://schemas.microsoft.com/office/drawing/2014/main" id="{00000000-0008-0000-0A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4" name="Picture 1083">
          <a:extLst>
            <a:ext uri="{FF2B5EF4-FFF2-40B4-BE49-F238E27FC236}">
              <a16:creationId xmlns="" xmlns:a16="http://schemas.microsoft.com/office/drawing/2014/main" id="{00000000-0008-0000-0A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5" name="Picture 1084">
          <a:extLst>
            <a:ext uri="{FF2B5EF4-FFF2-40B4-BE49-F238E27FC236}">
              <a16:creationId xmlns="" xmlns:a16="http://schemas.microsoft.com/office/drawing/2014/main" id="{00000000-0008-0000-0A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6" name="Picture 1085">
          <a:extLst>
            <a:ext uri="{FF2B5EF4-FFF2-40B4-BE49-F238E27FC236}">
              <a16:creationId xmlns="" xmlns:a16="http://schemas.microsoft.com/office/drawing/2014/main" id="{00000000-0008-0000-0A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7" name="Picture 1086">
          <a:extLst>
            <a:ext uri="{FF2B5EF4-FFF2-40B4-BE49-F238E27FC236}">
              <a16:creationId xmlns="" xmlns:a16="http://schemas.microsoft.com/office/drawing/2014/main" id="{00000000-0008-0000-0A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8" name="Picture 1087">
          <a:extLst>
            <a:ext uri="{FF2B5EF4-FFF2-40B4-BE49-F238E27FC236}">
              <a16:creationId xmlns="" xmlns:a16="http://schemas.microsoft.com/office/drawing/2014/main" id="{00000000-0008-0000-0A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89" name="Picture 1088">
          <a:extLst>
            <a:ext uri="{FF2B5EF4-FFF2-40B4-BE49-F238E27FC236}">
              <a16:creationId xmlns="" xmlns:a16="http://schemas.microsoft.com/office/drawing/2014/main" id="{00000000-0008-0000-0A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0" name="Picture 1089">
          <a:extLst>
            <a:ext uri="{FF2B5EF4-FFF2-40B4-BE49-F238E27FC236}">
              <a16:creationId xmlns="" xmlns:a16="http://schemas.microsoft.com/office/drawing/2014/main" id="{00000000-0008-0000-0A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1" name="Picture 1090">
          <a:extLst>
            <a:ext uri="{FF2B5EF4-FFF2-40B4-BE49-F238E27FC236}">
              <a16:creationId xmlns="" xmlns:a16="http://schemas.microsoft.com/office/drawing/2014/main" id="{00000000-0008-0000-0A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2" name="Picture 1091">
          <a:extLst>
            <a:ext uri="{FF2B5EF4-FFF2-40B4-BE49-F238E27FC236}">
              <a16:creationId xmlns="" xmlns:a16="http://schemas.microsoft.com/office/drawing/2014/main" id="{00000000-0008-0000-0A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3" name="Picture 1092">
          <a:extLst>
            <a:ext uri="{FF2B5EF4-FFF2-40B4-BE49-F238E27FC236}">
              <a16:creationId xmlns="" xmlns:a16="http://schemas.microsoft.com/office/drawing/2014/main" id="{00000000-0008-0000-0A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4" name="Picture 1093">
          <a:extLst>
            <a:ext uri="{FF2B5EF4-FFF2-40B4-BE49-F238E27FC236}">
              <a16:creationId xmlns="" xmlns:a16="http://schemas.microsoft.com/office/drawing/2014/main" id="{00000000-0008-0000-0A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5" name="Picture 1094">
          <a:extLst>
            <a:ext uri="{FF2B5EF4-FFF2-40B4-BE49-F238E27FC236}">
              <a16:creationId xmlns="" xmlns:a16="http://schemas.microsoft.com/office/drawing/2014/main" id="{00000000-0008-0000-0A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6" name="Picture 1095">
          <a:extLst>
            <a:ext uri="{FF2B5EF4-FFF2-40B4-BE49-F238E27FC236}">
              <a16:creationId xmlns="" xmlns:a16="http://schemas.microsoft.com/office/drawing/2014/main" id="{00000000-0008-0000-0A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7" name="Picture 1096">
          <a:extLst>
            <a:ext uri="{FF2B5EF4-FFF2-40B4-BE49-F238E27FC236}">
              <a16:creationId xmlns="" xmlns:a16="http://schemas.microsoft.com/office/drawing/2014/main" id="{00000000-0008-0000-0A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8" name="Picture 1097">
          <a:extLst>
            <a:ext uri="{FF2B5EF4-FFF2-40B4-BE49-F238E27FC236}">
              <a16:creationId xmlns="" xmlns:a16="http://schemas.microsoft.com/office/drawing/2014/main" id="{00000000-0008-0000-0A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099" name="Picture 1098">
          <a:extLst>
            <a:ext uri="{FF2B5EF4-FFF2-40B4-BE49-F238E27FC236}">
              <a16:creationId xmlns="" xmlns:a16="http://schemas.microsoft.com/office/drawing/2014/main" id="{00000000-0008-0000-0A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0" name="Picture 1099">
          <a:extLst>
            <a:ext uri="{FF2B5EF4-FFF2-40B4-BE49-F238E27FC236}">
              <a16:creationId xmlns="" xmlns:a16="http://schemas.microsoft.com/office/drawing/2014/main" id="{00000000-0008-0000-0A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1" name="Picture 1100">
          <a:extLst>
            <a:ext uri="{FF2B5EF4-FFF2-40B4-BE49-F238E27FC236}">
              <a16:creationId xmlns="" xmlns:a16="http://schemas.microsoft.com/office/drawing/2014/main" id="{00000000-0008-0000-0A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2" name="Picture 1101">
          <a:extLst>
            <a:ext uri="{FF2B5EF4-FFF2-40B4-BE49-F238E27FC236}">
              <a16:creationId xmlns="" xmlns:a16="http://schemas.microsoft.com/office/drawing/2014/main" id="{00000000-0008-0000-0A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3" name="Picture 1102">
          <a:extLst>
            <a:ext uri="{FF2B5EF4-FFF2-40B4-BE49-F238E27FC236}">
              <a16:creationId xmlns="" xmlns:a16="http://schemas.microsoft.com/office/drawing/2014/main" id="{00000000-0008-0000-0A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4" name="Picture 1103">
          <a:extLst>
            <a:ext uri="{FF2B5EF4-FFF2-40B4-BE49-F238E27FC236}">
              <a16:creationId xmlns="" xmlns:a16="http://schemas.microsoft.com/office/drawing/2014/main" id="{00000000-0008-0000-0A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5" name="Picture 1104">
          <a:extLst>
            <a:ext uri="{FF2B5EF4-FFF2-40B4-BE49-F238E27FC236}">
              <a16:creationId xmlns="" xmlns:a16="http://schemas.microsoft.com/office/drawing/2014/main" id="{00000000-0008-0000-0A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6" name="Picture 1105">
          <a:extLst>
            <a:ext uri="{FF2B5EF4-FFF2-40B4-BE49-F238E27FC236}">
              <a16:creationId xmlns="" xmlns:a16="http://schemas.microsoft.com/office/drawing/2014/main" id="{00000000-0008-0000-0A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7" name="Picture 1106">
          <a:extLst>
            <a:ext uri="{FF2B5EF4-FFF2-40B4-BE49-F238E27FC236}">
              <a16:creationId xmlns="" xmlns:a16="http://schemas.microsoft.com/office/drawing/2014/main" id="{00000000-0008-0000-0A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8" name="Picture 1107">
          <a:extLst>
            <a:ext uri="{FF2B5EF4-FFF2-40B4-BE49-F238E27FC236}">
              <a16:creationId xmlns="" xmlns:a16="http://schemas.microsoft.com/office/drawing/2014/main" id="{00000000-0008-0000-0A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09" name="Picture 1108">
          <a:extLst>
            <a:ext uri="{FF2B5EF4-FFF2-40B4-BE49-F238E27FC236}">
              <a16:creationId xmlns="" xmlns:a16="http://schemas.microsoft.com/office/drawing/2014/main" id="{00000000-0008-0000-0A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0" name="Picture 1109">
          <a:extLst>
            <a:ext uri="{FF2B5EF4-FFF2-40B4-BE49-F238E27FC236}">
              <a16:creationId xmlns="" xmlns:a16="http://schemas.microsoft.com/office/drawing/2014/main" id="{00000000-0008-0000-0A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1" name="Picture 1110">
          <a:extLst>
            <a:ext uri="{FF2B5EF4-FFF2-40B4-BE49-F238E27FC236}">
              <a16:creationId xmlns="" xmlns:a16="http://schemas.microsoft.com/office/drawing/2014/main" id="{00000000-0008-0000-0A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2" name="Picture 1111">
          <a:extLst>
            <a:ext uri="{FF2B5EF4-FFF2-40B4-BE49-F238E27FC236}">
              <a16:creationId xmlns="" xmlns:a16="http://schemas.microsoft.com/office/drawing/2014/main" id="{00000000-0008-0000-0A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3" name="Picture 1112">
          <a:extLst>
            <a:ext uri="{FF2B5EF4-FFF2-40B4-BE49-F238E27FC236}">
              <a16:creationId xmlns="" xmlns:a16="http://schemas.microsoft.com/office/drawing/2014/main" id="{00000000-0008-0000-0A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4" name="Picture 1113">
          <a:extLst>
            <a:ext uri="{FF2B5EF4-FFF2-40B4-BE49-F238E27FC236}">
              <a16:creationId xmlns="" xmlns:a16="http://schemas.microsoft.com/office/drawing/2014/main" id="{00000000-0008-0000-0A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5" name="Picture 1114">
          <a:extLst>
            <a:ext uri="{FF2B5EF4-FFF2-40B4-BE49-F238E27FC236}">
              <a16:creationId xmlns="" xmlns:a16="http://schemas.microsoft.com/office/drawing/2014/main" id="{00000000-0008-0000-0A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6" name="Picture 1115">
          <a:extLst>
            <a:ext uri="{FF2B5EF4-FFF2-40B4-BE49-F238E27FC236}">
              <a16:creationId xmlns="" xmlns:a16="http://schemas.microsoft.com/office/drawing/2014/main" id="{00000000-0008-0000-0A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7" name="Picture 1116">
          <a:extLst>
            <a:ext uri="{FF2B5EF4-FFF2-40B4-BE49-F238E27FC236}">
              <a16:creationId xmlns="" xmlns:a16="http://schemas.microsoft.com/office/drawing/2014/main" id="{00000000-0008-0000-0A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8" name="Picture 1117">
          <a:extLst>
            <a:ext uri="{FF2B5EF4-FFF2-40B4-BE49-F238E27FC236}">
              <a16:creationId xmlns="" xmlns:a16="http://schemas.microsoft.com/office/drawing/2014/main" id="{00000000-0008-0000-0A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19" name="Picture 1118">
          <a:extLst>
            <a:ext uri="{FF2B5EF4-FFF2-40B4-BE49-F238E27FC236}">
              <a16:creationId xmlns="" xmlns:a16="http://schemas.microsoft.com/office/drawing/2014/main" id="{00000000-0008-0000-0A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0" name="Picture 1119">
          <a:extLst>
            <a:ext uri="{FF2B5EF4-FFF2-40B4-BE49-F238E27FC236}">
              <a16:creationId xmlns="" xmlns:a16="http://schemas.microsoft.com/office/drawing/2014/main" id="{00000000-0008-0000-0A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1" name="Picture 1120">
          <a:extLst>
            <a:ext uri="{FF2B5EF4-FFF2-40B4-BE49-F238E27FC236}">
              <a16:creationId xmlns="" xmlns:a16="http://schemas.microsoft.com/office/drawing/2014/main" id="{00000000-0008-0000-0A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2" name="Picture 1121">
          <a:extLst>
            <a:ext uri="{FF2B5EF4-FFF2-40B4-BE49-F238E27FC236}">
              <a16:creationId xmlns="" xmlns:a16="http://schemas.microsoft.com/office/drawing/2014/main" id="{00000000-0008-0000-0A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3" name="Picture 1122">
          <a:extLst>
            <a:ext uri="{FF2B5EF4-FFF2-40B4-BE49-F238E27FC236}">
              <a16:creationId xmlns="" xmlns:a16="http://schemas.microsoft.com/office/drawing/2014/main" id="{00000000-0008-0000-0A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4" name="Picture 1123">
          <a:extLst>
            <a:ext uri="{FF2B5EF4-FFF2-40B4-BE49-F238E27FC236}">
              <a16:creationId xmlns="" xmlns:a16="http://schemas.microsoft.com/office/drawing/2014/main" id="{00000000-0008-0000-0A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5" name="Picture 1124">
          <a:extLst>
            <a:ext uri="{FF2B5EF4-FFF2-40B4-BE49-F238E27FC236}">
              <a16:creationId xmlns="" xmlns:a16="http://schemas.microsoft.com/office/drawing/2014/main" id="{00000000-0008-0000-0A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6" name="Picture 1125">
          <a:extLst>
            <a:ext uri="{FF2B5EF4-FFF2-40B4-BE49-F238E27FC236}">
              <a16:creationId xmlns="" xmlns:a16="http://schemas.microsoft.com/office/drawing/2014/main" id="{00000000-0008-0000-0A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7" name="Picture 1126">
          <a:extLst>
            <a:ext uri="{FF2B5EF4-FFF2-40B4-BE49-F238E27FC236}">
              <a16:creationId xmlns="" xmlns:a16="http://schemas.microsoft.com/office/drawing/2014/main" id="{00000000-0008-0000-0A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8" name="Picture 1127">
          <a:extLst>
            <a:ext uri="{FF2B5EF4-FFF2-40B4-BE49-F238E27FC236}">
              <a16:creationId xmlns="" xmlns:a16="http://schemas.microsoft.com/office/drawing/2014/main" id="{00000000-0008-0000-0A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29" name="Picture 1128">
          <a:extLst>
            <a:ext uri="{FF2B5EF4-FFF2-40B4-BE49-F238E27FC236}">
              <a16:creationId xmlns="" xmlns:a16="http://schemas.microsoft.com/office/drawing/2014/main" id="{00000000-0008-0000-0A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0" name="Picture 1129">
          <a:extLst>
            <a:ext uri="{FF2B5EF4-FFF2-40B4-BE49-F238E27FC236}">
              <a16:creationId xmlns="" xmlns:a16="http://schemas.microsoft.com/office/drawing/2014/main" id="{00000000-0008-0000-0A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1" name="Picture 1130">
          <a:extLst>
            <a:ext uri="{FF2B5EF4-FFF2-40B4-BE49-F238E27FC236}">
              <a16:creationId xmlns="" xmlns:a16="http://schemas.microsoft.com/office/drawing/2014/main" id="{00000000-0008-0000-0A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2" name="Picture 1131">
          <a:extLst>
            <a:ext uri="{FF2B5EF4-FFF2-40B4-BE49-F238E27FC236}">
              <a16:creationId xmlns="" xmlns:a16="http://schemas.microsoft.com/office/drawing/2014/main" id="{00000000-0008-0000-0A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3" name="Picture 1132">
          <a:extLst>
            <a:ext uri="{FF2B5EF4-FFF2-40B4-BE49-F238E27FC236}">
              <a16:creationId xmlns="" xmlns:a16="http://schemas.microsoft.com/office/drawing/2014/main" id="{00000000-0008-0000-0A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4" name="Picture 1133">
          <a:extLst>
            <a:ext uri="{FF2B5EF4-FFF2-40B4-BE49-F238E27FC236}">
              <a16:creationId xmlns="" xmlns:a16="http://schemas.microsoft.com/office/drawing/2014/main" id="{00000000-0008-0000-0A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5" name="Picture 1134">
          <a:extLst>
            <a:ext uri="{FF2B5EF4-FFF2-40B4-BE49-F238E27FC236}">
              <a16:creationId xmlns="" xmlns:a16="http://schemas.microsoft.com/office/drawing/2014/main" id="{00000000-0008-0000-0A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6" name="Picture 1135">
          <a:extLst>
            <a:ext uri="{FF2B5EF4-FFF2-40B4-BE49-F238E27FC236}">
              <a16:creationId xmlns="" xmlns:a16="http://schemas.microsoft.com/office/drawing/2014/main" id="{00000000-0008-0000-0A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7" name="Picture 1136">
          <a:extLst>
            <a:ext uri="{FF2B5EF4-FFF2-40B4-BE49-F238E27FC236}">
              <a16:creationId xmlns="" xmlns:a16="http://schemas.microsoft.com/office/drawing/2014/main" id="{00000000-0008-0000-0A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8" name="Picture 1137">
          <a:extLst>
            <a:ext uri="{FF2B5EF4-FFF2-40B4-BE49-F238E27FC236}">
              <a16:creationId xmlns="" xmlns:a16="http://schemas.microsoft.com/office/drawing/2014/main" id="{00000000-0008-0000-0A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39" name="Picture 1138">
          <a:extLst>
            <a:ext uri="{FF2B5EF4-FFF2-40B4-BE49-F238E27FC236}">
              <a16:creationId xmlns="" xmlns:a16="http://schemas.microsoft.com/office/drawing/2014/main" id="{00000000-0008-0000-0A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0" name="Picture 1139">
          <a:extLst>
            <a:ext uri="{FF2B5EF4-FFF2-40B4-BE49-F238E27FC236}">
              <a16:creationId xmlns="" xmlns:a16="http://schemas.microsoft.com/office/drawing/2014/main" id="{00000000-0008-0000-0A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1" name="Picture 1140">
          <a:extLst>
            <a:ext uri="{FF2B5EF4-FFF2-40B4-BE49-F238E27FC236}">
              <a16:creationId xmlns="" xmlns:a16="http://schemas.microsoft.com/office/drawing/2014/main" id="{00000000-0008-0000-0A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2" name="Picture 1141">
          <a:extLst>
            <a:ext uri="{FF2B5EF4-FFF2-40B4-BE49-F238E27FC236}">
              <a16:creationId xmlns="" xmlns:a16="http://schemas.microsoft.com/office/drawing/2014/main" id="{00000000-0008-0000-0A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3" name="Picture 1142">
          <a:extLst>
            <a:ext uri="{FF2B5EF4-FFF2-40B4-BE49-F238E27FC236}">
              <a16:creationId xmlns="" xmlns:a16="http://schemas.microsoft.com/office/drawing/2014/main" id="{00000000-0008-0000-0A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4" name="Picture 1143">
          <a:extLst>
            <a:ext uri="{FF2B5EF4-FFF2-40B4-BE49-F238E27FC236}">
              <a16:creationId xmlns="" xmlns:a16="http://schemas.microsoft.com/office/drawing/2014/main" id="{00000000-0008-0000-0A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5" name="Picture 1144">
          <a:extLst>
            <a:ext uri="{FF2B5EF4-FFF2-40B4-BE49-F238E27FC236}">
              <a16:creationId xmlns="" xmlns:a16="http://schemas.microsoft.com/office/drawing/2014/main" id="{00000000-0008-0000-0A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6" name="Picture 1145">
          <a:extLst>
            <a:ext uri="{FF2B5EF4-FFF2-40B4-BE49-F238E27FC236}">
              <a16:creationId xmlns="" xmlns:a16="http://schemas.microsoft.com/office/drawing/2014/main" id="{00000000-0008-0000-0A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7" name="Picture 1146">
          <a:extLst>
            <a:ext uri="{FF2B5EF4-FFF2-40B4-BE49-F238E27FC236}">
              <a16:creationId xmlns="" xmlns:a16="http://schemas.microsoft.com/office/drawing/2014/main" id="{00000000-0008-0000-0A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8" name="Picture 1147">
          <a:extLst>
            <a:ext uri="{FF2B5EF4-FFF2-40B4-BE49-F238E27FC236}">
              <a16:creationId xmlns="" xmlns:a16="http://schemas.microsoft.com/office/drawing/2014/main" id="{00000000-0008-0000-0A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49" name="Picture 1148">
          <a:extLst>
            <a:ext uri="{FF2B5EF4-FFF2-40B4-BE49-F238E27FC236}">
              <a16:creationId xmlns="" xmlns:a16="http://schemas.microsoft.com/office/drawing/2014/main" id="{00000000-0008-0000-0A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0" name="Picture 1149">
          <a:extLst>
            <a:ext uri="{FF2B5EF4-FFF2-40B4-BE49-F238E27FC236}">
              <a16:creationId xmlns="" xmlns:a16="http://schemas.microsoft.com/office/drawing/2014/main" id="{00000000-0008-0000-0A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1" name="Picture 1150">
          <a:extLst>
            <a:ext uri="{FF2B5EF4-FFF2-40B4-BE49-F238E27FC236}">
              <a16:creationId xmlns="" xmlns:a16="http://schemas.microsoft.com/office/drawing/2014/main" id="{00000000-0008-0000-0A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2" name="Picture 1151">
          <a:extLst>
            <a:ext uri="{FF2B5EF4-FFF2-40B4-BE49-F238E27FC236}">
              <a16:creationId xmlns="" xmlns:a16="http://schemas.microsoft.com/office/drawing/2014/main" id="{00000000-0008-0000-0A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3" name="Picture 1152">
          <a:extLst>
            <a:ext uri="{FF2B5EF4-FFF2-40B4-BE49-F238E27FC236}">
              <a16:creationId xmlns="" xmlns:a16="http://schemas.microsoft.com/office/drawing/2014/main" id="{00000000-0008-0000-0A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4" name="Picture 1153">
          <a:extLst>
            <a:ext uri="{FF2B5EF4-FFF2-40B4-BE49-F238E27FC236}">
              <a16:creationId xmlns="" xmlns:a16="http://schemas.microsoft.com/office/drawing/2014/main" id="{00000000-0008-0000-0A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5" name="Picture 1154">
          <a:extLst>
            <a:ext uri="{FF2B5EF4-FFF2-40B4-BE49-F238E27FC236}">
              <a16:creationId xmlns="" xmlns:a16="http://schemas.microsoft.com/office/drawing/2014/main" id="{00000000-0008-0000-0A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6" name="Picture 1155">
          <a:extLst>
            <a:ext uri="{FF2B5EF4-FFF2-40B4-BE49-F238E27FC236}">
              <a16:creationId xmlns="" xmlns:a16="http://schemas.microsoft.com/office/drawing/2014/main" id="{00000000-0008-0000-0A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7" name="Picture 1156">
          <a:extLst>
            <a:ext uri="{FF2B5EF4-FFF2-40B4-BE49-F238E27FC236}">
              <a16:creationId xmlns="" xmlns:a16="http://schemas.microsoft.com/office/drawing/2014/main" id="{00000000-0008-0000-0A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8" name="Picture 1157">
          <a:extLst>
            <a:ext uri="{FF2B5EF4-FFF2-40B4-BE49-F238E27FC236}">
              <a16:creationId xmlns="" xmlns:a16="http://schemas.microsoft.com/office/drawing/2014/main" id="{00000000-0008-0000-0A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59" name="Picture 1158">
          <a:extLst>
            <a:ext uri="{FF2B5EF4-FFF2-40B4-BE49-F238E27FC236}">
              <a16:creationId xmlns="" xmlns:a16="http://schemas.microsoft.com/office/drawing/2014/main" id="{00000000-0008-0000-0A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0" name="Picture 1159">
          <a:extLst>
            <a:ext uri="{FF2B5EF4-FFF2-40B4-BE49-F238E27FC236}">
              <a16:creationId xmlns="" xmlns:a16="http://schemas.microsoft.com/office/drawing/2014/main" id="{00000000-0008-0000-0A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1" name="Picture 1160">
          <a:extLst>
            <a:ext uri="{FF2B5EF4-FFF2-40B4-BE49-F238E27FC236}">
              <a16:creationId xmlns="" xmlns:a16="http://schemas.microsoft.com/office/drawing/2014/main" id="{00000000-0008-0000-0A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2" name="Picture 1161">
          <a:extLst>
            <a:ext uri="{FF2B5EF4-FFF2-40B4-BE49-F238E27FC236}">
              <a16:creationId xmlns="" xmlns:a16="http://schemas.microsoft.com/office/drawing/2014/main" id="{00000000-0008-0000-0A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3" name="Picture 1162">
          <a:extLst>
            <a:ext uri="{FF2B5EF4-FFF2-40B4-BE49-F238E27FC236}">
              <a16:creationId xmlns="" xmlns:a16="http://schemas.microsoft.com/office/drawing/2014/main" id="{00000000-0008-0000-0A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4" name="Picture 1163">
          <a:extLst>
            <a:ext uri="{FF2B5EF4-FFF2-40B4-BE49-F238E27FC236}">
              <a16:creationId xmlns="" xmlns:a16="http://schemas.microsoft.com/office/drawing/2014/main" id="{00000000-0008-0000-0A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5" name="Picture 1164">
          <a:extLst>
            <a:ext uri="{FF2B5EF4-FFF2-40B4-BE49-F238E27FC236}">
              <a16:creationId xmlns="" xmlns:a16="http://schemas.microsoft.com/office/drawing/2014/main" id="{00000000-0008-0000-0A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6" name="Picture 1165">
          <a:extLst>
            <a:ext uri="{FF2B5EF4-FFF2-40B4-BE49-F238E27FC236}">
              <a16:creationId xmlns="" xmlns:a16="http://schemas.microsoft.com/office/drawing/2014/main" id="{00000000-0008-0000-0A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7" name="Picture 1166">
          <a:extLst>
            <a:ext uri="{FF2B5EF4-FFF2-40B4-BE49-F238E27FC236}">
              <a16:creationId xmlns="" xmlns:a16="http://schemas.microsoft.com/office/drawing/2014/main" id="{00000000-0008-0000-0A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8" name="Picture 1167">
          <a:extLst>
            <a:ext uri="{FF2B5EF4-FFF2-40B4-BE49-F238E27FC236}">
              <a16:creationId xmlns="" xmlns:a16="http://schemas.microsoft.com/office/drawing/2014/main" id="{00000000-0008-0000-0A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69" name="Picture 1168">
          <a:extLst>
            <a:ext uri="{FF2B5EF4-FFF2-40B4-BE49-F238E27FC236}">
              <a16:creationId xmlns="" xmlns:a16="http://schemas.microsoft.com/office/drawing/2014/main" id="{00000000-0008-0000-0A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0" name="Picture 1169">
          <a:extLst>
            <a:ext uri="{FF2B5EF4-FFF2-40B4-BE49-F238E27FC236}">
              <a16:creationId xmlns="" xmlns:a16="http://schemas.microsoft.com/office/drawing/2014/main" id="{00000000-0008-0000-0A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1" name="Picture 1170">
          <a:extLst>
            <a:ext uri="{FF2B5EF4-FFF2-40B4-BE49-F238E27FC236}">
              <a16:creationId xmlns="" xmlns:a16="http://schemas.microsoft.com/office/drawing/2014/main" id="{00000000-0008-0000-0A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2" name="Picture 1171">
          <a:extLst>
            <a:ext uri="{FF2B5EF4-FFF2-40B4-BE49-F238E27FC236}">
              <a16:creationId xmlns="" xmlns:a16="http://schemas.microsoft.com/office/drawing/2014/main" id="{00000000-0008-0000-0A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3" name="Picture 1172">
          <a:extLst>
            <a:ext uri="{FF2B5EF4-FFF2-40B4-BE49-F238E27FC236}">
              <a16:creationId xmlns="" xmlns:a16="http://schemas.microsoft.com/office/drawing/2014/main" id="{00000000-0008-0000-0A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4" name="Picture 1173">
          <a:extLst>
            <a:ext uri="{FF2B5EF4-FFF2-40B4-BE49-F238E27FC236}">
              <a16:creationId xmlns="" xmlns:a16="http://schemas.microsoft.com/office/drawing/2014/main" id="{00000000-0008-0000-0A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5" name="Picture 1174">
          <a:extLst>
            <a:ext uri="{FF2B5EF4-FFF2-40B4-BE49-F238E27FC236}">
              <a16:creationId xmlns="" xmlns:a16="http://schemas.microsoft.com/office/drawing/2014/main" id="{00000000-0008-0000-0A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6" name="Picture 1175">
          <a:extLst>
            <a:ext uri="{FF2B5EF4-FFF2-40B4-BE49-F238E27FC236}">
              <a16:creationId xmlns="" xmlns:a16="http://schemas.microsoft.com/office/drawing/2014/main" id="{00000000-0008-0000-0A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7" name="Picture 1176">
          <a:extLst>
            <a:ext uri="{FF2B5EF4-FFF2-40B4-BE49-F238E27FC236}">
              <a16:creationId xmlns="" xmlns:a16="http://schemas.microsoft.com/office/drawing/2014/main" id="{00000000-0008-0000-0A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8" name="Picture 1177">
          <a:extLst>
            <a:ext uri="{FF2B5EF4-FFF2-40B4-BE49-F238E27FC236}">
              <a16:creationId xmlns="" xmlns:a16="http://schemas.microsoft.com/office/drawing/2014/main" id="{00000000-0008-0000-0A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79" name="Picture 1178">
          <a:extLst>
            <a:ext uri="{FF2B5EF4-FFF2-40B4-BE49-F238E27FC236}">
              <a16:creationId xmlns="" xmlns:a16="http://schemas.microsoft.com/office/drawing/2014/main" id="{00000000-0008-0000-0A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0" name="Picture 1179">
          <a:extLst>
            <a:ext uri="{FF2B5EF4-FFF2-40B4-BE49-F238E27FC236}">
              <a16:creationId xmlns="" xmlns:a16="http://schemas.microsoft.com/office/drawing/2014/main" id="{00000000-0008-0000-0A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1" name="Picture 1180">
          <a:extLst>
            <a:ext uri="{FF2B5EF4-FFF2-40B4-BE49-F238E27FC236}">
              <a16:creationId xmlns="" xmlns:a16="http://schemas.microsoft.com/office/drawing/2014/main" id="{00000000-0008-0000-0A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2" name="Picture 1181">
          <a:extLst>
            <a:ext uri="{FF2B5EF4-FFF2-40B4-BE49-F238E27FC236}">
              <a16:creationId xmlns="" xmlns:a16="http://schemas.microsoft.com/office/drawing/2014/main" id="{00000000-0008-0000-0A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3" name="Picture 1182">
          <a:extLst>
            <a:ext uri="{FF2B5EF4-FFF2-40B4-BE49-F238E27FC236}">
              <a16:creationId xmlns="" xmlns:a16="http://schemas.microsoft.com/office/drawing/2014/main" id="{00000000-0008-0000-0A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4" name="Picture 1183">
          <a:extLst>
            <a:ext uri="{FF2B5EF4-FFF2-40B4-BE49-F238E27FC236}">
              <a16:creationId xmlns="" xmlns:a16="http://schemas.microsoft.com/office/drawing/2014/main" id="{00000000-0008-0000-0A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5" name="Picture 1184">
          <a:extLst>
            <a:ext uri="{FF2B5EF4-FFF2-40B4-BE49-F238E27FC236}">
              <a16:creationId xmlns="" xmlns:a16="http://schemas.microsoft.com/office/drawing/2014/main" id="{00000000-0008-0000-0A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6" name="Picture 1185">
          <a:extLst>
            <a:ext uri="{FF2B5EF4-FFF2-40B4-BE49-F238E27FC236}">
              <a16:creationId xmlns="" xmlns:a16="http://schemas.microsoft.com/office/drawing/2014/main" id="{00000000-0008-0000-0A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7" name="Picture 1186">
          <a:extLst>
            <a:ext uri="{FF2B5EF4-FFF2-40B4-BE49-F238E27FC236}">
              <a16:creationId xmlns="" xmlns:a16="http://schemas.microsoft.com/office/drawing/2014/main" id="{00000000-0008-0000-0A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8" name="Picture 1187">
          <a:extLst>
            <a:ext uri="{FF2B5EF4-FFF2-40B4-BE49-F238E27FC236}">
              <a16:creationId xmlns="" xmlns:a16="http://schemas.microsoft.com/office/drawing/2014/main" id="{00000000-0008-0000-0A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89" name="Picture 1188">
          <a:extLst>
            <a:ext uri="{FF2B5EF4-FFF2-40B4-BE49-F238E27FC236}">
              <a16:creationId xmlns="" xmlns:a16="http://schemas.microsoft.com/office/drawing/2014/main" id="{00000000-0008-0000-0A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0" name="Picture 1189">
          <a:extLst>
            <a:ext uri="{FF2B5EF4-FFF2-40B4-BE49-F238E27FC236}">
              <a16:creationId xmlns="" xmlns:a16="http://schemas.microsoft.com/office/drawing/2014/main" id="{00000000-0008-0000-0A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1" name="Picture 1190">
          <a:extLst>
            <a:ext uri="{FF2B5EF4-FFF2-40B4-BE49-F238E27FC236}">
              <a16:creationId xmlns="" xmlns:a16="http://schemas.microsoft.com/office/drawing/2014/main" id="{00000000-0008-0000-0A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2" name="Picture 1191">
          <a:extLst>
            <a:ext uri="{FF2B5EF4-FFF2-40B4-BE49-F238E27FC236}">
              <a16:creationId xmlns="" xmlns:a16="http://schemas.microsoft.com/office/drawing/2014/main" id="{00000000-0008-0000-0A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3" name="Picture 1192">
          <a:extLst>
            <a:ext uri="{FF2B5EF4-FFF2-40B4-BE49-F238E27FC236}">
              <a16:creationId xmlns="" xmlns:a16="http://schemas.microsoft.com/office/drawing/2014/main" id="{00000000-0008-0000-0A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4" name="Picture 1193">
          <a:extLst>
            <a:ext uri="{FF2B5EF4-FFF2-40B4-BE49-F238E27FC236}">
              <a16:creationId xmlns="" xmlns:a16="http://schemas.microsoft.com/office/drawing/2014/main" id="{00000000-0008-0000-0A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5" name="Picture 1194">
          <a:extLst>
            <a:ext uri="{FF2B5EF4-FFF2-40B4-BE49-F238E27FC236}">
              <a16:creationId xmlns="" xmlns:a16="http://schemas.microsoft.com/office/drawing/2014/main" id="{00000000-0008-0000-0A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6" name="Picture 1195">
          <a:extLst>
            <a:ext uri="{FF2B5EF4-FFF2-40B4-BE49-F238E27FC236}">
              <a16:creationId xmlns="" xmlns:a16="http://schemas.microsoft.com/office/drawing/2014/main" id="{00000000-0008-0000-0A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7" name="Picture 1196">
          <a:extLst>
            <a:ext uri="{FF2B5EF4-FFF2-40B4-BE49-F238E27FC236}">
              <a16:creationId xmlns="" xmlns:a16="http://schemas.microsoft.com/office/drawing/2014/main" id="{00000000-0008-0000-0A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8" name="Picture 1197">
          <a:extLst>
            <a:ext uri="{FF2B5EF4-FFF2-40B4-BE49-F238E27FC236}">
              <a16:creationId xmlns="" xmlns:a16="http://schemas.microsoft.com/office/drawing/2014/main" id="{00000000-0008-0000-0A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199" name="Picture 1198">
          <a:extLst>
            <a:ext uri="{FF2B5EF4-FFF2-40B4-BE49-F238E27FC236}">
              <a16:creationId xmlns="" xmlns:a16="http://schemas.microsoft.com/office/drawing/2014/main" id="{00000000-0008-0000-0A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0" name="Picture 1199">
          <a:extLst>
            <a:ext uri="{FF2B5EF4-FFF2-40B4-BE49-F238E27FC236}">
              <a16:creationId xmlns="" xmlns:a16="http://schemas.microsoft.com/office/drawing/2014/main" id="{00000000-0008-0000-0A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1" name="Picture 1200">
          <a:extLst>
            <a:ext uri="{FF2B5EF4-FFF2-40B4-BE49-F238E27FC236}">
              <a16:creationId xmlns="" xmlns:a16="http://schemas.microsoft.com/office/drawing/2014/main" id="{00000000-0008-0000-0A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2" name="Picture 1201">
          <a:extLst>
            <a:ext uri="{FF2B5EF4-FFF2-40B4-BE49-F238E27FC236}">
              <a16:creationId xmlns="" xmlns:a16="http://schemas.microsoft.com/office/drawing/2014/main" id="{00000000-0008-0000-0A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3" name="Picture 1202">
          <a:extLst>
            <a:ext uri="{FF2B5EF4-FFF2-40B4-BE49-F238E27FC236}">
              <a16:creationId xmlns="" xmlns:a16="http://schemas.microsoft.com/office/drawing/2014/main" id="{00000000-0008-0000-0A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4" name="Picture 1203">
          <a:extLst>
            <a:ext uri="{FF2B5EF4-FFF2-40B4-BE49-F238E27FC236}">
              <a16:creationId xmlns="" xmlns:a16="http://schemas.microsoft.com/office/drawing/2014/main" id="{00000000-0008-0000-0A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5" name="Picture 1204">
          <a:extLst>
            <a:ext uri="{FF2B5EF4-FFF2-40B4-BE49-F238E27FC236}">
              <a16:creationId xmlns="" xmlns:a16="http://schemas.microsoft.com/office/drawing/2014/main" id="{00000000-0008-0000-0A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6" name="Picture 1205">
          <a:extLst>
            <a:ext uri="{FF2B5EF4-FFF2-40B4-BE49-F238E27FC236}">
              <a16:creationId xmlns="" xmlns:a16="http://schemas.microsoft.com/office/drawing/2014/main" id="{00000000-0008-0000-0A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7" name="Picture 1206">
          <a:extLst>
            <a:ext uri="{FF2B5EF4-FFF2-40B4-BE49-F238E27FC236}">
              <a16:creationId xmlns="" xmlns:a16="http://schemas.microsoft.com/office/drawing/2014/main" id="{00000000-0008-0000-0A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8" name="Picture 1207">
          <a:extLst>
            <a:ext uri="{FF2B5EF4-FFF2-40B4-BE49-F238E27FC236}">
              <a16:creationId xmlns="" xmlns:a16="http://schemas.microsoft.com/office/drawing/2014/main" id="{00000000-0008-0000-0A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09" name="Picture 1208">
          <a:extLst>
            <a:ext uri="{FF2B5EF4-FFF2-40B4-BE49-F238E27FC236}">
              <a16:creationId xmlns="" xmlns:a16="http://schemas.microsoft.com/office/drawing/2014/main" id="{00000000-0008-0000-0A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0" name="Picture 1209">
          <a:extLst>
            <a:ext uri="{FF2B5EF4-FFF2-40B4-BE49-F238E27FC236}">
              <a16:creationId xmlns="" xmlns:a16="http://schemas.microsoft.com/office/drawing/2014/main" id="{00000000-0008-0000-0A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1" name="Picture 1210">
          <a:extLst>
            <a:ext uri="{FF2B5EF4-FFF2-40B4-BE49-F238E27FC236}">
              <a16:creationId xmlns="" xmlns:a16="http://schemas.microsoft.com/office/drawing/2014/main" id="{00000000-0008-0000-0A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2" name="Picture 1211">
          <a:extLst>
            <a:ext uri="{FF2B5EF4-FFF2-40B4-BE49-F238E27FC236}">
              <a16:creationId xmlns="" xmlns:a16="http://schemas.microsoft.com/office/drawing/2014/main" id="{00000000-0008-0000-0A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3" name="Picture 1212">
          <a:extLst>
            <a:ext uri="{FF2B5EF4-FFF2-40B4-BE49-F238E27FC236}">
              <a16:creationId xmlns="" xmlns:a16="http://schemas.microsoft.com/office/drawing/2014/main" id="{00000000-0008-0000-0A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4" name="Picture 1213">
          <a:extLst>
            <a:ext uri="{FF2B5EF4-FFF2-40B4-BE49-F238E27FC236}">
              <a16:creationId xmlns="" xmlns:a16="http://schemas.microsoft.com/office/drawing/2014/main" id="{00000000-0008-0000-0A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5" name="Picture 1214">
          <a:extLst>
            <a:ext uri="{FF2B5EF4-FFF2-40B4-BE49-F238E27FC236}">
              <a16:creationId xmlns="" xmlns:a16="http://schemas.microsoft.com/office/drawing/2014/main" id="{00000000-0008-0000-0A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6" name="Picture 1215">
          <a:extLst>
            <a:ext uri="{FF2B5EF4-FFF2-40B4-BE49-F238E27FC236}">
              <a16:creationId xmlns="" xmlns:a16="http://schemas.microsoft.com/office/drawing/2014/main" id="{00000000-0008-0000-0A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7" name="Picture 1216">
          <a:extLst>
            <a:ext uri="{FF2B5EF4-FFF2-40B4-BE49-F238E27FC236}">
              <a16:creationId xmlns="" xmlns:a16="http://schemas.microsoft.com/office/drawing/2014/main" id="{00000000-0008-0000-0A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8" name="Picture 1217">
          <a:extLst>
            <a:ext uri="{FF2B5EF4-FFF2-40B4-BE49-F238E27FC236}">
              <a16:creationId xmlns="" xmlns:a16="http://schemas.microsoft.com/office/drawing/2014/main" id="{00000000-0008-0000-0A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19" name="Picture 1218">
          <a:extLst>
            <a:ext uri="{FF2B5EF4-FFF2-40B4-BE49-F238E27FC236}">
              <a16:creationId xmlns="" xmlns:a16="http://schemas.microsoft.com/office/drawing/2014/main" id="{00000000-0008-0000-0A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0" name="Picture 1219">
          <a:extLst>
            <a:ext uri="{FF2B5EF4-FFF2-40B4-BE49-F238E27FC236}">
              <a16:creationId xmlns="" xmlns:a16="http://schemas.microsoft.com/office/drawing/2014/main" id="{00000000-0008-0000-0A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1" name="Picture 1220">
          <a:extLst>
            <a:ext uri="{FF2B5EF4-FFF2-40B4-BE49-F238E27FC236}">
              <a16:creationId xmlns="" xmlns:a16="http://schemas.microsoft.com/office/drawing/2014/main" id="{00000000-0008-0000-0A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2" name="Picture 1221">
          <a:extLst>
            <a:ext uri="{FF2B5EF4-FFF2-40B4-BE49-F238E27FC236}">
              <a16:creationId xmlns="" xmlns:a16="http://schemas.microsoft.com/office/drawing/2014/main" id="{00000000-0008-0000-0A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3" name="Picture 1222">
          <a:extLst>
            <a:ext uri="{FF2B5EF4-FFF2-40B4-BE49-F238E27FC236}">
              <a16:creationId xmlns="" xmlns:a16="http://schemas.microsoft.com/office/drawing/2014/main" id="{00000000-0008-0000-0A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4" name="Picture 1223">
          <a:extLst>
            <a:ext uri="{FF2B5EF4-FFF2-40B4-BE49-F238E27FC236}">
              <a16:creationId xmlns="" xmlns:a16="http://schemas.microsoft.com/office/drawing/2014/main" id="{00000000-0008-0000-0A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5" name="Picture 1224">
          <a:extLst>
            <a:ext uri="{FF2B5EF4-FFF2-40B4-BE49-F238E27FC236}">
              <a16:creationId xmlns="" xmlns:a16="http://schemas.microsoft.com/office/drawing/2014/main" id="{00000000-0008-0000-0A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6" name="Picture 1225">
          <a:extLst>
            <a:ext uri="{FF2B5EF4-FFF2-40B4-BE49-F238E27FC236}">
              <a16:creationId xmlns="" xmlns:a16="http://schemas.microsoft.com/office/drawing/2014/main" id="{00000000-0008-0000-0A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7" name="Picture 1226">
          <a:extLst>
            <a:ext uri="{FF2B5EF4-FFF2-40B4-BE49-F238E27FC236}">
              <a16:creationId xmlns="" xmlns:a16="http://schemas.microsoft.com/office/drawing/2014/main" id="{00000000-0008-0000-0A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8" name="Picture 1227">
          <a:extLst>
            <a:ext uri="{FF2B5EF4-FFF2-40B4-BE49-F238E27FC236}">
              <a16:creationId xmlns="" xmlns:a16="http://schemas.microsoft.com/office/drawing/2014/main" id="{00000000-0008-0000-0A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29" name="Picture 1228">
          <a:extLst>
            <a:ext uri="{FF2B5EF4-FFF2-40B4-BE49-F238E27FC236}">
              <a16:creationId xmlns="" xmlns:a16="http://schemas.microsoft.com/office/drawing/2014/main" id="{00000000-0008-0000-0A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0" name="Picture 1229">
          <a:extLst>
            <a:ext uri="{FF2B5EF4-FFF2-40B4-BE49-F238E27FC236}">
              <a16:creationId xmlns="" xmlns:a16="http://schemas.microsoft.com/office/drawing/2014/main" id="{00000000-0008-0000-0A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1" name="Picture 1230">
          <a:extLst>
            <a:ext uri="{FF2B5EF4-FFF2-40B4-BE49-F238E27FC236}">
              <a16:creationId xmlns="" xmlns:a16="http://schemas.microsoft.com/office/drawing/2014/main" id="{00000000-0008-0000-0A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2" name="Picture 1231">
          <a:extLst>
            <a:ext uri="{FF2B5EF4-FFF2-40B4-BE49-F238E27FC236}">
              <a16:creationId xmlns="" xmlns:a16="http://schemas.microsoft.com/office/drawing/2014/main" id="{00000000-0008-0000-0A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3" name="Picture 1232">
          <a:extLst>
            <a:ext uri="{FF2B5EF4-FFF2-40B4-BE49-F238E27FC236}">
              <a16:creationId xmlns="" xmlns:a16="http://schemas.microsoft.com/office/drawing/2014/main" id="{00000000-0008-0000-0A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4" name="Picture 1233">
          <a:extLst>
            <a:ext uri="{FF2B5EF4-FFF2-40B4-BE49-F238E27FC236}">
              <a16:creationId xmlns="" xmlns:a16="http://schemas.microsoft.com/office/drawing/2014/main" id="{00000000-0008-0000-0A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5" name="Picture 1234">
          <a:extLst>
            <a:ext uri="{FF2B5EF4-FFF2-40B4-BE49-F238E27FC236}">
              <a16:creationId xmlns="" xmlns:a16="http://schemas.microsoft.com/office/drawing/2014/main" id="{00000000-0008-0000-0A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6" name="Picture 1235">
          <a:extLst>
            <a:ext uri="{FF2B5EF4-FFF2-40B4-BE49-F238E27FC236}">
              <a16:creationId xmlns="" xmlns:a16="http://schemas.microsoft.com/office/drawing/2014/main" id="{00000000-0008-0000-0A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7" name="Picture 1236">
          <a:extLst>
            <a:ext uri="{FF2B5EF4-FFF2-40B4-BE49-F238E27FC236}">
              <a16:creationId xmlns="" xmlns:a16="http://schemas.microsoft.com/office/drawing/2014/main" id="{00000000-0008-0000-0A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8" name="Picture 1237">
          <a:extLst>
            <a:ext uri="{FF2B5EF4-FFF2-40B4-BE49-F238E27FC236}">
              <a16:creationId xmlns="" xmlns:a16="http://schemas.microsoft.com/office/drawing/2014/main" id="{00000000-0008-0000-0A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39" name="Picture 1238">
          <a:extLst>
            <a:ext uri="{FF2B5EF4-FFF2-40B4-BE49-F238E27FC236}">
              <a16:creationId xmlns="" xmlns:a16="http://schemas.microsoft.com/office/drawing/2014/main" id="{00000000-0008-0000-0A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0" name="Picture 1239">
          <a:extLst>
            <a:ext uri="{FF2B5EF4-FFF2-40B4-BE49-F238E27FC236}">
              <a16:creationId xmlns="" xmlns:a16="http://schemas.microsoft.com/office/drawing/2014/main" id="{00000000-0008-0000-0A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1" name="Picture 1240">
          <a:extLst>
            <a:ext uri="{FF2B5EF4-FFF2-40B4-BE49-F238E27FC236}">
              <a16:creationId xmlns="" xmlns:a16="http://schemas.microsoft.com/office/drawing/2014/main" id="{00000000-0008-0000-0A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2" name="Picture 1241">
          <a:extLst>
            <a:ext uri="{FF2B5EF4-FFF2-40B4-BE49-F238E27FC236}">
              <a16:creationId xmlns="" xmlns:a16="http://schemas.microsoft.com/office/drawing/2014/main" id="{00000000-0008-0000-0A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3" name="Picture 1242">
          <a:extLst>
            <a:ext uri="{FF2B5EF4-FFF2-40B4-BE49-F238E27FC236}">
              <a16:creationId xmlns="" xmlns:a16="http://schemas.microsoft.com/office/drawing/2014/main" id="{00000000-0008-0000-0A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4" name="Picture 1243">
          <a:extLst>
            <a:ext uri="{FF2B5EF4-FFF2-40B4-BE49-F238E27FC236}">
              <a16:creationId xmlns="" xmlns:a16="http://schemas.microsoft.com/office/drawing/2014/main" id="{00000000-0008-0000-0A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5" name="Picture 1244">
          <a:extLst>
            <a:ext uri="{FF2B5EF4-FFF2-40B4-BE49-F238E27FC236}">
              <a16:creationId xmlns="" xmlns:a16="http://schemas.microsoft.com/office/drawing/2014/main" id="{00000000-0008-0000-0A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6" name="Picture 1245">
          <a:extLst>
            <a:ext uri="{FF2B5EF4-FFF2-40B4-BE49-F238E27FC236}">
              <a16:creationId xmlns="" xmlns:a16="http://schemas.microsoft.com/office/drawing/2014/main" id="{00000000-0008-0000-0A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7" name="Picture 1246">
          <a:extLst>
            <a:ext uri="{FF2B5EF4-FFF2-40B4-BE49-F238E27FC236}">
              <a16:creationId xmlns="" xmlns:a16="http://schemas.microsoft.com/office/drawing/2014/main" id="{00000000-0008-0000-0A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8" name="Picture 1247">
          <a:extLst>
            <a:ext uri="{FF2B5EF4-FFF2-40B4-BE49-F238E27FC236}">
              <a16:creationId xmlns="" xmlns:a16="http://schemas.microsoft.com/office/drawing/2014/main" id="{00000000-0008-0000-0A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49" name="Picture 1248">
          <a:extLst>
            <a:ext uri="{FF2B5EF4-FFF2-40B4-BE49-F238E27FC236}">
              <a16:creationId xmlns="" xmlns:a16="http://schemas.microsoft.com/office/drawing/2014/main" id="{00000000-0008-0000-0A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0" name="Picture 1249">
          <a:extLst>
            <a:ext uri="{FF2B5EF4-FFF2-40B4-BE49-F238E27FC236}">
              <a16:creationId xmlns="" xmlns:a16="http://schemas.microsoft.com/office/drawing/2014/main" id="{00000000-0008-0000-0A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1" name="Picture 1250">
          <a:extLst>
            <a:ext uri="{FF2B5EF4-FFF2-40B4-BE49-F238E27FC236}">
              <a16:creationId xmlns="" xmlns:a16="http://schemas.microsoft.com/office/drawing/2014/main" id="{00000000-0008-0000-0A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2" name="Picture 1251">
          <a:extLst>
            <a:ext uri="{FF2B5EF4-FFF2-40B4-BE49-F238E27FC236}">
              <a16:creationId xmlns="" xmlns:a16="http://schemas.microsoft.com/office/drawing/2014/main" id="{00000000-0008-0000-0A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3" name="Picture 1252">
          <a:extLst>
            <a:ext uri="{FF2B5EF4-FFF2-40B4-BE49-F238E27FC236}">
              <a16:creationId xmlns="" xmlns:a16="http://schemas.microsoft.com/office/drawing/2014/main" id="{00000000-0008-0000-0A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4" name="Picture 1253">
          <a:extLst>
            <a:ext uri="{FF2B5EF4-FFF2-40B4-BE49-F238E27FC236}">
              <a16:creationId xmlns="" xmlns:a16="http://schemas.microsoft.com/office/drawing/2014/main" id="{00000000-0008-0000-0A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5" name="Picture 1254">
          <a:extLst>
            <a:ext uri="{FF2B5EF4-FFF2-40B4-BE49-F238E27FC236}">
              <a16:creationId xmlns="" xmlns:a16="http://schemas.microsoft.com/office/drawing/2014/main" id="{00000000-0008-0000-0A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6" name="Picture 1255">
          <a:extLst>
            <a:ext uri="{FF2B5EF4-FFF2-40B4-BE49-F238E27FC236}">
              <a16:creationId xmlns="" xmlns:a16="http://schemas.microsoft.com/office/drawing/2014/main" id="{00000000-0008-0000-0A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7" name="Picture 1256">
          <a:extLst>
            <a:ext uri="{FF2B5EF4-FFF2-40B4-BE49-F238E27FC236}">
              <a16:creationId xmlns="" xmlns:a16="http://schemas.microsoft.com/office/drawing/2014/main" id="{00000000-0008-0000-0A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8" name="Picture 1257">
          <a:extLst>
            <a:ext uri="{FF2B5EF4-FFF2-40B4-BE49-F238E27FC236}">
              <a16:creationId xmlns="" xmlns:a16="http://schemas.microsoft.com/office/drawing/2014/main" id="{00000000-0008-0000-0A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59" name="Picture 1258">
          <a:extLst>
            <a:ext uri="{FF2B5EF4-FFF2-40B4-BE49-F238E27FC236}">
              <a16:creationId xmlns="" xmlns:a16="http://schemas.microsoft.com/office/drawing/2014/main" id="{00000000-0008-0000-0A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0" name="Picture 1259">
          <a:extLst>
            <a:ext uri="{FF2B5EF4-FFF2-40B4-BE49-F238E27FC236}">
              <a16:creationId xmlns="" xmlns:a16="http://schemas.microsoft.com/office/drawing/2014/main" id="{00000000-0008-0000-0A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1" name="Picture 1260">
          <a:extLst>
            <a:ext uri="{FF2B5EF4-FFF2-40B4-BE49-F238E27FC236}">
              <a16:creationId xmlns="" xmlns:a16="http://schemas.microsoft.com/office/drawing/2014/main" id="{00000000-0008-0000-0A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2" name="Picture 1261">
          <a:extLst>
            <a:ext uri="{FF2B5EF4-FFF2-40B4-BE49-F238E27FC236}">
              <a16:creationId xmlns="" xmlns:a16="http://schemas.microsoft.com/office/drawing/2014/main" id="{00000000-0008-0000-0A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3" name="Picture 1262">
          <a:extLst>
            <a:ext uri="{FF2B5EF4-FFF2-40B4-BE49-F238E27FC236}">
              <a16:creationId xmlns="" xmlns:a16="http://schemas.microsoft.com/office/drawing/2014/main" id="{00000000-0008-0000-0A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4" name="Picture 1263">
          <a:extLst>
            <a:ext uri="{FF2B5EF4-FFF2-40B4-BE49-F238E27FC236}">
              <a16:creationId xmlns="" xmlns:a16="http://schemas.microsoft.com/office/drawing/2014/main" id="{00000000-0008-0000-0A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5" name="Picture 1264">
          <a:extLst>
            <a:ext uri="{FF2B5EF4-FFF2-40B4-BE49-F238E27FC236}">
              <a16:creationId xmlns="" xmlns:a16="http://schemas.microsoft.com/office/drawing/2014/main" id="{00000000-0008-0000-0A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6" name="Picture 1265">
          <a:extLst>
            <a:ext uri="{FF2B5EF4-FFF2-40B4-BE49-F238E27FC236}">
              <a16:creationId xmlns="" xmlns:a16="http://schemas.microsoft.com/office/drawing/2014/main" id="{00000000-0008-0000-0A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7" name="Picture 1266">
          <a:extLst>
            <a:ext uri="{FF2B5EF4-FFF2-40B4-BE49-F238E27FC236}">
              <a16:creationId xmlns="" xmlns:a16="http://schemas.microsoft.com/office/drawing/2014/main" id="{00000000-0008-0000-0A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8" name="Picture 1267">
          <a:extLst>
            <a:ext uri="{FF2B5EF4-FFF2-40B4-BE49-F238E27FC236}">
              <a16:creationId xmlns="" xmlns:a16="http://schemas.microsoft.com/office/drawing/2014/main" id="{00000000-0008-0000-0A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69" name="Picture 1268">
          <a:extLst>
            <a:ext uri="{FF2B5EF4-FFF2-40B4-BE49-F238E27FC236}">
              <a16:creationId xmlns="" xmlns:a16="http://schemas.microsoft.com/office/drawing/2014/main" id="{00000000-0008-0000-0A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0" name="Picture 1269">
          <a:extLst>
            <a:ext uri="{FF2B5EF4-FFF2-40B4-BE49-F238E27FC236}">
              <a16:creationId xmlns="" xmlns:a16="http://schemas.microsoft.com/office/drawing/2014/main" id="{00000000-0008-0000-0A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1" name="Picture 1270">
          <a:extLst>
            <a:ext uri="{FF2B5EF4-FFF2-40B4-BE49-F238E27FC236}">
              <a16:creationId xmlns="" xmlns:a16="http://schemas.microsoft.com/office/drawing/2014/main" id="{00000000-0008-0000-0A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2" name="Picture 1271">
          <a:extLst>
            <a:ext uri="{FF2B5EF4-FFF2-40B4-BE49-F238E27FC236}">
              <a16:creationId xmlns="" xmlns:a16="http://schemas.microsoft.com/office/drawing/2014/main" id="{00000000-0008-0000-0A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3" name="Picture 1272">
          <a:extLst>
            <a:ext uri="{FF2B5EF4-FFF2-40B4-BE49-F238E27FC236}">
              <a16:creationId xmlns="" xmlns:a16="http://schemas.microsoft.com/office/drawing/2014/main" id="{00000000-0008-0000-0A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4" name="Picture 1273">
          <a:extLst>
            <a:ext uri="{FF2B5EF4-FFF2-40B4-BE49-F238E27FC236}">
              <a16:creationId xmlns="" xmlns:a16="http://schemas.microsoft.com/office/drawing/2014/main" id="{00000000-0008-0000-0A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5" name="Picture 1274">
          <a:extLst>
            <a:ext uri="{FF2B5EF4-FFF2-40B4-BE49-F238E27FC236}">
              <a16:creationId xmlns="" xmlns:a16="http://schemas.microsoft.com/office/drawing/2014/main" id="{00000000-0008-0000-0A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6" name="Picture 1275">
          <a:extLst>
            <a:ext uri="{FF2B5EF4-FFF2-40B4-BE49-F238E27FC236}">
              <a16:creationId xmlns="" xmlns:a16="http://schemas.microsoft.com/office/drawing/2014/main" id="{00000000-0008-0000-0A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7" name="Picture 1276">
          <a:extLst>
            <a:ext uri="{FF2B5EF4-FFF2-40B4-BE49-F238E27FC236}">
              <a16:creationId xmlns="" xmlns:a16="http://schemas.microsoft.com/office/drawing/2014/main" id="{00000000-0008-0000-0A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8" name="Picture 1277">
          <a:extLst>
            <a:ext uri="{FF2B5EF4-FFF2-40B4-BE49-F238E27FC236}">
              <a16:creationId xmlns="" xmlns:a16="http://schemas.microsoft.com/office/drawing/2014/main" id="{00000000-0008-0000-0A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79" name="Picture 1278">
          <a:extLst>
            <a:ext uri="{FF2B5EF4-FFF2-40B4-BE49-F238E27FC236}">
              <a16:creationId xmlns="" xmlns:a16="http://schemas.microsoft.com/office/drawing/2014/main" id="{00000000-0008-0000-0A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0" name="Picture 1279">
          <a:extLst>
            <a:ext uri="{FF2B5EF4-FFF2-40B4-BE49-F238E27FC236}">
              <a16:creationId xmlns="" xmlns:a16="http://schemas.microsoft.com/office/drawing/2014/main" id="{00000000-0008-0000-0A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1" name="Picture 1280">
          <a:extLst>
            <a:ext uri="{FF2B5EF4-FFF2-40B4-BE49-F238E27FC236}">
              <a16:creationId xmlns="" xmlns:a16="http://schemas.microsoft.com/office/drawing/2014/main" id="{00000000-0008-0000-0A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2" name="Picture 1281">
          <a:extLst>
            <a:ext uri="{FF2B5EF4-FFF2-40B4-BE49-F238E27FC236}">
              <a16:creationId xmlns="" xmlns:a16="http://schemas.microsoft.com/office/drawing/2014/main" id="{00000000-0008-0000-0A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3" name="Picture 1282">
          <a:extLst>
            <a:ext uri="{FF2B5EF4-FFF2-40B4-BE49-F238E27FC236}">
              <a16:creationId xmlns="" xmlns:a16="http://schemas.microsoft.com/office/drawing/2014/main" id="{00000000-0008-0000-0A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4" name="Picture 1283">
          <a:extLst>
            <a:ext uri="{FF2B5EF4-FFF2-40B4-BE49-F238E27FC236}">
              <a16:creationId xmlns="" xmlns:a16="http://schemas.microsoft.com/office/drawing/2014/main" id="{00000000-0008-0000-0A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5" name="Picture 1284">
          <a:extLst>
            <a:ext uri="{FF2B5EF4-FFF2-40B4-BE49-F238E27FC236}">
              <a16:creationId xmlns="" xmlns:a16="http://schemas.microsoft.com/office/drawing/2014/main" id="{00000000-0008-0000-0A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6" name="Picture 1285">
          <a:extLst>
            <a:ext uri="{FF2B5EF4-FFF2-40B4-BE49-F238E27FC236}">
              <a16:creationId xmlns="" xmlns:a16="http://schemas.microsoft.com/office/drawing/2014/main" id="{00000000-0008-0000-0A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7" name="Picture 1286">
          <a:extLst>
            <a:ext uri="{FF2B5EF4-FFF2-40B4-BE49-F238E27FC236}">
              <a16:creationId xmlns="" xmlns:a16="http://schemas.microsoft.com/office/drawing/2014/main" id="{00000000-0008-0000-0A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8" name="Picture 1287">
          <a:extLst>
            <a:ext uri="{FF2B5EF4-FFF2-40B4-BE49-F238E27FC236}">
              <a16:creationId xmlns="" xmlns:a16="http://schemas.microsoft.com/office/drawing/2014/main" id="{00000000-0008-0000-0A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89" name="Picture 1288">
          <a:extLst>
            <a:ext uri="{FF2B5EF4-FFF2-40B4-BE49-F238E27FC236}">
              <a16:creationId xmlns="" xmlns:a16="http://schemas.microsoft.com/office/drawing/2014/main" id="{00000000-0008-0000-0A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0" name="Picture 1289">
          <a:extLst>
            <a:ext uri="{FF2B5EF4-FFF2-40B4-BE49-F238E27FC236}">
              <a16:creationId xmlns="" xmlns:a16="http://schemas.microsoft.com/office/drawing/2014/main" id="{00000000-0008-0000-0A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1" name="Picture 1290">
          <a:extLst>
            <a:ext uri="{FF2B5EF4-FFF2-40B4-BE49-F238E27FC236}">
              <a16:creationId xmlns="" xmlns:a16="http://schemas.microsoft.com/office/drawing/2014/main" id="{00000000-0008-0000-0A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2" name="Picture 1291">
          <a:extLst>
            <a:ext uri="{FF2B5EF4-FFF2-40B4-BE49-F238E27FC236}">
              <a16:creationId xmlns="" xmlns:a16="http://schemas.microsoft.com/office/drawing/2014/main" id="{00000000-0008-0000-0A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3" name="Picture 1292">
          <a:extLst>
            <a:ext uri="{FF2B5EF4-FFF2-40B4-BE49-F238E27FC236}">
              <a16:creationId xmlns="" xmlns:a16="http://schemas.microsoft.com/office/drawing/2014/main" id="{00000000-0008-0000-0A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4" name="Picture 1293">
          <a:extLst>
            <a:ext uri="{FF2B5EF4-FFF2-40B4-BE49-F238E27FC236}">
              <a16:creationId xmlns="" xmlns:a16="http://schemas.microsoft.com/office/drawing/2014/main" id="{00000000-0008-0000-0A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5" name="Picture 1294">
          <a:extLst>
            <a:ext uri="{FF2B5EF4-FFF2-40B4-BE49-F238E27FC236}">
              <a16:creationId xmlns="" xmlns:a16="http://schemas.microsoft.com/office/drawing/2014/main" id="{00000000-0008-0000-0A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6" name="Picture 1295">
          <a:extLst>
            <a:ext uri="{FF2B5EF4-FFF2-40B4-BE49-F238E27FC236}">
              <a16:creationId xmlns="" xmlns:a16="http://schemas.microsoft.com/office/drawing/2014/main" id="{00000000-0008-0000-0A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7" name="Picture 1296">
          <a:extLst>
            <a:ext uri="{FF2B5EF4-FFF2-40B4-BE49-F238E27FC236}">
              <a16:creationId xmlns="" xmlns:a16="http://schemas.microsoft.com/office/drawing/2014/main" id="{00000000-0008-0000-0A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8" name="Picture 1297">
          <a:extLst>
            <a:ext uri="{FF2B5EF4-FFF2-40B4-BE49-F238E27FC236}">
              <a16:creationId xmlns="" xmlns:a16="http://schemas.microsoft.com/office/drawing/2014/main" id="{00000000-0008-0000-0A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299" name="Picture 1298">
          <a:extLst>
            <a:ext uri="{FF2B5EF4-FFF2-40B4-BE49-F238E27FC236}">
              <a16:creationId xmlns="" xmlns:a16="http://schemas.microsoft.com/office/drawing/2014/main" id="{00000000-0008-0000-0A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0" name="Picture 1299">
          <a:extLst>
            <a:ext uri="{FF2B5EF4-FFF2-40B4-BE49-F238E27FC236}">
              <a16:creationId xmlns="" xmlns:a16="http://schemas.microsoft.com/office/drawing/2014/main" id="{00000000-0008-0000-0A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1" name="Picture 1300">
          <a:extLst>
            <a:ext uri="{FF2B5EF4-FFF2-40B4-BE49-F238E27FC236}">
              <a16:creationId xmlns="" xmlns:a16="http://schemas.microsoft.com/office/drawing/2014/main" id="{00000000-0008-0000-0A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2" name="Picture 1301">
          <a:extLst>
            <a:ext uri="{FF2B5EF4-FFF2-40B4-BE49-F238E27FC236}">
              <a16:creationId xmlns="" xmlns:a16="http://schemas.microsoft.com/office/drawing/2014/main" id="{00000000-0008-0000-0A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3" name="Picture 1302">
          <a:extLst>
            <a:ext uri="{FF2B5EF4-FFF2-40B4-BE49-F238E27FC236}">
              <a16:creationId xmlns="" xmlns:a16="http://schemas.microsoft.com/office/drawing/2014/main" id="{00000000-0008-0000-0A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4" name="Picture 1303">
          <a:extLst>
            <a:ext uri="{FF2B5EF4-FFF2-40B4-BE49-F238E27FC236}">
              <a16:creationId xmlns="" xmlns:a16="http://schemas.microsoft.com/office/drawing/2014/main" id="{00000000-0008-0000-0A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5" name="Picture 1304">
          <a:extLst>
            <a:ext uri="{FF2B5EF4-FFF2-40B4-BE49-F238E27FC236}">
              <a16:creationId xmlns="" xmlns:a16="http://schemas.microsoft.com/office/drawing/2014/main" id="{00000000-0008-0000-0A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6" name="Picture 1305">
          <a:extLst>
            <a:ext uri="{FF2B5EF4-FFF2-40B4-BE49-F238E27FC236}">
              <a16:creationId xmlns="" xmlns:a16="http://schemas.microsoft.com/office/drawing/2014/main" id="{00000000-0008-0000-0A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7" name="Picture 1306">
          <a:extLst>
            <a:ext uri="{FF2B5EF4-FFF2-40B4-BE49-F238E27FC236}">
              <a16:creationId xmlns="" xmlns:a16="http://schemas.microsoft.com/office/drawing/2014/main" id="{00000000-0008-0000-0A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8" name="Picture 1307">
          <a:extLst>
            <a:ext uri="{FF2B5EF4-FFF2-40B4-BE49-F238E27FC236}">
              <a16:creationId xmlns="" xmlns:a16="http://schemas.microsoft.com/office/drawing/2014/main" id="{00000000-0008-0000-0A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09" name="Picture 1308">
          <a:extLst>
            <a:ext uri="{FF2B5EF4-FFF2-40B4-BE49-F238E27FC236}">
              <a16:creationId xmlns="" xmlns:a16="http://schemas.microsoft.com/office/drawing/2014/main" id="{00000000-0008-0000-0A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0" name="Picture 1309">
          <a:extLst>
            <a:ext uri="{FF2B5EF4-FFF2-40B4-BE49-F238E27FC236}">
              <a16:creationId xmlns="" xmlns:a16="http://schemas.microsoft.com/office/drawing/2014/main" id="{00000000-0008-0000-0A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1" name="Picture 1310">
          <a:extLst>
            <a:ext uri="{FF2B5EF4-FFF2-40B4-BE49-F238E27FC236}">
              <a16:creationId xmlns="" xmlns:a16="http://schemas.microsoft.com/office/drawing/2014/main" id="{00000000-0008-0000-0A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2" name="Picture 1311">
          <a:extLst>
            <a:ext uri="{FF2B5EF4-FFF2-40B4-BE49-F238E27FC236}">
              <a16:creationId xmlns="" xmlns:a16="http://schemas.microsoft.com/office/drawing/2014/main" id="{00000000-0008-0000-0A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3" name="Picture 1312">
          <a:extLst>
            <a:ext uri="{FF2B5EF4-FFF2-40B4-BE49-F238E27FC236}">
              <a16:creationId xmlns="" xmlns:a16="http://schemas.microsoft.com/office/drawing/2014/main" id="{00000000-0008-0000-0A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4" name="Picture 1313">
          <a:extLst>
            <a:ext uri="{FF2B5EF4-FFF2-40B4-BE49-F238E27FC236}">
              <a16:creationId xmlns="" xmlns:a16="http://schemas.microsoft.com/office/drawing/2014/main" id="{00000000-0008-0000-0A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5" name="Picture 1314">
          <a:extLst>
            <a:ext uri="{FF2B5EF4-FFF2-40B4-BE49-F238E27FC236}">
              <a16:creationId xmlns="" xmlns:a16="http://schemas.microsoft.com/office/drawing/2014/main" id="{00000000-0008-0000-0A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6" name="Picture 1315">
          <a:extLst>
            <a:ext uri="{FF2B5EF4-FFF2-40B4-BE49-F238E27FC236}">
              <a16:creationId xmlns="" xmlns:a16="http://schemas.microsoft.com/office/drawing/2014/main" id="{00000000-0008-0000-0A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7" name="Picture 1316">
          <a:extLst>
            <a:ext uri="{FF2B5EF4-FFF2-40B4-BE49-F238E27FC236}">
              <a16:creationId xmlns="" xmlns:a16="http://schemas.microsoft.com/office/drawing/2014/main" id="{00000000-0008-0000-0A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8" name="Picture 1317">
          <a:extLst>
            <a:ext uri="{FF2B5EF4-FFF2-40B4-BE49-F238E27FC236}">
              <a16:creationId xmlns="" xmlns:a16="http://schemas.microsoft.com/office/drawing/2014/main" id="{00000000-0008-0000-0A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19" name="Picture 1318">
          <a:extLst>
            <a:ext uri="{FF2B5EF4-FFF2-40B4-BE49-F238E27FC236}">
              <a16:creationId xmlns="" xmlns:a16="http://schemas.microsoft.com/office/drawing/2014/main" id="{00000000-0008-0000-0A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0" name="Picture 1319">
          <a:extLst>
            <a:ext uri="{FF2B5EF4-FFF2-40B4-BE49-F238E27FC236}">
              <a16:creationId xmlns="" xmlns:a16="http://schemas.microsoft.com/office/drawing/2014/main" id="{00000000-0008-0000-0A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1" name="Picture 1320">
          <a:extLst>
            <a:ext uri="{FF2B5EF4-FFF2-40B4-BE49-F238E27FC236}">
              <a16:creationId xmlns="" xmlns:a16="http://schemas.microsoft.com/office/drawing/2014/main" id="{00000000-0008-0000-0A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2" name="Picture 1321">
          <a:extLst>
            <a:ext uri="{FF2B5EF4-FFF2-40B4-BE49-F238E27FC236}">
              <a16:creationId xmlns="" xmlns:a16="http://schemas.microsoft.com/office/drawing/2014/main" id="{00000000-0008-0000-0A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3" name="Picture 1322">
          <a:extLst>
            <a:ext uri="{FF2B5EF4-FFF2-40B4-BE49-F238E27FC236}">
              <a16:creationId xmlns="" xmlns:a16="http://schemas.microsoft.com/office/drawing/2014/main" id="{00000000-0008-0000-0A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4" name="Picture 1323">
          <a:extLst>
            <a:ext uri="{FF2B5EF4-FFF2-40B4-BE49-F238E27FC236}">
              <a16:creationId xmlns="" xmlns:a16="http://schemas.microsoft.com/office/drawing/2014/main" id="{00000000-0008-0000-0A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5" name="Picture 1324">
          <a:extLst>
            <a:ext uri="{FF2B5EF4-FFF2-40B4-BE49-F238E27FC236}">
              <a16:creationId xmlns="" xmlns:a16="http://schemas.microsoft.com/office/drawing/2014/main" id="{00000000-0008-0000-0A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6" name="Picture 1325">
          <a:extLst>
            <a:ext uri="{FF2B5EF4-FFF2-40B4-BE49-F238E27FC236}">
              <a16:creationId xmlns="" xmlns:a16="http://schemas.microsoft.com/office/drawing/2014/main" id="{00000000-0008-0000-0A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7" name="Picture 1326">
          <a:extLst>
            <a:ext uri="{FF2B5EF4-FFF2-40B4-BE49-F238E27FC236}">
              <a16:creationId xmlns="" xmlns:a16="http://schemas.microsoft.com/office/drawing/2014/main" id="{00000000-0008-0000-0A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8" name="Picture 1327">
          <a:extLst>
            <a:ext uri="{FF2B5EF4-FFF2-40B4-BE49-F238E27FC236}">
              <a16:creationId xmlns="" xmlns:a16="http://schemas.microsoft.com/office/drawing/2014/main" id="{00000000-0008-0000-0A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29" name="Picture 1328">
          <a:extLst>
            <a:ext uri="{FF2B5EF4-FFF2-40B4-BE49-F238E27FC236}">
              <a16:creationId xmlns="" xmlns:a16="http://schemas.microsoft.com/office/drawing/2014/main" id="{00000000-0008-0000-0A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0" name="Picture 1329">
          <a:extLst>
            <a:ext uri="{FF2B5EF4-FFF2-40B4-BE49-F238E27FC236}">
              <a16:creationId xmlns="" xmlns:a16="http://schemas.microsoft.com/office/drawing/2014/main" id="{00000000-0008-0000-0A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1" name="Picture 1330">
          <a:extLst>
            <a:ext uri="{FF2B5EF4-FFF2-40B4-BE49-F238E27FC236}">
              <a16:creationId xmlns="" xmlns:a16="http://schemas.microsoft.com/office/drawing/2014/main" id="{00000000-0008-0000-0A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2" name="Picture 1331">
          <a:extLst>
            <a:ext uri="{FF2B5EF4-FFF2-40B4-BE49-F238E27FC236}">
              <a16:creationId xmlns="" xmlns:a16="http://schemas.microsoft.com/office/drawing/2014/main" id="{00000000-0008-0000-0A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3" name="Picture 1332">
          <a:extLst>
            <a:ext uri="{FF2B5EF4-FFF2-40B4-BE49-F238E27FC236}">
              <a16:creationId xmlns="" xmlns:a16="http://schemas.microsoft.com/office/drawing/2014/main" id="{00000000-0008-0000-0A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4" name="Picture 1333">
          <a:extLst>
            <a:ext uri="{FF2B5EF4-FFF2-40B4-BE49-F238E27FC236}">
              <a16:creationId xmlns="" xmlns:a16="http://schemas.microsoft.com/office/drawing/2014/main" id="{00000000-0008-0000-0A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5" name="Picture 1334">
          <a:extLst>
            <a:ext uri="{FF2B5EF4-FFF2-40B4-BE49-F238E27FC236}">
              <a16:creationId xmlns="" xmlns:a16="http://schemas.microsoft.com/office/drawing/2014/main" id="{00000000-0008-0000-0A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6" name="Picture 1335">
          <a:extLst>
            <a:ext uri="{FF2B5EF4-FFF2-40B4-BE49-F238E27FC236}">
              <a16:creationId xmlns="" xmlns:a16="http://schemas.microsoft.com/office/drawing/2014/main" id="{00000000-0008-0000-0A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7" name="Picture 1336">
          <a:extLst>
            <a:ext uri="{FF2B5EF4-FFF2-40B4-BE49-F238E27FC236}">
              <a16:creationId xmlns="" xmlns:a16="http://schemas.microsoft.com/office/drawing/2014/main" id="{00000000-0008-0000-0A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8" name="Picture 1337">
          <a:extLst>
            <a:ext uri="{FF2B5EF4-FFF2-40B4-BE49-F238E27FC236}">
              <a16:creationId xmlns="" xmlns:a16="http://schemas.microsoft.com/office/drawing/2014/main" id="{00000000-0008-0000-0A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39" name="Picture 1338">
          <a:extLst>
            <a:ext uri="{FF2B5EF4-FFF2-40B4-BE49-F238E27FC236}">
              <a16:creationId xmlns="" xmlns:a16="http://schemas.microsoft.com/office/drawing/2014/main" id="{00000000-0008-0000-0A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0" name="Picture 1339">
          <a:extLst>
            <a:ext uri="{FF2B5EF4-FFF2-40B4-BE49-F238E27FC236}">
              <a16:creationId xmlns="" xmlns:a16="http://schemas.microsoft.com/office/drawing/2014/main" id="{00000000-0008-0000-0A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1" name="Picture 1340">
          <a:extLst>
            <a:ext uri="{FF2B5EF4-FFF2-40B4-BE49-F238E27FC236}">
              <a16:creationId xmlns="" xmlns:a16="http://schemas.microsoft.com/office/drawing/2014/main" id="{00000000-0008-0000-0A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2" name="Picture 1341">
          <a:extLst>
            <a:ext uri="{FF2B5EF4-FFF2-40B4-BE49-F238E27FC236}">
              <a16:creationId xmlns="" xmlns:a16="http://schemas.microsoft.com/office/drawing/2014/main" id="{00000000-0008-0000-0A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3" name="Picture 1342">
          <a:extLst>
            <a:ext uri="{FF2B5EF4-FFF2-40B4-BE49-F238E27FC236}">
              <a16:creationId xmlns="" xmlns:a16="http://schemas.microsoft.com/office/drawing/2014/main" id="{00000000-0008-0000-0A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4" name="Picture 1343">
          <a:extLst>
            <a:ext uri="{FF2B5EF4-FFF2-40B4-BE49-F238E27FC236}">
              <a16:creationId xmlns="" xmlns:a16="http://schemas.microsoft.com/office/drawing/2014/main" id="{00000000-0008-0000-0A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5" name="Picture 1344">
          <a:extLst>
            <a:ext uri="{FF2B5EF4-FFF2-40B4-BE49-F238E27FC236}">
              <a16:creationId xmlns="" xmlns:a16="http://schemas.microsoft.com/office/drawing/2014/main" id="{00000000-0008-0000-0A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6" name="Picture 1345">
          <a:extLst>
            <a:ext uri="{FF2B5EF4-FFF2-40B4-BE49-F238E27FC236}">
              <a16:creationId xmlns="" xmlns:a16="http://schemas.microsoft.com/office/drawing/2014/main" id="{00000000-0008-0000-0A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7" name="Picture 1346">
          <a:extLst>
            <a:ext uri="{FF2B5EF4-FFF2-40B4-BE49-F238E27FC236}">
              <a16:creationId xmlns="" xmlns:a16="http://schemas.microsoft.com/office/drawing/2014/main" id="{00000000-0008-0000-0A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8" name="Picture 1347">
          <a:extLst>
            <a:ext uri="{FF2B5EF4-FFF2-40B4-BE49-F238E27FC236}">
              <a16:creationId xmlns="" xmlns:a16="http://schemas.microsoft.com/office/drawing/2014/main" id="{00000000-0008-0000-0A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49" name="Picture 1348">
          <a:extLst>
            <a:ext uri="{FF2B5EF4-FFF2-40B4-BE49-F238E27FC236}">
              <a16:creationId xmlns="" xmlns:a16="http://schemas.microsoft.com/office/drawing/2014/main" id="{00000000-0008-0000-0A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0" name="Picture 1349">
          <a:extLst>
            <a:ext uri="{FF2B5EF4-FFF2-40B4-BE49-F238E27FC236}">
              <a16:creationId xmlns="" xmlns:a16="http://schemas.microsoft.com/office/drawing/2014/main" id="{00000000-0008-0000-0A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1" name="Picture 1350">
          <a:extLst>
            <a:ext uri="{FF2B5EF4-FFF2-40B4-BE49-F238E27FC236}">
              <a16:creationId xmlns="" xmlns:a16="http://schemas.microsoft.com/office/drawing/2014/main" id="{00000000-0008-0000-0A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2" name="Picture 1351">
          <a:extLst>
            <a:ext uri="{FF2B5EF4-FFF2-40B4-BE49-F238E27FC236}">
              <a16:creationId xmlns="" xmlns:a16="http://schemas.microsoft.com/office/drawing/2014/main" id="{00000000-0008-0000-0A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3" name="Picture 1352">
          <a:extLst>
            <a:ext uri="{FF2B5EF4-FFF2-40B4-BE49-F238E27FC236}">
              <a16:creationId xmlns="" xmlns:a16="http://schemas.microsoft.com/office/drawing/2014/main" id="{00000000-0008-0000-0A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4" name="Picture 1353">
          <a:extLst>
            <a:ext uri="{FF2B5EF4-FFF2-40B4-BE49-F238E27FC236}">
              <a16:creationId xmlns="" xmlns:a16="http://schemas.microsoft.com/office/drawing/2014/main" id="{00000000-0008-0000-0A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5" name="Picture 1354">
          <a:extLst>
            <a:ext uri="{FF2B5EF4-FFF2-40B4-BE49-F238E27FC236}">
              <a16:creationId xmlns="" xmlns:a16="http://schemas.microsoft.com/office/drawing/2014/main" id="{00000000-0008-0000-0A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6" name="Picture 1355">
          <a:extLst>
            <a:ext uri="{FF2B5EF4-FFF2-40B4-BE49-F238E27FC236}">
              <a16:creationId xmlns="" xmlns:a16="http://schemas.microsoft.com/office/drawing/2014/main" id="{00000000-0008-0000-0A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7" name="Picture 1356">
          <a:extLst>
            <a:ext uri="{FF2B5EF4-FFF2-40B4-BE49-F238E27FC236}">
              <a16:creationId xmlns="" xmlns:a16="http://schemas.microsoft.com/office/drawing/2014/main" id="{00000000-0008-0000-0A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8" name="Picture 1357">
          <a:extLst>
            <a:ext uri="{FF2B5EF4-FFF2-40B4-BE49-F238E27FC236}">
              <a16:creationId xmlns="" xmlns:a16="http://schemas.microsoft.com/office/drawing/2014/main" id="{00000000-0008-0000-0A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59" name="Picture 1358">
          <a:extLst>
            <a:ext uri="{FF2B5EF4-FFF2-40B4-BE49-F238E27FC236}">
              <a16:creationId xmlns="" xmlns:a16="http://schemas.microsoft.com/office/drawing/2014/main" id="{00000000-0008-0000-0A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0" name="Picture 1359">
          <a:extLst>
            <a:ext uri="{FF2B5EF4-FFF2-40B4-BE49-F238E27FC236}">
              <a16:creationId xmlns="" xmlns:a16="http://schemas.microsoft.com/office/drawing/2014/main" id="{00000000-0008-0000-0A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1" name="Picture 1360">
          <a:extLst>
            <a:ext uri="{FF2B5EF4-FFF2-40B4-BE49-F238E27FC236}">
              <a16:creationId xmlns="" xmlns:a16="http://schemas.microsoft.com/office/drawing/2014/main" id="{00000000-0008-0000-0A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2" name="Picture 1361">
          <a:extLst>
            <a:ext uri="{FF2B5EF4-FFF2-40B4-BE49-F238E27FC236}">
              <a16:creationId xmlns="" xmlns:a16="http://schemas.microsoft.com/office/drawing/2014/main" id="{00000000-0008-0000-0A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3" name="Picture 1362">
          <a:extLst>
            <a:ext uri="{FF2B5EF4-FFF2-40B4-BE49-F238E27FC236}">
              <a16:creationId xmlns="" xmlns:a16="http://schemas.microsoft.com/office/drawing/2014/main" id="{00000000-0008-0000-0A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4" name="Picture 1363">
          <a:extLst>
            <a:ext uri="{FF2B5EF4-FFF2-40B4-BE49-F238E27FC236}">
              <a16:creationId xmlns="" xmlns:a16="http://schemas.microsoft.com/office/drawing/2014/main" id="{00000000-0008-0000-0A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5" name="Picture 1364">
          <a:extLst>
            <a:ext uri="{FF2B5EF4-FFF2-40B4-BE49-F238E27FC236}">
              <a16:creationId xmlns="" xmlns:a16="http://schemas.microsoft.com/office/drawing/2014/main" id="{00000000-0008-0000-0A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6" name="Picture 1365">
          <a:extLst>
            <a:ext uri="{FF2B5EF4-FFF2-40B4-BE49-F238E27FC236}">
              <a16:creationId xmlns="" xmlns:a16="http://schemas.microsoft.com/office/drawing/2014/main" id="{00000000-0008-0000-0A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7" name="Picture 1366">
          <a:extLst>
            <a:ext uri="{FF2B5EF4-FFF2-40B4-BE49-F238E27FC236}">
              <a16:creationId xmlns="" xmlns:a16="http://schemas.microsoft.com/office/drawing/2014/main" id="{00000000-0008-0000-0A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8" name="Picture 1367">
          <a:extLst>
            <a:ext uri="{FF2B5EF4-FFF2-40B4-BE49-F238E27FC236}">
              <a16:creationId xmlns="" xmlns:a16="http://schemas.microsoft.com/office/drawing/2014/main" id="{00000000-0008-0000-0A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69" name="Picture 1368">
          <a:extLst>
            <a:ext uri="{FF2B5EF4-FFF2-40B4-BE49-F238E27FC236}">
              <a16:creationId xmlns="" xmlns:a16="http://schemas.microsoft.com/office/drawing/2014/main" id="{00000000-0008-0000-0A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0" name="Picture 1369">
          <a:extLst>
            <a:ext uri="{FF2B5EF4-FFF2-40B4-BE49-F238E27FC236}">
              <a16:creationId xmlns="" xmlns:a16="http://schemas.microsoft.com/office/drawing/2014/main" id="{00000000-0008-0000-0A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1" name="Picture 1370">
          <a:extLst>
            <a:ext uri="{FF2B5EF4-FFF2-40B4-BE49-F238E27FC236}">
              <a16:creationId xmlns="" xmlns:a16="http://schemas.microsoft.com/office/drawing/2014/main" id="{00000000-0008-0000-0A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2" name="Picture 1371">
          <a:extLst>
            <a:ext uri="{FF2B5EF4-FFF2-40B4-BE49-F238E27FC236}">
              <a16:creationId xmlns="" xmlns:a16="http://schemas.microsoft.com/office/drawing/2014/main" id="{00000000-0008-0000-0A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3" name="Picture 1372">
          <a:extLst>
            <a:ext uri="{FF2B5EF4-FFF2-40B4-BE49-F238E27FC236}">
              <a16:creationId xmlns="" xmlns:a16="http://schemas.microsoft.com/office/drawing/2014/main" id="{00000000-0008-0000-0A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4" name="Picture 1373">
          <a:extLst>
            <a:ext uri="{FF2B5EF4-FFF2-40B4-BE49-F238E27FC236}">
              <a16:creationId xmlns="" xmlns:a16="http://schemas.microsoft.com/office/drawing/2014/main" id="{00000000-0008-0000-0A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5" name="Picture 1374">
          <a:extLst>
            <a:ext uri="{FF2B5EF4-FFF2-40B4-BE49-F238E27FC236}">
              <a16:creationId xmlns="" xmlns:a16="http://schemas.microsoft.com/office/drawing/2014/main" id="{00000000-0008-0000-0A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6" name="Picture 1375">
          <a:extLst>
            <a:ext uri="{FF2B5EF4-FFF2-40B4-BE49-F238E27FC236}">
              <a16:creationId xmlns="" xmlns:a16="http://schemas.microsoft.com/office/drawing/2014/main" id="{00000000-0008-0000-0A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7" name="Picture 1376">
          <a:extLst>
            <a:ext uri="{FF2B5EF4-FFF2-40B4-BE49-F238E27FC236}">
              <a16:creationId xmlns="" xmlns:a16="http://schemas.microsoft.com/office/drawing/2014/main" id="{00000000-0008-0000-0A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8" name="Picture 1377">
          <a:extLst>
            <a:ext uri="{FF2B5EF4-FFF2-40B4-BE49-F238E27FC236}">
              <a16:creationId xmlns="" xmlns:a16="http://schemas.microsoft.com/office/drawing/2014/main" id="{00000000-0008-0000-0A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79" name="Picture 1378">
          <a:extLst>
            <a:ext uri="{FF2B5EF4-FFF2-40B4-BE49-F238E27FC236}">
              <a16:creationId xmlns="" xmlns:a16="http://schemas.microsoft.com/office/drawing/2014/main" id="{00000000-0008-0000-0A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0" name="Picture 1379">
          <a:extLst>
            <a:ext uri="{FF2B5EF4-FFF2-40B4-BE49-F238E27FC236}">
              <a16:creationId xmlns="" xmlns:a16="http://schemas.microsoft.com/office/drawing/2014/main" id="{00000000-0008-0000-0A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1" name="Picture 1380">
          <a:extLst>
            <a:ext uri="{FF2B5EF4-FFF2-40B4-BE49-F238E27FC236}">
              <a16:creationId xmlns="" xmlns:a16="http://schemas.microsoft.com/office/drawing/2014/main" id="{00000000-0008-0000-0A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2" name="Picture 1381">
          <a:extLst>
            <a:ext uri="{FF2B5EF4-FFF2-40B4-BE49-F238E27FC236}">
              <a16:creationId xmlns="" xmlns:a16="http://schemas.microsoft.com/office/drawing/2014/main" id="{00000000-0008-0000-0A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3" name="Picture 1382">
          <a:extLst>
            <a:ext uri="{FF2B5EF4-FFF2-40B4-BE49-F238E27FC236}">
              <a16:creationId xmlns="" xmlns:a16="http://schemas.microsoft.com/office/drawing/2014/main" id="{00000000-0008-0000-0A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4" name="Picture 1383">
          <a:extLst>
            <a:ext uri="{FF2B5EF4-FFF2-40B4-BE49-F238E27FC236}">
              <a16:creationId xmlns="" xmlns:a16="http://schemas.microsoft.com/office/drawing/2014/main" id="{00000000-0008-0000-0A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5" name="Picture 1384">
          <a:extLst>
            <a:ext uri="{FF2B5EF4-FFF2-40B4-BE49-F238E27FC236}">
              <a16:creationId xmlns="" xmlns:a16="http://schemas.microsoft.com/office/drawing/2014/main" id="{00000000-0008-0000-0A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6" name="Picture 1385">
          <a:extLst>
            <a:ext uri="{FF2B5EF4-FFF2-40B4-BE49-F238E27FC236}">
              <a16:creationId xmlns="" xmlns:a16="http://schemas.microsoft.com/office/drawing/2014/main" id="{00000000-0008-0000-0A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7" name="Picture 1386">
          <a:extLst>
            <a:ext uri="{FF2B5EF4-FFF2-40B4-BE49-F238E27FC236}">
              <a16:creationId xmlns="" xmlns:a16="http://schemas.microsoft.com/office/drawing/2014/main" id="{00000000-0008-0000-0A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8" name="Picture 1387">
          <a:extLst>
            <a:ext uri="{FF2B5EF4-FFF2-40B4-BE49-F238E27FC236}">
              <a16:creationId xmlns="" xmlns:a16="http://schemas.microsoft.com/office/drawing/2014/main" id="{00000000-0008-0000-0A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89" name="Picture 1388">
          <a:extLst>
            <a:ext uri="{FF2B5EF4-FFF2-40B4-BE49-F238E27FC236}">
              <a16:creationId xmlns="" xmlns:a16="http://schemas.microsoft.com/office/drawing/2014/main" id="{00000000-0008-0000-0A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0" name="Picture 1389">
          <a:extLst>
            <a:ext uri="{FF2B5EF4-FFF2-40B4-BE49-F238E27FC236}">
              <a16:creationId xmlns="" xmlns:a16="http://schemas.microsoft.com/office/drawing/2014/main" id="{00000000-0008-0000-0A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1" name="Picture 1390">
          <a:extLst>
            <a:ext uri="{FF2B5EF4-FFF2-40B4-BE49-F238E27FC236}">
              <a16:creationId xmlns="" xmlns:a16="http://schemas.microsoft.com/office/drawing/2014/main" id="{00000000-0008-0000-0A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2" name="Picture 1391">
          <a:extLst>
            <a:ext uri="{FF2B5EF4-FFF2-40B4-BE49-F238E27FC236}">
              <a16:creationId xmlns="" xmlns:a16="http://schemas.microsoft.com/office/drawing/2014/main" id="{00000000-0008-0000-0A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3" name="Picture 1392">
          <a:extLst>
            <a:ext uri="{FF2B5EF4-FFF2-40B4-BE49-F238E27FC236}">
              <a16:creationId xmlns="" xmlns:a16="http://schemas.microsoft.com/office/drawing/2014/main" id="{00000000-0008-0000-0A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4" name="Picture 1393">
          <a:extLst>
            <a:ext uri="{FF2B5EF4-FFF2-40B4-BE49-F238E27FC236}">
              <a16:creationId xmlns="" xmlns:a16="http://schemas.microsoft.com/office/drawing/2014/main" id="{00000000-0008-0000-0A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5" name="Picture 1394">
          <a:extLst>
            <a:ext uri="{FF2B5EF4-FFF2-40B4-BE49-F238E27FC236}">
              <a16:creationId xmlns="" xmlns:a16="http://schemas.microsoft.com/office/drawing/2014/main" id="{00000000-0008-0000-0A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6" name="Picture 1395">
          <a:extLst>
            <a:ext uri="{FF2B5EF4-FFF2-40B4-BE49-F238E27FC236}">
              <a16:creationId xmlns="" xmlns:a16="http://schemas.microsoft.com/office/drawing/2014/main" id="{00000000-0008-0000-0A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7" name="Picture 1396">
          <a:extLst>
            <a:ext uri="{FF2B5EF4-FFF2-40B4-BE49-F238E27FC236}">
              <a16:creationId xmlns="" xmlns:a16="http://schemas.microsoft.com/office/drawing/2014/main" id="{00000000-0008-0000-0A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8" name="Picture 1397">
          <a:extLst>
            <a:ext uri="{FF2B5EF4-FFF2-40B4-BE49-F238E27FC236}">
              <a16:creationId xmlns="" xmlns:a16="http://schemas.microsoft.com/office/drawing/2014/main" id="{00000000-0008-0000-0A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399" name="Picture 1398">
          <a:extLst>
            <a:ext uri="{FF2B5EF4-FFF2-40B4-BE49-F238E27FC236}">
              <a16:creationId xmlns="" xmlns:a16="http://schemas.microsoft.com/office/drawing/2014/main" id="{00000000-0008-0000-0A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0" name="Picture 1399">
          <a:extLst>
            <a:ext uri="{FF2B5EF4-FFF2-40B4-BE49-F238E27FC236}">
              <a16:creationId xmlns="" xmlns:a16="http://schemas.microsoft.com/office/drawing/2014/main" id="{00000000-0008-0000-0A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1" name="Picture 1400">
          <a:extLst>
            <a:ext uri="{FF2B5EF4-FFF2-40B4-BE49-F238E27FC236}">
              <a16:creationId xmlns="" xmlns:a16="http://schemas.microsoft.com/office/drawing/2014/main" id="{00000000-0008-0000-0A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2" name="Picture 1401">
          <a:extLst>
            <a:ext uri="{FF2B5EF4-FFF2-40B4-BE49-F238E27FC236}">
              <a16:creationId xmlns="" xmlns:a16="http://schemas.microsoft.com/office/drawing/2014/main" id="{00000000-0008-0000-0A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3" name="Picture 1402">
          <a:extLst>
            <a:ext uri="{FF2B5EF4-FFF2-40B4-BE49-F238E27FC236}">
              <a16:creationId xmlns="" xmlns:a16="http://schemas.microsoft.com/office/drawing/2014/main" id="{00000000-0008-0000-0A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4" name="Picture 1403">
          <a:extLst>
            <a:ext uri="{FF2B5EF4-FFF2-40B4-BE49-F238E27FC236}">
              <a16:creationId xmlns="" xmlns:a16="http://schemas.microsoft.com/office/drawing/2014/main" id="{00000000-0008-0000-0A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5" name="Picture 1404">
          <a:extLst>
            <a:ext uri="{FF2B5EF4-FFF2-40B4-BE49-F238E27FC236}">
              <a16:creationId xmlns="" xmlns:a16="http://schemas.microsoft.com/office/drawing/2014/main" id="{00000000-0008-0000-0A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6" name="Picture 1405">
          <a:extLst>
            <a:ext uri="{FF2B5EF4-FFF2-40B4-BE49-F238E27FC236}">
              <a16:creationId xmlns="" xmlns:a16="http://schemas.microsoft.com/office/drawing/2014/main" id="{00000000-0008-0000-0A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7" name="Picture 1406">
          <a:extLst>
            <a:ext uri="{FF2B5EF4-FFF2-40B4-BE49-F238E27FC236}">
              <a16:creationId xmlns="" xmlns:a16="http://schemas.microsoft.com/office/drawing/2014/main" id="{00000000-0008-0000-0A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8" name="Picture 1407">
          <a:extLst>
            <a:ext uri="{FF2B5EF4-FFF2-40B4-BE49-F238E27FC236}">
              <a16:creationId xmlns="" xmlns:a16="http://schemas.microsoft.com/office/drawing/2014/main" id="{00000000-0008-0000-0A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09" name="Picture 1408">
          <a:extLst>
            <a:ext uri="{FF2B5EF4-FFF2-40B4-BE49-F238E27FC236}">
              <a16:creationId xmlns="" xmlns:a16="http://schemas.microsoft.com/office/drawing/2014/main" id="{00000000-0008-0000-0A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0" name="Picture 1409">
          <a:extLst>
            <a:ext uri="{FF2B5EF4-FFF2-40B4-BE49-F238E27FC236}">
              <a16:creationId xmlns="" xmlns:a16="http://schemas.microsoft.com/office/drawing/2014/main" id="{00000000-0008-0000-0A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1" name="Picture 1410">
          <a:extLst>
            <a:ext uri="{FF2B5EF4-FFF2-40B4-BE49-F238E27FC236}">
              <a16:creationId xmlns="" xmlns:a16="http://schemas.microsoft.com/office/drawing/2014/main" id="{00000000-0008-0000-0A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2" name="Picture 1411">
          <a:extLst>
            <a:ext uri="{FF2B5EF4-FFF2-40B4-BE49-F238E27FC236}">
              <a16:creationId xmlns="" xmlns:a16="http://schemas.microsoft.com/office/drawing/2014/main" id="{00000000-0008-0000-0A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3" name="Picture 1412">
          <a:extLst>
            <a:ext uri="{FF2B5EF4-FFF2-40B4-BE49-F238E27FC236}">
              <a16:creationId xmlns="" xmlns:a16="http://schemas.microsoft.com/office/drawing/2014/main" id="{00000000-0008-0000-0A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4" name="Picture 1413">
          <a:extLst>
            <a:ext uri="{FF2B5EF4-FFF2-40B4-BE49-F238E27FC236}">
              <a16:creationId xmlns="" xmlns:a16="http://schemas.microsoft.com/office/drawing/2014/main" id="{00000000-0008-0000-0A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5" name="Picture 1414">
          <a:extLst>
            <a:ext uri="{FF2B5EF4-FFF2-40B4-BE49-F238E27FC236}">
              <a16:creationId xmlns="" xmlns:a16="http://schemas.microsoft.com/office/drawing/2014/main" id="{00000000-0008-0000-0A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6" name="Picture 1415">
          <a:extLst>
            <a:ext uri="{FF2B5EF4-FFF2-40B4-BE49-F238E27FC236}">
              <a16:creationId xmlns="" xmlns:a16="http://schemas.microsoft.com/office/drawing/2014/main" id="{00000000-0008-0000-0A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7" name="Picture 1416">
          <a:extLst>
            <a:ext uri="{FF2B5EF4-FFF2-40B4-BE49-F238E27FC236}">
              <a16:creationId xmlns="" xmlns:a16="http://schemas.microsoft.com/office/drawing/2014/main" id="{00000000-0008-0000-0A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8" name="Picture 1417">
          <a:extLst>
            <a:ext uri="{FF2B5EF4-FFF2-40B4-BE49-F238E27FC236}">
              <a16:creationId xmlns="" xmlns:a16="http://schemas.microsoft.com/office/drawing/2014/main" id="{00000000-0008-0000-0A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19" name="Picture 1418">
          <a:extLst>
            <a:ext uri="{FF2B5EF4-FFF2-40B4-BE49-F238E27FC236}">
              <a16:creationId xmlns="" xmlns:a16="http://schemas.microsoft.com/office/drawing/2014/main" id="{00000000-0008-0000-0A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0" name="Picture 1419">
          <a:extLst>
            <a:ext uri="{FF2B5EF4-FFF2-40B4-BE49-F238E27FC236}">
              <a16:creationId xmlns="" xmlns:a16="http://schemas.microsoft.com/office/drawing/2014/main" id="{00000000-0008-0000-0A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1" name="Picture 1420">
          <a:extLst>
            <a:ext uri="{FF2B5EF4-FFF2-40B4-BE49-F238E27FC236}">
              <a16:creationId xmlns="" xmlns:a16="http://schemas.microsoft.com/office/drawing/2014/main" id="{00000000-0008-0000-0A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2" name="Picture 1421">
          <a:extLst>
            <a:ext uri="{FF2B5EF4-FFF2-40B4-BE49-F238E27FC236}">
              <a16:creationId xmlns="" xmlns:a16="http://schemas.microsoft.com/office/drawing/2014/main" id="{00000000-0008-0000-0A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3" name="Picture 1422">
          <a:extLst>
            <a:ext uri="{FF2B5EF4-FFF2-40B4-BE49-F238E27FC236}">
              <a16:creationId xmlns="" xmlns:a16="http://schemas.microsoft.com/office/drawing/2014/main" id="{00000000-0008-0000-0A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4" name="Picture 1423">
          <a:extLst>
            <a:ext uri="{FF2B5EF4-FFF2-40B4-BE49-F238E27FC236}">
              <a16:creationId xmlns="" xmlns:a16="http://schemas.microsoft.com/office/drawing/2014/main" id="{00000000-0008-0000-0A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5" name="Picture 1424">
          <a:extLst>
            <a:ext uri="{FF2B5EF4-FFF2-40B4-BE49-F238E27FC236}">
              <a16:creationId xmlns="" xmlns:a16="http://schemas.microsoft.com/office/drawing/2014/main" id="{00000000-0008-0000-0A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6" name="Picture 1425">
          <a:extLst>
            <a:ext uri="{FF2B5EF4-FFF2-40B4-BE49-F238E27FC236}">
              <a16:creationId xmlns="" xmlns:a16="http://schemas.microsoft.com/office/drawing/2014/main" id="{00000000-0008-0000-0A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7" name="Picture 1426">
          <a:extLst>
            <a:ext uri="{FF2B5EF4-FFF2-40B4-BE49-F238E27FC236}">
              <a16:creationId xmlns="" xmlns:a16="http://schemas.microsoft.com/office/drawing/2014/main" id="{00000000-0008-0000-0A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8" name="Picture 1427">
          <a:extLst>
            <a:ext uri="{FF2B5EF4-FFF2-40B4-BE49-F238E27FC236}">
              <a16:creationId xmlns="" xmlns:a16="http://schemas.microsoft.com/office/drawing/2014/main" id="{00000000-0008-0000-0A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29" name="Picture 1428">
          <a:extLst>
            <a:ext uri="{FF2B5EF4-FFF2-40B4-BE49-F238E27FC236}">
              <a16:creationId xmlns="" xmlns:a16="http://schemas.microsoft.com/office/drawing/2014/main" id="{00000000-0008-0000-0A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0" name="Picture 1429">
          <a:extLst>
            <a:ext uri="{FF2B5EF4-FFF2-40B4-BE49-F238E27FC236}">
              <a16:creationId xmlns="" xmlns:a16="http://schemas.microsoft.com/office/drawing/2014/main" id="{00000000-0008-0000-0A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1" name="Picture 1430">
          <a:extLst>
            <a:ext uri="{FF2B5EF4-FFF2-40B4-BE49-F238E27FC236}">
              <a16:creationId xmlns="" xmlns:a16="http://schemas.microsoft.com/office/drawing/2014/main" id="{00000000-0008-0000-0A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2" name="Picture 1431">
          <a:extLst>
            <a:ext uri="{FF2B5EF4-FFF2-40B4-BE49-F238E27FC236}">
              <a16:creationId xmlns="" xmlns:a16="http://schemas.microsoft.com/office/drawing/2014/main" id="{00000000-0008-0000-0A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3" name="Picture 1432">
          <a:extLst>
            <a:ext uri="{FF2B5EF4-FFF2-40B4-BE49-F238E27FC236}">
              <a16:creationId xmlns="" xmlns:a16="http://schemas.microsoft.com/office/drawing/2014/main" id="{00000000-0008-0000-0A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4" name="Picture 1433">
          <a:extLst>
            <a:ext uri="{FF2B5EF4-FFF2-40B4-BE49-F238E27FC236}">
              <a16:creationId xmlns="" xmlns:a16="http://schemas.microsoft.com/office/drawing/2014/main" id="{00000000-0008-0000-0A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5" name="Picture 1434">
          <a:extLst>
            <a:ext uri="{FF2B5EF4-FFF2-40B4-BE49-F238E27FC236}">
              <a16:creationId xmlns="" xmlns:a16="http://schemas.microsoft.com/office/drawing/2014/main" id="{00000000-0008-0000-0A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6" name="Picture 1435">
          <a:extLst>
            <a:ext uri="{FF2B5EF4-FFF2-40B4-BE49-F238E27FC236}">
              <a16:creationId xmlns="" xmlns:a16="http://schemas.microsoft.com/office/drawing/2014/main" id="{00000000-0008-0000-0A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7" name="Picture 1436">
          <a:extLst>
            <a:ext uri="{FF2B5EF4-FFF2-40B4-BE49-F238E27FC236}">
              <a16:creationId xmlns="" xmlns:a16="http://schemas.microsoft.com/office/drawing/2014/main" id="{00000000-0008-0000-0A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8" name="Picture 1437">
          <a:extLst>
            <a:ext uri="{FF2B5EF4-FFF2-40B4-BE49-F238E27FC236}">
              <a16:creationId xmlns="" xmlns:a16="http://schemas.microsoft.com/office/drawing/2014/main" id="{00000000-0008-0000-0A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39" name="Picture 1438">
          <a:extLst>
            <a:ext uri="{FF2B5EF4-FFF2-40B4-BE49-F238E27FC236}">
              <a16:creationId xmlns="" xmlns:a16="http://schemas.microsoft.com/office/drawing/2014/main" id="{00000000-0008-0000-0A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0" name="Picture 1439">
          <a:extLst>
            <a:ext uri="{FF2B5EF4-FFF2-40B4-BE49-F238E27FC236}">
              <a16:creationId xmlns="" xmlns:a16="http://schemas.microsoft.com/office/drawing/2014/main" id="{00000000-0008-0000-0A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1" name="Picture 1440">
          <a:extLst>
            <a:ext uri="{FF2B5EF4-FFF2-40B4-BE49-F238E27FC236}">
              <a16:creationId xmlns="" xmlns:a16="http://schemas.microsoft.com/office/drawing/2014/main" id="{00000000-0008-0000-0A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2" name="Picture 1441">
          <a:extLst>
            <a:ext uri="{FF2B5EF4-FFF2-40B4-BE49-F238E27FC236}">
              <a16:creationId xmlns="" xmlns:a16="http://schemas.microsoft.com/office/drawing/2014/main" id="{00000000-0008-0000-0A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3" name="Picture 1442">
          <a:extLst>
            <a:ext uri="{FF2B5EF4-FFF2-40B4-BE49-F238E27FC236}">
              <a16:creationId xmlns="" xmlns:a16="http://schemas.microsoft.com/office/drawing/2014/main" id="{00000000-0008-0000-0A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4" name="Picture 1443">
          <a:extLst>
            <a:ext uri="{FF2B5EF4-FFF2-40B4-BE49-F238E27FC236}">
              <a16:creationId xmlns="" xmlns:a16="http://schemas.microsoft.com/office/drawing/2014/main" id="{00000000-0008-0000-0A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5" name="Picture 1444">
          <a:extLst>
            <a:ext uri="{FF2B5EF4-FFF2-40B4-BE49-F238E27FC236}">
              <a16:creationId xmlns="" xmlns:a16="http://schemas.microsoft.com/office/drawing/2014/main" id="{00000000-0008-0000-0A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6" name="Picture 1445">
          <a:extLst>
            <a:ext uri="{FF2B5EF4-FFF2-40B4-BE49-F238E27FC236}">
              <a16:creationId xmlns="" xmlns:a16="http://schemas.microsoft.com/office/drawing/2014/main" id="{00000000-0008-0000-0A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7" name="Picture 1446">
          <a:extLst>
            <a:ext uri="{FF2B5EF4-FFF2-40B4-BE49-F238E27FC236}">
              <a16:creationId xmlns="" xmlns:a16="http://schemas.microsoft.com/office/drawing/2014/main" id="{00000000-0008-0000-0A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8" name="Picture 1447">
          <a:extLst>
            <a:ext uri="{FF2B5EF4-FFF2-40B4-BE49-F238E27FC236}">
              <a16:creationId xmlns="" xmlns:a16="http://schemas.microsoft.com/office/drawing/2014/main" id="{00000000-0008-0000-0A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49" name="Picture 1448">
          <a:extLst>
            <a:ext uri="{FF2B5EF4-FFF2-40B4-BE49-F238E27FC236}">
              <a16:creationId xmlns="" xmlns:a16="http://schemas.microsoft.com/office/drawing/2014/main" id="{00000000-0008-0000-0A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0" name="Picture 1449">
          <a:extLst>
            <a:ext uri="{FF2B5EF4-FFF2-40B4-BE49-F238E27FC236}">
              <a16:creationId xmlns="" xmlns:a16="http://schemas.microsoft.com/office/drawing/2014/main" id="{00000000-0008-0000-0A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1" name="Picture 1450">
          <a:extLst>
            <a:ext uri="{FF2B5EF4-FFF2-40B4-BE49-F238E27FC236}">
              <a16:creationId xmlns="" xmlns:a16="http://schemas.microsoft.com/office/drawing/2014/main" id="{00000000-0008-0000-0A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2" name="Picture 1451">
          <a:extLst>
            <a:ext uri="{FF2B5EF4-FFF2-40B4-BE49-F238E27FC236}">
              <a16:creationId xmlns="" xmlns:a16="http://schemas.microsoft.com/office/drawing/2014/main" id="{00000000-0008-0000-0A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3" name="Picture 1452">
          <a:extLst>
            <a:ext uri="{FF2B5EF4-FFF2-40B4-BE49-F238E27FC236}">
              <a16:creationId xmlns="" xmlns:a16="http://schemas.microsoft.com/office/drawing/2014/main" id="{00000000-0008-0000-0A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4" name="Picture 1453">
          <a:extLst>
            <a:ext uri="{FF2B5EF4-FFF2-40B4-BE49-F238E27FC236}">
              <a16:creationId xmlns="" xmlns:a16="http://schemas.microsoft.com/office/drawing/2014/main" id="{00000000-0008-0000-0A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5" name="Picture 1454">
          <a:extLst>
            <a:ext uri="{FF2B5EF4-FFF2-40B4-BE49-F238E27FC236}">
              <a16:creationId xmlns="" xmlns:a16="http://schemas.microsoft.com/office/drawing/2014/main" id="{00000000-0008-0000-0A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6" name="Picture 1455">
          <a:extLst>
            <a:ext uri="{FF2B5EF4-FFF2-40B4-BE49-F238E27FC236}">
              <a16:creationId xmlns="" xmlns:a16="http://schemas.microsoft.com/office/drawing/2014/main" id="{00000000-0008-0000-0A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7" name="Picture 1456">
          <a:extLst>
            <a:ext uri="{FF2B5EF4-FFF2-40B4-BE49-F238E27FC236}">
              <a16:creationId xmlns="" xmlns:a16="http://schemas.microsoft.com/office/drawing/2014/main" id="{00000000-0008-0000-0A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8" name="Picture 1457">
          <a:extLst>
            <a:ext uri="{FF2B5EF4-FFF2-40B4-BE49-F238E27FC236}">
              <a16:creationId xmlns="" xmlns:a16="http://schemas.microsoft.com/office/drawing/2014/main" id="{00000000-0008-0000-0A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59" name="Picture 1458">
          <a:extLst>
            <a:ext uri="{FF2B5EF4-FFF2-40B4-BE49-F238E27FC236}">
              <a16:creationId xmlns="" xmlns:a16="http://schemas.microsoft.com/office/drawing/2014/main" id="{00000000-0008-0000-0A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0" name="Picture 1459">
          <a:extLst>
            <a:ext uri="{FF2B5EF4-FFF2-40B4-BE49-F238E27FC236}">
              <a16:creationId xmlns="" xmlns:a16="http://schemas.microsoft.com/office/drawing/2014/main" id="{00000000-0008-0000-0A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1" name="Picture 1460">
          <a:extLst>
            <a:ext uri="{FF2B5EF4-FFF2-40B4-BE49-F238E27FC236}">
              <a16:creationId xmlns="" xmlns:a16="http://schemas.microsoft.com/office/drawing/2014/main" id="{00000000-0008-0000-0A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2" name="Picture 1461">
          <a:extLst>
            <a:ext uri="{FF2B5EF4-FFF2-40B4-BE49-F238E27FC236}">
              <a16:creationId xmlns="" xmlns:a16="http://schemas.microsoft.com/office/drawing/2014/main" id="{00000000-0008-0000-0A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3" name="Picture 1462">
          <a:extLst>
            <a:ext uri="{FF2B5EF4-FFF2-40B4-BE49-F238E27FC236}">
              <a16:creationId xmlns="" xmlns:a16="http://schemas.microsoft.com/office/drawing/2014/main" id="{00000000-0008-0000-0A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4" name="Picture 1463">
          <a:extLst>
            <a:ext uri="{FF2B5EF4-FFF2-40B4-BE49-F238E27FC236}">
              <a16:creationId xmlns="" xmlns:a16="http://schemas.microsoft.com/office/drawing/2014/main" id="{00000000-0008-0000-0A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5" name="Picture 1464">
          <a:extLst>
            <a:ext uri="{FF2B5EF4-FFF2-40B4-BE49-F238E27FC236}">
              <a16:creationId xmlns="" xmlns:a16="http://schemas.microsoft.com/office/drawing/2014/main" id="{00000000-0008-0000-0A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6" name="Picture 1465">
          <a:extLst>
            <a:ext uri="{FF2B5EF4-FFF2-40B4-BE49-F238E27FC236}">
              <a16:creationId xmlns="" xmlns:a16="http://schemas.microsoft.com/office/drawing/2014/main" id="{00000000-0008-0000-0A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7" name="Picture 1466">
          <a:extLst>
            <a:ext uri="{FF2B5EF4-FFF2-40B4-BE49-F238E27FC236}">
              <a16:creationId xmlns="" xmlns:a16="http://schemas.microsoft.com/office/drawing/2014/main" id="{00000000-0008-0000-0A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8" name="Picture 1467">
          <a:extLst>
            <a:ext uri="{FF2B5EF4-FFF2-40B4-BE49-F238E27FC236}">
              <a16:creationId xmlns="" xmlns:a16="http://schemas.microsoft.com/office/drawing/2014/main" id="{00000000-0008-0000-0A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69" name="Picture 1468">
          <a:extLst>
            <a:ext uri="{FF2B5EF4-FFF2-40B4-BE49-F238E27FC236}">
              <a16:creationId xmlns="" xmlns:a16="http://schemas.microsoft.com/office/drawing/2014/main" id="{00000000-0008-0000-0A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70" name="Picture 1469">
          <a:extLst>
            <a:ext uri="{FF2B5EF4-FFF2-40B4-BE49-F238E27FC236}">
              <a16:creationId xmlns="" xmlns:a16="http://schemas.microsoft.com/office/drawing/2014/main" id="{00000000-0008-0000-0A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71" name="Picture 1470">
          <a:extLst>
            <a:ext uri="{FF2B5EF4-FFF2-40B4-BE49-F238E27FC236}">
              <a16:creationId xmlns="" xmlns:a16="http://schemas.microsoft.com/office/drawing/2014/main" id="{00000000-0008-0000-0A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72" name="Picture 1471">
          <a:extLst>
            <a:ext uri="{FF2B5EF4-FFF2-40B4-BE49-F238E27FC236}">
              <a16:creationId xmlns="" xmlns:a16="http://schemas.microsoft.com/office/drawing/2014/main" id="{00000000-0008-0000-0A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633</xdr:row>
      <xdr:rowOff>0</xdr:rowOff>
    </xdr:from>
    <xdr:ext cx="45720" cy="45720"/>
    <xdr:pic>
      <xdr:nvPicPr>
        <xdr:cNvPr id="1473" name="Picture 1472">
          <a:extLst>
            <a:ext uri="{FF2B5EF4-FFF2-40B4-BE49-F238E27FC236}">
              <a16:creationId xmlns="" xmlns:a16="http://schemas.microsoft.com/office/drawing/2014/main" id="{00000000-0008-0000-0A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027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1541145" cy="45720"/>
    <xdr:pic>
      <xdr:nvPicPr>
        <xdr:cNvPr id="1474" name="Picture 1473">
          <a:extLst>
            <a:ext uri="{FF2B5EF4-FFF2-40B4-BE49-F238E27FC236}">
              <a16:creationId xmlns="" xmlns:a16="http://schemas.microsoft.com/office/drawing/2014/main" id="{00000000-0008-0000-0A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1541145"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769620" cy="45720"/>
    <xdr:pic>
      <xdr:nvPicPr>
        <xdr:cNvPr id="1475" name="Picture 1474">
          <a:extLst>
            <a:ext uri="{FF2B5EF4-FFF2-40B4-BE49-F238E27FC236}">
              <a16:creationId xmlns="" xmlns:a16="http://schemas.microsoft.com/office/drawing/2014/main" id="{00000000-0008-0000-0A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7696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769620" cy="45720"/>
    <xdr:pic>
      <xdr:nvPicPr>
        <xdr:cNvPr id="1476" name="Picture 1475">
          <a:extLst>
            <a:ext uri="{FF2B5EF4-FFF2-40B4-BE49-F238E27FC236}">
              <a16:creationId xmlns="" xmlns:a16="http://schemas.microsoft.com/office/drawing/2014/main" id="{00000000-0008-0000-0A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7696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769620" cy="45720"/>
    <xdr:pic>
      <xdr:nvPicPr>
        <xdr:cNvPr id="1477" name="Picture 1476">
          <a:extLst>
            <a:ext uri="{FF2B5EF4-FFF2-40B4-BE49-F238E27FC236}">
              <a16:creationId xmlns="" xmlns:a16="http://schemas.microsoft.com/office/drawing/2014/main" id="{00000000-0008-0000-0A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7696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769620" cy="45720"/>
    <xdr:pic>
      <xdr:nvPicPr>
        <xdr:cNvPr id="1478" name="Picture 1477">
          <a:extLst>
            <a:ext uri="{FF2B5EF4-FFF2-40B4-BE49-F238E27FC236}">
              <a16:creationId xmlns="" xmlns:a16="http://schemas.microsoft.com/office/drawing/2014/main" id="{00000000-0008-0000-0A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7696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769620" cy="45720"/>
    <xdr:pic>
      <xdr:nvPicPr>
        <xdr:cNvPr id="1479" name="Picture 1478">
          <a:extLst>
            <a:ext uri="{FF2B5EF4-FFF2-40B4-BE49-F238E27FC236}">
              <a16:creationId xmlns="" xmlns:a16="http://schemas.microsoft.com/office/drawing/2014/main" id="{00000000-0008-0000-0A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7696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769620" cy="45720"/>
    <xdr:pic>
      <xdr:nvPicPr>
        <xdr:cNvPr id="1480" name="Picture 1479">
          <a:extLst>
            <a:ext uri="{FF2B5EF4-FFF2-40B4-BE49-F238E27FC236}">
              <a16:creationId xmlns="" xmlns:a16="http://schemas.microsoft.com/office/drawing/2014/main" id="{00000000-0008-0000-0A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7696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657225</xdr:colOff>
      <xdr:row>633</xdr:row>
      <xdr:rowOff>0</xdr:rowOff>
    </xdr:from>
    <xdr:ext cx="769620" cy="45720"/>
    <xdr:pic>
      <xdr:nvPicPr>
        <xdr:cNvPr id="1481" name="Picture 1480">
          <a:extLst>
            <a:ext uri="{FF2B5EF4-FFF2-40B4-BE49-F238E27FC236}">
              <a16:creationId xmlns="" xmlns:a16="http://schemas.microsoft.com/office/drawing/2014/main" id="{00000000-0008-0000-0A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0" y="113518950"/>
          <a:ext cx="7696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711200</xdr:colOff>
      <xdr:row>633</xdr:row>
      <xdr:rowOff>0</xdr:rowOff>
    </xdr:from>
    <xdr:ext cx="408305" cy="45720"/>
    <xdr:pic>
      <xdr:nvPicPr>
        <xdr:cNvPr id="1482" name="Picture 1481">
          <a:extLst>
            <a:ext uri="{FF2B5EF4-FFF2-40B4-BE49-F238E27FC236}">
              <a16:creationId xmlns="" xmlns:a16="http://schemas.microsoft.com/office/drawing/2014/main" id="{00000000-0008-0000-0A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21475" y="113518950"/>
          <a:ext cx="408305"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711200</xdr:colOff>
      <xdr:row>633</xdr:row>
      <xdr:rowOff>0</xdr:rowOff>
    </xdr:from>
    <xdr:ext cx="408305" cy="45720"/>
    <xdr:pic>
      <xdr:nvPicPr>
        <xdr:cNvPr id="1483" name="Picture 1482">
          <a:extLst>
            <a:ext uri="{FF2B5EF4-FFF2-40B4-BE49-F238E27FC236}">
              <a16:creationId xmlns="" xmlns:a16="http://schemas.microsoft.com/office/drawing/2014/main" id="{00000000-0008-0000-0A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21475" y="113518950"/>
          <a:ext cx="408305"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0</xdr:colOff>
      <xdr:row>634</xdr:row>
      <xdr:rowOff>0</xdr:rowOff>
    </xdr:from>
    <xdr:to>
      <xdr:col>2</xdr:col>
      <xdr:colOff>45720</xdr:colOff>
      <xdr:row>634</xdr:row>
      <xdr:rowOff>45720</xdr:rowOff>
    </xdr:to>
    <xdr:pic>
      <xdr:nvPicPr>
        <xdr:cNvPr id="1485" name="Picture 1484">
          <a:extLst>
            <a:ext uri="{FF2B5EF4-FFF2-40B4-BE49-F238E27FC236}">
              <a16:creationId xmlns="" xmlns:a16="http://schemas.microsoft.com/office/drawing/2014/main" id="{00000000-0008-0000-0A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86" name="Picture 1485">
          <a:extLst>
            <a:ext uri="{FF2B5EF4-FFF2-40B4-BE49-F238E27FC236}">
              <a16:creationId xmlns="" xmlns:a16="http://schemas.microsoft.com/office/drawing/2014/main" id="{00000000-0008-0000-0A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87" name="Picture 1486">
          <a:extLst>
            <a:ext uri="{FF2B5EF4-FFF2-40B4-BE49-F238E27FC236}">
              <a16:creationId xmlns="" xmlns:a16="http://schemas.microsoft.com/office/drawing/2014/main" id="{00000000-0008-0000-0A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88" name="Picture 1487">
          <a:extLst>
            <a:ext uri="{FF2B5EF4-FFF2-40B4-BE49-F238E27FC236}">
              <a16:creationId xmlns="" xmlns:a16="http://schemas.microsoft.com/office/drawing/2014/main" id="{00000000-0008-0000-0A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89" name="Picture 1488">
          <a:extLst>
            <a:ext uri="{FF2B5EF4-FFF2-40B4-BE49-F238E27FC236}">
              <a16:creationId xmlns="" xmlns:a16="http://schemas.microsoft.com/office/drawing/2014/main" id="{00000000-0008-0000-0A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0" name="Picture 1489">
          <a:extLst>
            <a:ext uri="{FF2B5EF4-FFF2-40B4-BE49-F238E27FC236}">
              <a16:creationId xmlns="" xmlns:a16="http://schemas.microsoft.com/office/drawing/2014/main" id="{00000000-0008-0000-0A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1" name="Picture 1490">
          <a:extLst>
            <a:ext uri="{FF2B5EF4-FFF2-40B4-BE49-F238E27FC236}">
              <a16:creationId xmlns="" xmlns:a16="http://schemas.microsoft.com/office/drawing/2014/main" id="{00000000-0008-0000-0A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2" name="Picture 1491">
          <a:extLst>
            <a:ext uri="{FF2B5EF4-FFF2-40B4-BE49-F238E27FC236}">
              <a16:creationId xmlns="" xmlns:a16="http://schemas.microsoft.com/office/drawing/2014/main" id="{00000000-0008-0000-0A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3" name="Picture 1492">
          <a:extLst>
            <a:ext uri="{FF2B5EF4-FFF2-40B4-BE49-F238E27FC236}">
              <a16:creationId xmlns="" xmlns:a16="http://schemas.microsoft.com/office/drawing/2014/main" id="{00000000-0008-0000-0A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4" name="Picture 1493">
          <a:extLst>
            <a:ext uri="{FF2B5EF4-FFF2-40B4-BE49-F238E27FC236}">
              <a16:creationId xmlns="" xmlns:a16="http://schemas.microsoft.com/office/drawing/2014/main" id="{00000000-0008-0000-0A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5" name="Picture 1494">
          <a:extLst>
            <a:ext uri="{FF2B5EF4-FFF2-40B4-BE49-F238E27FC236}">
              <a16:creationId xmlns="" xmlns:a16="http://schemas.microsoft.com/office/drawing/2014/main" id="{00000000-0008-0000-0A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6" name="Picture 1495">
          <a:extLst>
            <a:ext uri="{FF2B5EF4-FFF2-40B4-BE49-F238E27FC236}">
              <a16:creationId xmlns="" xmlns:a16="http://schemas.microsoft.com/office/drawing/2014/main" id="{00000000-0008-0000-0A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7" name="Picture 1496">
          <a:extLst>
            <a:ext uri="{FF2B5EF4-FFF2-40B4-BE49-F238E27FC236}">
              <a16:creationId xmlns="" xmlns:a16="http://schemas.microsoft.com/office/drawing/2014/main" id="{00000000-0008-0000-0A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8" name="Picture 1497">
          <a:extLst>
            <a:ext uri="{FF2B5EF4-FFF2-40B4-BE49-F238E27FC236}">
              <a16:creationId xmlns="" xmlns:a16="http://schemas.microsoft.com/office/drawing/2014/main" id="{00000000-0008-0000-0A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499" name="Picture 1498">
          <a:extLst>
            <a:ext uri="{FF2B5EF4-FFF2-40B4-BE49-F238E27FC236}">
              <a16:creationId xmlns="" xmlns:a16="http://schemas.microsoft.com/office/drawing/2014/main" id="{00000000-0008-0000-0A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0" name="Picture 1499">
          <a:extLst>
            <a:ext uri="{FF2B5EF4-FFF2-40B4-BE49-F238E27FC236}">
              <a16:creationId xmlns="" xmlns:a16="http://schemas.microsoft.com/office/drawing/2014/main" id="{00000000-0008-0000-0A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1" name="Picture 1500">
          <a:extLst>
            <a:ext uri="{FF2B5EF4-FFF2-40B4-BE49-F238E27FC236}">
              <a16:creationId xmlns="" xmlns:a16="http://schemas.microsoft.com/office/drawing/2014/main" id="{00000000-0008-0000-0A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2" name="Picture 1501">
          <a:extLst>
            <a:ext uri="{FF2B5EF4-FFF2-40B4-BE49-F238E27FC236}">
              <a16:creationId xmlns="" xmlns:a16="http://schemas.microsoft.com/office/drawing/2014/main" id="{00000000-0008-0000-0A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3" name="Picture 1502">
          <a:extLst>
            <a:ext uri="{FF2B5EF4-FFF2-40B4-BE49-F238E27FC236}">
              <a16:creationId xmlns="" xmlns:a16="http://schemas.microsoft.com/office/drawing/2014/main" id="{00000000-0008-0000-0A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4" name="Picture 1503">
          <a:extLst>
            <a:ext uri="{FF2B5EF4-FFF2-40B4-BE49-F238E27FC236}">
              <a16:creationId xmlns="" xmlns:a16="http://schemas.microsoft.com/office/drawing/2014/main" id="{00000000-0008-0000-0A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5" name="Picture 1504">
          <a:extLst>
            <a:ext uri="{FF2B5EF4-FFF2-40B4-BE49-F238E27FC236}">
              <a16:creationId xmlns="" xmlns:a16="http://schemas.microsoft.com/office/drawing/2014/main" id="{00000000-0008-0000-0A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6" name="Picture 1505">
          <a:extLst>
            <a:ext uri="{FF2B5EF4-FFF2-40B4-BE49-F238E27FC236}">
              <a16:creationId xmlns="" xmlns:a16="http://schemas.microsoft.com/office/drawing/2014/main" id="{00000000-0008-0000-0A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7" name="Picture 1506">
          <a:extLst>
            <a:ext uri="{FF2B5EF4-FFF2-40B4-BE49-F238E27FC236}">
              <a16:creationId xmlns="" xmlns:a16="http://schemas.microsoft.com/office/drawing/2014/main" id="{00000000-0008-0000-0A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8" name="Picture 1507">
          <a:extLst>
            <a:ext uri="{FF2B5EF4-FFF2-40B4-BE49-F238E27FC236}">
              <a16:creationId xmlns="" xmlns:a16="http://schemas.microsoft.com/office/drawing/2014/main" id="{00000000-0008-0000-0A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09" name="Picture 1508">
          <a:extLst>
            <a:ext uri="{FF2B5EF4-FFF2-40B4-BE49-F238E27FC236}">
              <a16:creationId xmlns="" xmlns:a16="http://schemas.microsoft.com/office/drawing/2014/main" id="{00000000-0008-0000-0A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0" name="Picture 1509">
          <a:extLst>
            <a:ext uri="{FF2B5EF4-FFF2-40B4-BE49-F238E27FC236}">
              <a16:creationId xmlns="" xmlns:a16="http://schemas.microsoft.com/office/drawing/2014/main" id="{00000000-0008-0000-0A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1" name="Picture 1510">
          <a:extLst>
            <a:ext uri="{FF2B5EF4-FFF2-40B4-BE49-F238E27FC236}">
              <a16:creationId xmlns="" xmlns:a16="http://schemas.microsoft.com/office/drawing/2014/main" id="{00000000-0008-0000-0A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2" name="Picture 1511">
          <a:extLst>
            <a:ext uri="{FF2B5EF4-FFF2-40B4-BE49-F238E27FC236}">
              <a16:creationId xmlns="" xmlns:a16="http://schemas.microsoft.com/office/drawing/2014/main" id="{00000000-0008-0000-0A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3" name="Picture 1512">
          <a:extLst>
            <a:ext uri="{FF2B5EF4-FFF2-40B4-BE49-F238E27FC236}">
              <a16:creationId xmlns="" xmlns:a16="http://schemas.microsoft.com/office/drawing/2014/main" id="{00000000-0008-0000-0A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4" name="Picture 1513">
          <a:extLst>
            <a:ext uri="{FF2B5EF4-FFF2-40B4-BE49-F238E27FC236}">
              <a16:creationId xmlns="" xmlns:a16="http://schemas.microsoft.com/office/drawing/2014/main" id="{00000000-0008-0000-0A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5" name="Picture 1514">
          <a:extLst>
            <a:ext uri="{FF2B5EF4-FFF2-40B4-BE49-F238E27FC236}">
              <a16:creationId xmlns="" xmlns:a16="http://schemas.microsoft.com/office/drawing/2014/main" id="{00000000-0008-0000-0A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6" name="Picture 1515">
          <a:extLst>
            <a:ext uri="{FF2B5EF4-FFF2-40B4-BE49-F238E27FC236}">
              <a16:creationId xmlns="" xmlns:a16="http://schemas.microsoft.com/office/drawing/2014/main" id="{00000000-0008-0000-0A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7" name="Picture 1516">
          <a:extLst>
            <a:ext uri="{FF2B5EF4-FFF2-40B4-BE49-F238E27FC236}">
              <a16:creationId xmlns="" xmlns:a16="http://schemas.microsoft.com/office/drawing/2014/main" id="{00000000-0008-0000-0A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8" name="Picture 1517">
          <a:extLst>
            <a:ext uri="{FF2B5EF4-FFF2-40B4-BE49-F238E27FC236}">
              <a16:creationId xmlns="" xmlns:a16="http://schemas.microsoft.com/office/drawing/2014/main" id="{00000000-0008-0000-0A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19" name="Picture 1518">
          <a:extLst>
            <a:ext uri="{FF2B5EF4-FFF2-40B4-BE49-F238E27FC236}">
              <a16:creationId xmlns="" xmlns:a16="http://schemas.microsoft.com/office/drawing/2014/main" id="{00000000-0008-0000-0A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0" name="Picture 1519">
          <a:extLst>
            <a:ext uri="{FF2B5EF4-FFF2-40B4-BE49-F238E27FC236}">
              <a16:creationId xmlns="" xmlns:a16="http://schemas.microsoft.com/office/drawing/2014/main" id="{00000000-0008-0000-0A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1" name="Picture 1520">
          <a:extLst>
            <a:ext uri="{FF2B5EF4-FFF2-40B4-BE49-F238E27FC236}">
              <a16:creationId xmlns="" xmlns:a16="http://schemas.microsoft.com/office/drawing/2014/main" id="{00000000-0008-0000-0A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2" name="Picture 1521">
          <a:extLst>
            <a:ext uri="{FF2B5EF4-FFF2-40B4-BE49-F238E27FC236}">
              <a16:creationId xmlns="" xmlns:a16="http://schemas.microsoft.com/office/drawing/2014/main" id="{00000000-0008-0000-0A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3" name="Picture 1522">
          <a:extLst>
            <a:ext uri="{FF2B5EF4-FFF2-40B4-BE49-F238E27FC236}">
              <a16:creationId xmlns="" xmlns:a16="http://schemas.microsoft.com/office/drawing/2014/main" id="{00000000-0008-0000-0A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4" name="Picture 1523">
          <a:extLst>
            <a:ext uri="{FF2B5EF4-FFF2-40B4-BE49-F238E27FC236}">
              <a16:creationId xmlns="" xmlns:a16="http://schemas.microsoft.com/office/drawing/2014/main" id="{00000000-0008-0000-0A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5" name="Picture 1524">
          <a:extLst>
            <a:ext uri="{FF2B5EF4-FFF2-40B4-BE49-F238E27FC236}">
              <a16:creationId xmlns="" xmlns:a16="http://schemas.microsoft.com/office/drawing/2014/main" id="{00000000-0008-0000-0A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6" name="Picture 1525">
          <a:extLst>
            <a:ext uri="{FF2B5EF4-FFF2-40B4-BE49-F238E27FC236}">
              <a16:creationId xmlns="" xmlns:a16="http://schemas.microsoft.com/office/drawing/2014/main" id="{00000000-0008-0000-0A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7" name="Picture 1526">
          <a:extLst>
            <a:ext uri="{FF2B5EF4-FFF2-40B4-BE49-F238E27FC236}">
              <a16:creationId xmlns="" xmlns:a16="http://schemas.microsoft.com/office/drawing/2014/main" id="{00000000-0008-0000-0A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8" name="Picture 1527">
          <a:extLst>
            <a:ext uri="{FF2B5EF4-FFF2-40B4-BE49-F238E27FC236}">
              <a16:creationId xmlns="" xmlns:a16="http://schemas.microsoft.com/office/drawing/2014/main" id="{00000000-0008-0000-0A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29" name="Picture 1528">
          <a:extLst>
            <a:ext uri="{FF2B5EF4-FFF2-40B4-BE49-F238E27FC236}">
              <a16:creationId xmlns="" xmlns:a16="http://schemas.microsoft.com/office/drawing/2014/main" id="{00000000-0008-0000-0A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0" name="Picture 1529">
          <a:extLst>
            <a:ext uri="{FF2B5EF4-FFF2-40B4-BE49-F238E27FC236}">
              <a16:creationId xmlns="" xmlns:a16="http://schemas.microsoft.com/office/drawing/2014/main" id="{00000000-0008-0000-0A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1" name="Picture 1530">
          <a:extLst>
            <a:ext uri="{FF2B5EF4-FFF2-40B4-BE49-F238E27FC236}">
              <a16:creationId xmlns="" xmlns:a16="http://schemas.microsoft.com/office/drawing/2014/main" id="{00000000-0008-0000-0A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2" name="Picture 1531">
          <a:extLst>
            <a:ext uri="{FF2B5EF4-FFF2-40B4-BE49-F238E27FC236}">
              <a16:creationId xmlns="" xmlns:a16="http://schemas.microsoft.com/office/drawing/2014/main" id="{00000000-0008-0000-0A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3" name="Picture 1532">
          <a:extLst>
            <a:ext uri="{FF2B5EF4-FFF2-40B4-BE49-F238E27FC236}">
              <a16:creationId xmlns="" xmlns:a16="http://schemas.microsoft.com/office/drawing/2014/main" id="{00000000-0008-0000-0A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4" name="Picture 1533">
          <a:extLst>
            <a:ext uri="{FF2B5EF4-FFF2-40B4-BE49-F238E27FC236}">
              <a16:creationId xmlns="" xmlns:a16="http://schemas.microsoft.com/office/drawing/2014/main" id="{00000000-0008-0000-0A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5" name="Picture 1534">
          <a:extLst>
            <a:ext uri="{FF2B5EF4-FFF2-40B4-BE49-F238E27FC236}">
              <a16:creationId xmlns="" xmlns:a16="http://schemas.microsoft.com/office/drawing/2014/main" id="{00000000-0008-0000-0A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6" name="Picture 1535">
          <a:extLst>
            <a:ext uri="{FF2B5EF4-FFF2-40B4-BE49-F238E27FC236}">
              <a16:creationId xmlns="" xmlns:a16="http://schemas.microsoft.com/office/drawing/2014/main" id="{00000000-0008-0000-0A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7" name="Picture 1536">
          <a:extLst>
            <a:ext uri="{FF2B5EF4-FFF2-40B4-BE49-F238E27FC236}">
              <a16:creationId xmlns="" xmlns:a16="http://schemas.microsoft.com/office/drawing/2014/main" id="{00000000-0008-0000-0A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8" name="Picture 1537">
          <a:extLst>
            <a:ext uri="{FF2B5EF4-FFF2-40B4-BE49-F238E27FC236}">
              <a16:creationId xmlns="" xmlns:a16="http://schemas.microsoft.com/office/drawing/2014/main" id="{00000000-0008-0000-0A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39" name="Picture 1538">
          <a:extLst>
            <a:ext uri="{FF2B5EF4-FFF2-40B4-BE49-F238E27FC236}">
              <a16:creationId xmlns="" xmlns:a16="http://schemas.microsoft.com/office/drawing/2014/main" id="{00000000-0008-0000-0A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0" name="Picture 1539">
          <a:extLst>
            <a:ext uri="{FF2B5EF4-FFF2-40B4-BE49-F238E27FC236}">
              <a16:creationId xmlns="" xmlns:a16="http://schemas.microsoft.com/office/drawing/2014/main" id="{00000000-0008-0000-0A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1" name="Picture 1540">
          <a:extLst>
            <a:ext uri="{FF2B5EF4-FFF2-40B4-BE49-F238E27FC236}">
              <a16:creationId xmlns="" xmlns:a16="http://schemas.microsoft.com/office/drawing/2014/main" id="{00000000-0008-0000-0A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2" name="Picture 1541">
          <a:extLst>
            <a:ext uri="{FF2B5EF4-FFF2-40B4-BE49-F238E27FC236}">
              <a16:creationId xmlns="" xmlns:a16="http://schemas.microsoft.com/office/drawing/2014/main" id="{00000000-0008-0000-0A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3" name="Picture 1542">
          <a:extLst>
            <a:ext uri="{FF2B5EF4-FFF2-40B4-BE49-F238E27FC236}">
              <a16:creationId xmlns="" xmlns:a16="http://schemas.microsoft.com/office/drawing/2014/main" id="{00000000-0008-0000-0A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4" name="Picture 1543">
          <a:extLst>
            <a:ext uri="{FF2B5EF4-FFF2-40B4-BE49-F238E27FC236}">
              <a16:creationId xmlns="" xmlns:a16="http://schemas.microsoft.com/office/drawing/2014/main" id="{00000000-0008-0000-0A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5" name="Picture 1544">
          <a:extLst>
            <a:ext uri="{FF2B5EF4-FFF2-40B4-BE49-F238E27FC236}">
              <a16:creationId xmlns="" xmlns:a16="http://schemas.microsoft.com/office/drawing/2014/main" id="{00000000-0008-0000-0A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6" name="Picture 1545">
          <a:extLst>
            <a:ext uri="{FF2B5EF4-FFF2-40B4-BE49-F238E27FC236}">
              <a16:creationId xmlns="" xmlns:a16="http://schemas.microsoft.com/office/drawing/2014/main" id="{00000000-0008-0000-0A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7" name="Picture 1546">
          <a:extLst>
            <a:ext uri="{FF2B5EF4-FFF2-40B4-BE49-F238E27FC236}">
              <a16:creationId xmlns="" xmlns:a16="http://schemas.microsoft.com/office/drawing/2014/main" id="{00000000-0008-0000-0A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8" name="Picture 1547">
          <a:extLst>
            <a:ext uri="{FF2B5EF4-FFF2-40B4-BE49-F238E27FC236}">
              <a16:creationId xmlns="" xmlns:a16="http://schemas.microsoft.com/office/drawing/2014/main" id="{00000000-0008-0000-0A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49" name="Picture 1548">
          <a:extLst>
            <a:ext uri="{FF2B5EF4-FFF2-40B4-BE49-F238E27FC236}">
              <a16:creationId xmlns="" xmlns:a16="http://schemas.microsoft.com/office/drawing/2014/main" id="{00000000-0008-0000-0A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0" name="Picture 1549">
          <a:extLst>
            <a:ext uri="{FF2B5EF4-FFF2-40B4-BE49-F238E27FC236}">
              <a16:creationId xmlns="" xmlns:a16="http://schemas.microsoft.com/office/drawing/2014/main" id="{00000000-0008-0000-0A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1" name="Picture 1550">
          <a:extLst>
            <a:ext uri="{FF2B5EF4-FFF2-40B4-BE49-F238E27FC236}">
              <a16:creationId xmlns="" xmlns:a16="http://schemas.microsoft.com/office/drawing/2014/main" id="{00000000-0008-0000-0A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2" name="Picture 1551">
          <a:extLst>
            <a:ext uri="{FF2B5EF4-FFF2-40B4-BE49-F238E27FC236}">
              <a16:creationId xmlns="" xmlns:a16="http://schemas.microsoft.com/office/drawing/2014/main" id="{00000000-0008-0000-0A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3" name="Picture 1552">
          <a:extLst>
            <a:ext uri="{FF2B5EF4-FFF2-40B4-BE49-F238E27FC236}">
              <a16:creationId xmlns="" xmlns:a16="http://schemas.microsoft.com/office/drawing/2014/main" id="{00000000-0008-0000-0A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4" name="Picture 1553">
          <a:extLst>
            <a:ext uri="{FF2B5EF4-FFF2-40B4-BE49-F238E27FC236}">
              <a16:creationId xmlns="" xmlns:a16="http://schemas.microsoft.com/office/drawing/2014/main" id="{00000000-0008-0000-0A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5" name="Picture 1554">
          <a:extLst>
            <a:ext uri="{FF2B5EF4-FFF2-40B4-BE49-F238E27FC236}">
              <a16:creationId xmlns="" xmlns:a16="http://schemas.microsoft.com/office/drawing/2014/main" id="{00000000-0008-0000-0A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6" name="Picture 1555">
          <a:extLst>
            <a:ext uri="{FF2B5EF4-FFF2-40B4-BE49-F238E27FC236}">
              <a16:creationId xmlns="" xmlns:a16="http://schemas.microsoft.com/office/drawing/2014/main" id="{00000000-0008-0000-0A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7" name="Picture 1556">
          <a:extLst>
            <a:ext uri="{FF2B5EF4-FFF2-40B4-BE49-F238E27FC236}">
              <a16:creationId xmlns="" xmlns:a16="http://schemas.microsoft.com/office/drawing/2014/main" id="{00000000-0008-0000-0A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8" name="Picture 1557">
          <a:extLst>
            <a:ext uri="{FF2B5EF4-FFF2-40B4-BE49-F238E27FC236}">
              <a16:creationId xmlns="" xmlns:a16="http://schemas.microsoft.com/office/drawing/2014/main" id="{00000000-0008-0000-0A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59" name="Picture 1558">
          <a:extLst>
            <a:ext uri="{FF2B5EF4-FFF2-40B4-BE49-F238E27FC236}">
              <a16:creationId xmlns="" xmlns:a16="http://schemas.microsoft.com/office/drawing/2014/main" id="{00000000-0008-0000-0A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0" name="Picture 1559">
          <a:extLst>
            <a:ext uri="{FF2B5EF4-FFF2-40B4-BE49-F238E27FC236}">
              <a16:creationId xmlns="" xmlns:a16="http://schemas.microsoft.com/office/drawing/2014/main" id="{00000000-0008-0000-0A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1" name="Picture 1560">
          <a:extLst>
            <a:ext uri="{FF2B5EF4-FFF2-40B4-BE49-F238E27FC236}">
              <a16:creationId xmlns="" xmlns:a16="http://schemas.microsoft.com/office/drawing/2014/main" id="{00000000-0008-0000-0A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2" name="Picture 1561">
          <a:extLst>
            <a:ext uri="{FF2B5EF4-FFF2-40B4-BE49-F238E27FC236}">
              <a16:creationId xmlns="" xmlns:a16="http://schemas.microsoft.com/office/drawing/2014/main" id="{00000000-0008-0000-0A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3" name="Picture 1562">
          <a:extLst>
            <a:ext uri="{FF2B5EF4-FFF2-40B4-BE49-F238E27FC236}">
              <a16:creationId xmlns="" xmlns:a16="http://schemas.microsoft.com/office/drawing/2014/main" id="{00000000-0008-0000-0A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4" name="Picture 1563">
          <a:extLst>
            <a:ext uri="{FF2B5EF4-FFF2-40B4-BE49-F238E27FC236}">
              <a16:creationId xmlns="" xmlns:a16="http://schemas.microsoft.com/office/drawing/2014/main" id="{00000000-0008-0000-0A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5" name="Picture 1564">
          <a:extLst>
            <a:ext uri="{FF2B5EF4-FFF2-40B4-BE49-F238E27FC236}">
              <a16:creationId xmlns="" xmlns:a16="http://schemas.microsoft.com/office/drawing/2014/main" id="{00000000-0008-0000-0A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6" name="Picture 1565">
          <a:extLst>
            <a:ext uri="{FF2B5EF4-FFF2-40B4-BE49-F238E27FC236}">
              <a16:creationId xmlns="" xmlns:a16="http://schemas.microsoft.com/office/drawing/2014/main" id="{00000000-0008-0000-0A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7" name="Picture 1566">
          <a:extLst>
            <a:ext uri="{FF2B5EF4-FFF2-40B4-BE49-F238E27FC236}">
              <a16:creationId xmlns="" xmlns:a16="http://schemas.microsoft.com/office/drawing/2014/main" id="{00000000-0008-0000-0A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8" name="Picture 1567">
          <a:extLst>
            <a:ext uri="{FF2B5EF4-FFF2-40B4-BE49-F238E27FC236}">
              <a16:creationId xmlns="" xmlns:a16="http://schemas.microsoft.com/office/drawing/2014/main" id="{00000000-0008-0000-0A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69" name="Picture 1568">
          <a:extLst>
            <a:ext uri="{FF2B5EF4-FFF2-40B4-BE49-F238E27FC236}">
              <a16:creationId xmlns="" xmlns:a16="http://schemas.microsoft.com/office/drawing/2014/main" id="{00000000-0008-0000-0A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0" name="Picture 1569">
          <a:extLst>
            <a:ext uri="{FF2B5EF4-FFF2-40B4-BE49-F238E27FC236}">
              <a16:creationId xmlns="" xmlns:a16="http://schemas.microsoft.com/office/drawing/2014/main" id="{00000000-0008-0000-0A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1" name="Picture 1570">
          <a:extLst>
            <a:ext uri="{FF2B5EF4-FFF2-40B4-BE49-F238E27FC236}">
              <a16:creationId xmlns="" xmlns:a16="http://schemas.microsoft.com/office/drawing/2014/main" id="{00000000-0008-0000-0A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2" name="Picture 1571">
          <a:extLst>
            <a:ext uri="{FF2B5EF4-FFF2-40B4-BE49-F238E27FC236}">
              <a16:creationId xmlns="" xmlns:a16="http://schemas.microsoft.com/office/drawing/2014/main" id="{00000000-0008-0000-0A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3" name="Picture 1572">
          <a:extLst>
            <a:ext uri="{FF2B5EF4-FFF2-40B4-BE49-F238E27FC236}">
              <a16:creationId xmlns="" xmlns:a16="http://schemas.microsoft.com/office/drawing/2014/main" id="{00000000-0008-0000-0A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4" name="Picture 1573">
          <a:extLst>
            <a:ext uri="{FF2B5EF4-FFF2-40B4-BE49-F238E27FC236}">
              <a16:creationId xmlns="" xmlns:a16="http://schemas.microsoft.com/office/drawing/2014/main" id="{00000000-0008-0000-0A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5" name="Picture 1574">
          <a:extLst>
            <a:ext uri="{FF2B5EF4-FFF2-40B4-BE49-F238E27FC236}">
              <a16:creationId xmlns="" xmlns:a16="http://schemas.microsoft.com/office/drawing/2014/main" id="{00000000-0008-0000-0A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6" name="Picture 1575">
          <a:extLst>
            <a:ext uri="{FF2B5EF4-FFF2-40B4-BE49-F238E27FC236}">
              <a16:creationId xmlns="" xmlns:a16="http://schemas.microsoft.com/office/drawing/2014/main" id="{00000000-0008-0000-0A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7" name="Picture 1576">
          <a:extLst>
            <a:ext uri="{FF2B5EF4-FFF2-40B4-BE49-F238E27FC236}">
              <a16:creationId xmlns="" xmlns:a16="http://schemas.microsoft.com/office/drawing/2014/main" id="{00000000-0008-0000-0A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8" name="Picture 1577">
          <a:extLst>
            <a:ext uri="{FF2B5EF4-FFF2-40B4-BE49-F238E27FC236}">
              <a16:creationId xmlns="" xmlns:a16="http://schemas.microsoft.com/office/drawing/2014/main" id="{00000000-0008-0000-0A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79" name="Picture 1578">
          <a:extLst>
            <a:ext uri="{FF2B5EF4-FFF2-40B4-BE49-F238E27FC236}">
              <a16:creationId xmlns="" xmlns:a16="http://schemas.microsoft.com/office/drawing/2014/main" id="{00000000-0008-0000-0A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0" name="Picture 1579">
          <a:extLst>
            <a:ext uri="{FF2B5EF4-FFF2-40B4-BE49-F238E27FC236}">
              <a16:creationId xmlns="" xmlns:a16="http://schemas.microsoft.com/office/drawing/2014/main" id="{00000000-0008-0000-0A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1" name="Picture 1580">
          <a:extLst>
            <a:ext uri="{FF2B5EF4-FFF2-40B4-BE49-F238E27FC236}">
              <a16:creationId xmlns="" xmlns:a16="http://schemas.microsoft.com/office/drawing/2014/main" id="{00000000-0008-0000-0A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2" name="Picture 1581">
          <a:extLst>
            <a:ext uri="{FF2B5EF4-FFF2-40B4-BE49-F238E27FC236}">
              <a16:creationId xmlns="" xmlns:a16="http://schemas.microsoft.com/office/drawing/2014/main" id="{00000000-0008-0000-0A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3" name="Picture 1582">
          <a:extLst>
            <a:ext uri="{FF2B5EF4-FFF2-40B4-BE49-F238E27FC236}">
              <a16:creationId xmlns="" xmlns:a16="http://schemas.microsoft.com/office/drawing/2014/main" id="{00000000-0008-0000-0A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4" name="Picture 1583">
          <a:extLst>
            <a:ext uri="{FF2B5EF4-FFF2-40B4-BE49-F238E27FC236}">
              <a16:creationId xmlns="" xmlns:a16="http://schemas.microsoft.com/office/drawing/2014/main" id="{00000000-0008-0000-0A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5" name="Picture 1584">
          <a:extLst>
            <a:ext uri="{FF2B5EF4-FFF2-40B4-BE49-F238E27FC236}">
              <a16:creationId xmlns="" xmlns:a16="http://schemas.microsoft.com/office/drawing/2014/main" id="{00000000-0008-0000-0A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6" name="Picture 1585">
          <a:extLst>
            <a:ext uri="{FF2B5EF4-FFF2-40B4-BE49-F238E27FC236}">
              <a16:creationId xmlns="" xmlns:a16="http://schemas.microsoft.com/office/drawing/2014/main" id="{00000000-0008-0000-0A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7" name="Picture 1586">
          <a:extLst>
            <a:ext uri="{FF2B5EF4-FFF2-40B4-BE49-F238E27FC236}">
              <a16:creationId xmlns="" xmlns:a16="http://schemas.microsoft.com/office/drawing/2014/main" id="{00000000-0008-0000-0A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8" name="Picture 1587">
          <a:extLst>
            <a:ext uri="{FF2B5EF4-FFF2-40B4-BE49-F238E27FC236}">
              <a16:creationId xmlns="" xmlns:a16="http://schemas.microsoft.com/office/drawing/2014/main" id="{00000000-0008-0000-0A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89" name="Picture 1588">
          <a:extLst>
            <a:ext uri="{FF2B5EF4-FFF2-40B4-BE49-F238E27FC236}">
              <a16:creationId xmlns="" xmlns:a16="http://schemas.microsoft.com/office/drawing/2014/main" id="{00000000-0008-0000-0A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0" name="Picture 1589">
          <a:extLst>
            <a:ext uri="{FF2B5EF4-FFF2-40B4-BE49-F238E27FC236}">
              <a16:creationId xmlns="" xmlns:a16="http://schemas.microsoft.com/office/drawing/2014/main" id="{00000000-0008-0000-0A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1" name="Picture 1590">
          <a:extLst>
            <a:ext uri="{FF2B5EF4-FFF2-40B4-BE49-F238E27FC236}">
              <a16:creationId xmlns="" xmlns:a16="http://schemas.microsoft.com/office/drawing/2014/main" id="{00000000-0008-0000-0A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2" name="Picture 1591">
          <a:extLst>
            <a:ext uri="{FF2B5EF4-FFF2-40B4-BE49-F238E27FC236}">
              <a16:creationId xmlns="" xmlns:a16="http://schemas.microsoft.com/office/drawing/2014/main" id="{00000000-0008-0000-0A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3" name="Picture 1592">
          <a:extLst>
            <a:ext uri="{FF2B5EF4-FFF2-40B4-BE49-F238E27FC236}">
              <a16:creationId xmlns="" xmlns:a16="http://schemas.microsoft.com/office/drawing/2014/main" id="{00000000-0008-0000-0A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4" name="Picture 1593">
          <a:extLst>
            <a:ext uri="{FF2B5EF4-FFF2-40B4-BE49-F238E27FC236}">
              <a16:creationId xmlns="" xmlns:a16="http://schemas.microsoft.com/office/drawing/2014/main" id="{00000000-0008-0000-0A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5" name="Picture 1594">
          <a:extLst>
            <a:ext uri="{FF2B5EF4-FFF2-40B4-BE49-F238E27FC236}">
              <a16:creationId xmlns="" xmlns:a16="http://schemas.microsoft.com/office/drawing/2014/main" id="{00000000-0008-0000-0A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6" name="Picture 1595">
          <a:extLst>
            <a:ext uri="{FF2B5EF4-FFF2-40B4-BE49-F238E27FC236}">
              <a16:creationId xmlns="" xmlns:a16="http://schemas.microsoft.com/office/drawing/2014/main" id="{00000000-0008-0000-0A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7" name="Picture 1596">
          <a:extLst>
            <a:ext uri="{FF2B5EF4-FFF2-40B4-BE49-F238E27FC236}">
              <a16:creationId xmlns="" xmlns:a16="http://schemas.microsoft.com/office/drawing/2014/main" id="{00000000-0008-0000-0A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8" name="Picture 1597">
          <a:extLst>
            <a:ext uri="{FF2B5EF4-FFF2-40B4-BE49-F238E27FC236}">
              <a16:creationId xmlns="" xmlns:a16="http://schemas.microsoft.com/office/drawing/2014/main" id="{00000000-0008-0000-0A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599" name="Picture 1598">
          <a:extLst>
            <a:ext uri="{FF2B5EF4-FFF2-40B4-BE49-F238E27FC236}">
              <a16:creationId xmlns="" xmlns:a16="http://schemas.microsoft.com/office/drawing/2014/main" id="{00000000-0008-0000-0A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0" name="Picture 1599">
          <a:extLst>
            <a:ext uri="{FF2B5EF4-FFF2-40B4-BE49-F238E27FC236}">
              <a16:creationId xmlns="" xmlns:a16="http://schemas.microsoft.com/office/drawing/2014/main" id="{00000000-0008-0000-0A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1" name="Picture 1600">
          <a:extLst>
            <a:ext uri="{FF2B5EF4-FFF2-40B4-BE49-F238E27FC236}">
              <a16:creationId xmlns="" xmlns:a16="http://schemas.microsoft.com/office/drawing/2014/main" id="{00000000-0008-0000-0A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2" name="Picture 1601">
          <a:extLst>
            <a:ext uri="{FF2B5EF4-FFF2-40B4-BE49-F238E27FC236}">
              <a16:creationId xmlns="" xmlns:a16="http://schemas.microsoft.com/office/drawing/2014/main" id="{00000000-0008-0000-0A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3" name="Picture 1602">
          <a:extLst>
            <a:ext uri="{FF2B5EF4-FFF2-40B4-BE49-F238E27FC236}">
              <a16:creationId xmlns="" xmlns:a16="http://schemas.microsoft.com/office/drawing/2014/main" id="{00000000-0008-0000-0A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4" name="Picture 1603">
          <a:extLst>
            <a:ext uri="{FF2B5EF4-FFF2-40B4-BE49-F238E27FC236}">
              <a16:creationId xmlns="" xmlns:a16="http://schemas.microsoft.com/office/drawing/2014/main" id="{00000000-0008-0000-0A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5" name="Picture 1604">
          <a:extLst>
            <a:ext uri="{FF2B5EF4-FFF2-40B4-BE49-F238E27FC236}">
              <a16:creationId xmlns="" xmlns:a16="http://schemas.microsoft.com/office/drawing/2014/main" id="{00000000-0008-0000-0A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6" name="Picture 1605">
          <a:extLst>
            <a:ext uri="{FF2B5EF4-FFF2-40B4-BE49-F238E27FC236}">
              <a16:creationId xmlns="" xmlns:a16="http://schemas.microsoft.com/office/drawing/2014/main" id="{00000000-0008-0000-0A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7" name="Picture 1606">
          <a:extLst>
            <a:ext uri="{FF2B5EF4-FFF2-40B4-BE49-F238E27FC236}">
              <a16:creationId xmlns="" xmlns:a16="http://schemas.microsoft.com/office/drawing/2014/main" id="{00000000-0008-0000-0A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8" name="Picture 1607">
          <a:extLst>
            <a:ext uri="{FF2B5EF4-FFF2-40B4-BE49-F238E27FC236}">
              <a16:creationId xmlns="" xmlns:a16="http://schemas.microsoft.com/office/drawing/2014/main" id="{00000000-0008-0000-0A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09" name="Picture 1608">
          <a:extLst>
            <a:ext uri="{FF2B5EF4-FFF2-40B4-BE49-F238E27FC236}">
              <a16:creationId xmlns="" xmlns:a16="http://schemas.microsoft.com/office/drawing/2014/main" id="{00000000-0008-0000-0A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0" name="Picture 1609">
          <a:extLst>
            <a:ext uri="{FF2B5EF4-FFF2-40B4-BE49-F238E27FC236}">
              <a16:creationId xmlns="" xmlns:a16="http://schemas.microsoft.com/office/drawing/2014/main" id="{00000000-0008-0000-0A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1" name="Picture 1610">
          <a:extLst>
            <a:ext uri="{FF2B5EF4-FFF2-40B4-BE49-F238E27FC236}">
              <a16:creationId xmlns="" xmlns:a16="http://schemas.microsoft.com/office/drawing/2014/main" id="{00000000-0008-0000-0A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2" name="Picture 1611">
          <a:extLst>
            <a:ext uri="{FF2B5EF4-FFF2-40B4-BE49-F238E27FC236}">
              <a16:creationId xmlns="" xmlns:a16="http://schemas.microsoft.com/office/drawing/2014/main" id="{00000000-0008-0000-0A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3" name="Picture 1612">
          <a:extLst>
            <a:ext uri="{FF2B5EF4-FFF2-40B4-BE49-F238E27FC236}">
              <a16:creationId xmlns="" xmlns:a16="http://schemas.microsoft.com/office/drawing/2014/main" id="{00000000-0008-0000-0A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4" name="Picture 1613">
          <a:extLst>
            <a:ext uri="{FF2B5EF4-FFF2-40B4-BE49-F238E27FC236}">
              <a16:creationId xmlns="" xmlns:a16="http://schemas.microsoft.com/office/drawing/2014/main" id="{00000000-0008-0000-0A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5" name="Picture 1614">
          <a:extLst>
            <a:ext uri="{FF2B5EF4-FFF2-40B4-BE49-F238E27FC236}">
              <a16:creationId xmlns="" xmlns:a16="http://schemas.microsoft.com/office/drawing/2014/main" id="{00000000-0008-0000-0A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6" name="Picture 1615">
          <a:extLst>
            <a:ext uri="{FF2B5EF4-FFF2-40B4-BE49-F238E27FC236}">
              <a16:creationId xmlns="" xmlns:a16="http://schemas.microsoft.com/office/drawing/2014/main" id="{00000000-0008-0000-0A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7" name="Picture 1616">
          <a:extLst>
            <a:ext uri="{FF2B5EF4-FFF2-40B4-BE49-F238E27FC236}">
              <a16:creationId xmlns="" xmlns:a16="http://schemas.microsoft.com/office/drawing/2014/main" id="{00000000-0008-0000-0A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8" name="Picture 1617">
          <a:extLst>
            <a:ext uri="{FF2B5EF4-FFF2-40B4-BE49-F238E27FC236}">
              <a16:creationId xmlns="" xmlns:a16="http://schemas.microsoft.com/office/drawing/2014/main" id="{00000000-0008-0000-0A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19" name="Picture 1618">
          <a:extLst>
            <a:ext uri="{FF2B5EF4-FFF2-40B4-BE49-F238E27FC236}">
              <a16:creationId xmlns="" xmlns:a16="http://schemas.microsoft.com/office/drawing/2014/main" id="{00000000-0008-0000-0A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0" name="Picture 1619">
          <a:extLst>
            <a:ext uri="{FF2B5EF4-FFF2-40B4-BE49-F238E27FC236}">
              <a16:creationId xmlns="" xmlns:a16="http://schemas.microsoft.com/office/drawing/2014/main" id="{00000000-0008-0000-0A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1" name="Picture 1620">
          <a:extLst>
            <a:ext uri="{FF2B5EF4-FFF2-40B4-BE49-F238E27FC236}">
              <a16:creationId xmlns="" xmlns:a16="http://schemas.microsoft.com/office/drawing/2014/main" id="{00000000-0008-0000-0A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2" name="Picture 1621">
          <a:extLst>
            <a:ext uri="{FF2B5EF4-FFF2-40B4-BE49-F238E27FC236}">
              <a16:creationId xmlns="" xmlns:a16="http://schemas.microsoft.com/office/drawing/2014/main" id="{00000000-0008-0000-0A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3" name="Picture 1622">
          <a:extLst>
            <a:ext uri="{FF2B5EF4-FFF2-40B4-BE49-F238E27FC236}">
              <a16:creationId xmlns="" xmlns:a16="http://schemas.microsoft.com/office/drawing/2014/main" id="{00000000-0008-0000-0A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4" name="Picture 1623">
          <a:extLst>
            <a:ext uri="{FF2B5EF4-FFF2-40B4-BE49-F238E27FC236}">
              <a16:creationId xmlns="" xmlns:a16="http://schemas.microsoft.com/office/drawing/2014/main" id="{00000000-0008-0000-0A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5" name="Picture 1624">
          <a:extLst>
            <a:ext uri="{FF2B5EF4-FFF2-40B4-BE49-F238E27FC236}">
              <a16:creationId xmlns="" xmlns:a16="http://schemas.microsoft.com/office/drawing/2014/main" id="{00000000-0008-0000-0A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6" name="Picture 1625">
          <a:extLst>
            <a:ext uri="{FF2B5EF4-FFF2-40B4-BE49-F238E27FC236}">
              <a16:creationId xmlns="" xmlns:a16="http://schemas.microsoft.com/office/drawing/2014/main" id="{00000000-0008-0000-0A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7" name="Picture 1626">
          <a:extLst>
            <a:ext uri="{FF2B5EF4-FFF2-40B4-BE49-F238E27FC236}">
              <a16:creationId xmlns="" xmlns:a16="http://schemas.microsoft.com/office/drawing/2014/main" id="{00000000-0008-0000-0A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8" name="Picture 1627">
          <a:extLst>
            <a:ext uri="{FF2B5EF4-FFF2-40B4-BE49-F238E27FC236}">
              <a16:creationId xmlns="" xmlns:a16="http://schemas.microsoft.com/office/drawing/2014/main" id="{00000000-0008-0000-0A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29" name="Picture 1628">
          <a:extLst>
            <a:ext uri="{FF2B5EF4-FFF2-40B4-BE49-F238E27FC236}">
              <a16:creationId xmlns="" xmlns:a16="http://schemas.microsoft.com/office/drawing/2014/main" id="{00000000-0008-0000-0A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0" name="Picture 1629">
          <a:extLst>
            <a:ext uri="{FF2B5EF4-FFF2-40B4-BE49-F238E27FC236}">
              <a16:creationId xmlns="" xmlns:a16="http://schemas.microsoft.com/office/drawing/2014/main" id="{00000000-0008-0000-0A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1" name="Picture 1630">
          <a:extLst>
            <a:ext uri="{FF2B5EF4-FFF2-40B4-BE49-F238E27FC236}">
              <a16:creationId xmlns="" xmlns:a16="http://schemas.microsoft.com/office/drawing/2014/main" id="{00000000-0008-0000-0A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2" name="Picture 1631">
          <a:extLst>
            <a:ext uri="{FF2B5EF4-FFF2-40B4-BE49-F238E27FC236}">
              <a16:creationId xmlns="" xmlns:a16="http://schemas.microsoft.com/office/drawing/2014/main" id="{00000000-0008-0000-0A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3" name="Picture 1632">
          <a:extLst>
            <a:ext uri="{FF2B5EF4-FFF2-40B4-BE49-F238E27FC236}">
              <a16:creationId xmlns="" xmlns:a16="http://schemas.microsoft.com/office/drawing/2014/main" id="{00000000-0008-0000-0A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4" name="Picture 1633">
          <a:extLst>
            <a:ext uri="{FF2B5EF4-FFF2-40B4-BE49-F238E27FC236}">
              <a16:creationId xmlns="" xmlns:a16="http://schemas.microsoft.com/office/drawing/2014/main" id="{00000000-0008-0000-0A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5" name="Picture 1634">
          <a:extLst>
            <a:ext uri="{FF2B5EF4-FFF2-40B4-BE49-F238E27FC236}">
              <a16:creationId xmlns="" xmlns:a16="http://schemas.microsoft.com/office/drawing/2014/main" id="{00000000-0008-0000-0A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6" name="Picture 1635">
          <a:extLst>
            <a:ext uri="{FF2B5EF4-FFF2-40B4-BE49-F238E27FC236}">
              <a16:creationId xmlns="" xmlns:a16="http://schemas.microsoft.com/office/drawing/2014/main" id="{00000000-0008-0000-0A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7" name="Picture 1636">
          <a:extLst>
            <a:ext uri="{FF2B5EF4-FFF2-40B4-BE49-F238E27FC236}">
              <a16:creationId xmlns="" xmlns:a16="http://schemas.microsoft.com/office/drawing/2014/main" id="{00000000-0008-0000-0A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8" name="Picture 1637">
          <a:extLst>
            <a:ext uri="{FF2B5EF4-FFF2-40B4-BE49-F238E27FC236}">
              <a16:creationId xmlns="" xmlns:a16="http://schemas.microsoft.com/office/drawing/2014/main" id="{00000000-0008-0000-0A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39" name="Picture 1638">
          <a:extLst>
            <a:ext uri="{FF2B5EF4-FFF2-40B4-BE49-F238E27FC236}">
              <a16:creationId xmlns="" xmlns:a16="http://schemas.microsoft.com/office/drawing/2014/main" id="{00000000-0008-0000-0A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0" name="Picture 1639">
          <a:extLst>
            <a:ext uri="{FF2B5EF4-FFF2-40B4-BE49-F238E27FC236}">
              <a16:creationId xmlns="" xmlns:a16="http://schemas.microsoft.com/office/drawing/2014/main" id="{00000000-0008-0000-0A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1" name="Picture 1640">
          <a:extLst>
            <a:ext uri="{FF2B5EF4-FFF2-40B4-BE49-F238E27FC236}">
              <a16:creationId xmlns="" xmlns:a16="http://schemas.microsoft.com/office/drawing/2014/main" id="{00000000-0008-0000-0A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2" name="Picture 1641">
          <a:extLst>
            <a:ext uri="{FF2B5EF4-FFF2-40B4-BE49-F238E27FC236}">
              <a16:creationId xmlns="" xmlns:a16="http://schemas.microsoft.com/office/drawing/2014/main" id="{00000000-0008-0000-0A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3" name="Picture 1642">
          <a:extLst>
            <a:ext uri="{FF2B5EF4-FFF2-40B4-BE49-F238E27FC236}">
              <a16:creationId xmlns="" xmlns:a16="http://schemas.microsoft.com/office/drawing/2014/main" id="{00000000-0008-0000-0A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4" name="Picture 1643">
          <a:extLst>
            <a:ext uri="{FF2B5EF4-FFF2-40B4-BE49-F238E27FC236}">
              <a16:creationId xmlns="" xmlns:a16="http://schemas.microsoft.com/office/drawing/2014/main" id="{00000000-0008-0000-0A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5" name="Picture 1644">
          <a:extLst>
            <a:ext uri="{FF2B5EF4-FFF2-40B4-BE49-F238E27FC236}">
              <a16:creationId xmlns="" xmlns:a16="http://schemas.microsoft.com/office/drawing/2014/main" id="{00000000-0008-0000-0A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6" name="Picture 1645">
          <a:extLst>
            <a:ext uri="{FF2B5EF4-FFF2-40B4-BE49-F238E27FC236}">
              <a16:creationId xmlns="" xmlns:a16="http://schemas.microsoft.com/office/drawing/2014/main" id="{00000000-0008-0000-0A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7" name="Picture 1646">
          <a:extLst>
            <a:ext uri="{FF2B5EF4-FFF2-40B4-BE49-F238E27FC236}">
              <a16:creationId xmlns="" xmlns:a16="http://schemas.microsoft.com/office/drawing/2014/main" id="{00000000-0008-0000-0A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8" name="Picture 1647">
          <a:extLst>
            <a:ext uri="{FF2B5EF4-FFF2-40B4-BE49-F238E27FC236}">
              <a16:creationId xmlns="" xmlns:a16="http://schemas.microsoft.com/office/drawing/2014/main" id="{00000000-0008-0000-0A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49" name="Picture 1648">
          <a:extLst>
            <a:ext uri="{FF2B5EF4-FFF2-40B4-BE49-F238E27FC236}">
              <a16:creationId xmlns="" xmlns:a16="http://schemas.microsoft.com/office/drawing/2014/main" id="{00000000-0008-0000-0A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0" name="Picture 1649">
          <a:extLst>
            <a:ext uri="{FF2B5EF4-FFF2-40B4-BE49-F238E27FC236}">
              <a16:creationId xmlns="" xmlns:a16="http://schemas.microsoft.com/office/drawing/2014/main" id="{00000000-0008-0000-0A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1" name="Picture 1650">
          <a:extLst>
            <a:ext uri="{FF2B5EF4-FFF2-40B4-BE49-F238E27FC236}">
              <a16:creationId xmlns="" xmlns:a16="http://schemas.microsoft.com/office/drawing/2014/main" id="{00000000-0008-0000-0A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2" name="Picture 1651">
          <a:extLst>
            <a:ext uri="{FF2B5EF4-FFF2-40B4-BE49-F238E27FC236}">
              <a16:creationId xmlns="" xmlns:a16="http://schemas.microsoft.com/office/drawing/2014/main" id="{00000000-0008-0000-0A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3" name="Picture 1652">
          <a:extLst>
            <a:ext uri="{FF2B5EF4-FFF2-40B4-BE49-F238E27FC236}">
              <a16:creationId xmlns="" xmlns:a16="http://schemas.microsoft.com/office/drawing/2014/main" id="{00000000-0008-0000-0A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4" name="Picture 1653">
          <a:extLst>
            <a:ext uri="{FF2B5EF4-FFF2-40B4-BE49-F238E27FC236}">
              <a16:creationId xmlns="" xmlns:a16="http://schemas.microsoft.com/office/drawing/2014/main" id="{00000000-0008-0000-0A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5" name="Picture 1654">
          <a:extLst>
            <a:ext uri="{FF2B5EF4-FFF2-40B4-BE49-F238E27FC236}">
              <a16:creationId xmlns="" xmlns:a16="http://schemas.microsoft.com/office/drawing/2014/main" id="{00000000-0008-0000-0A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6" name="Picture 1655">
          <a:extLst>
            <a:ext uri="{FF2B5EF4-FFF2-40B4-BE49-F238E27FC236}">
              <a16:creationId xmlns="" xmlns:a16="http://schemas.microsoft.com/office/drawing/2014/main" id="{00000000-0008-0000-0A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7" name="Picture 1656">
          <a:extLst>
            <a:ext uri="{FF2B5EF4-FFF2-40B4-BE49-F238E27FC236}">
              <a16:creationId xmlns="" xmlns:a16="http://schemas.microsoft.com/office/drawing/2014/main" id="{00000000-0008-0000-0A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8" name="Picture 1657">
          <a:extLst>
            <a:ext uri="{FF2B5EF4-FFF2-40B4-BE49-F238E27FC236}">
              <a16:creationId xmlns="" xmlns:a16="http://schemas.microsoft.com/office/drawing/2014/main" id="{00000000-0008-0000-0A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59" name="Picture 1658">
          <a:extLst>
            <a:ext uri="{FF2B5EF4-FFF2-40B4-BE49-F238E27FC236}">
              <a16:creationId xmlns="" xmlns:a16="http://schemas.microsoft.com/office/drawing/2014/main" id="{00000000-0008-0000-0A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0" name="Picture 1659">
          <a:extLst>
            <a:ext uri="{FF2B5EF4-FFF2-40B4-BE49-F238E27FC236}">
              <a16:creationId xmlns="" xmlns:a16="http://schemas.microsoft.com/office/drawing/2014/main" id="{00000000-0008-0000-0A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1" name="Picture 1660">
          <a:extLst>
            <a:ext uri="{FF2B5EF4-FFF2-40B4-BE49-F238E27FC236}">
              <a16:creationId xmlns="" xmlns:a16="http://schemas.microsoft.com/office/drawing/2014/main" id="{00000000-0008-0000-0A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2" name="Picture 1661">
          <a:extLst>
            <a:ext uri="{FF2B5EF4-FFF2-40B4-BE49-F238E27FC236}">
              <a16:creationId xmlns="" xmlns:a16="http://schemas.microsoft.com/office/drawing/2014/main" id="{00000000-0008-0000-0A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3" name="Picture 1662">
          <a:extLst>
            <a:ext uri="{FF2B5EF4-FFF2-40B4-BE49-F238E27FC236}">
              <a16:creationId xmlns="" xmlns:a16="http://schemas.microsoft.com/office/drawing/2014/main" id="{00000000-0008-0000-0A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4" name="Picture 1663">
          <a:extLst>
            <a:ext uri="{FF2B5EF4-FFF2-40B4-BE49-F238E27FC236}">
              <a16:creationId xmlns="" xmlns:a16="http://schemas.microsoft.com/office/drawing/2014/main" id="{00000000-0008-0000-0A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5" name="Picture 1664">
          <a:extLst>
            <a:ext uri="{FF2B5EF4-FFF2-40B4-BE49-F238E27FC236}">
              <a16:creationId xmlns="" xmlns:a16="http://schemas.microsoft.com/office/drawing/2014/main" id="{00000000-0008-0000-0A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6" name="Picture 1665">
          <a:extLst>
            <a:ext uri="{FF2B5EF4-FFF2-40B4-BE49-F238E27FC236}">
              <a16:creationId xmlns="" xmlns:a16="http://schemas.microsoft.com/office/drawing/2014/main" id="{00000000-0008-0000-0A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7" name="Picture 1666">
          <a:extLst>
            <a:ext uri="{FF2B5EF4-FFF2-40B4-BE49-F238E27FC236}">
              <a16:creationId xmlns="" xmlns:a16="http://schemas.microsoft.com/office/drawing/2014/main" id="{00000000-0008-0000-0A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8" name="Picture 1667">
          <a:extLst>
            <a:ext uri="{FF2B5EF4-FFF2-40B4-BE49-F238E27FC236}">
              <a16:creationId xmlns="" xmlns:a16="http://schemas.microsoft.com/office/drawing/2014/main" id="{00000000-0008-0000-0A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69" name="Picture 1668">
          <a:extLst>
            <a:ext uri="{FF2B5EF4-FFF2-40B4-BE49-F238E27FC236}">
              <a16:creationId xmlns="" xmlns:a16="http://schemas.microsoft.com/office/drawing/2014/main" id="{00000000-0008-0000-0A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0" name="Picture 1669">
          <a:extLst>
            <a:ext uri="{FF2B5EF4-FFF2-40B4-BE49-F238E27FC236}">
              <a16:creationId xmlns="" xmlns:a16="http://schemas.microsoft.com/office/drawing/2014/main" id="{00000000-0008-0000-0A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1" name="Picture 1670">
          <a:extLst>
            <a:ext uri="{FF2B5EF4-FFF2-40B4-BE49-F238E27FC236}">
              <a16:creationId xmlns="" xmlns:a16="http://schemas.microsoft.com/office/drawing/2014/main" id="{00000000-0008-0000-0A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2" name="Picture 1671">
          <a:extLst>
            <a:ext uri="{FF2B5EF4-FFF2-40B4-BE49-F238E27FC236}">
              <a16:creationId xmlns="" xmlns:a16="http://schemas.microsoft.com/office/drawing/2014/main" id="{00000000-0008-0000-0A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3" name="Picture 1672">
          <a:extLst>
            <a:ext uri="{FF2B5EF4-FFF2-40B4-BE49-F238E27FC236}">
              <a16:creationId xmlns="" xmlns:a16="http://schemas.microsoft.com/office/drawing/2014/main" id="{00000000-0008-0000-0A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4" name="Picture 1673">
          <a:extLst>
            <a:ext uri="{FF2B5EF4-FFF2-40B4-BE49-F238E27FC236}">
              <a16:creationId xmlns="" xmlns:a16="http://schemas.microsoft.com/office/drawing/2014/main" id="{00000000-0008-0000-0A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5" name="Picture 1674">
          <a:extLst>
            <a:ext uri="{FF2B5EF4-FFF2-40B4-BE49-F238E27FC236}">
              <a16:creationId xmlns="" xmlns:a16="http://schemas.microsoft.com/office/drawing/2014/main" id="{00000000-0008-0000-0A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6" name="Picture 1675">
          <a:extLst>
            <a:ext uri="{FF2B5EF4-FFF2-40B4-BE49-F238E27FC236}">
              <a16:creationId xmlns="" xmlns:a16="http://schemas.microsoft.com/office/drawing/2014/main" id="{00000000-0008-0000-0A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7" name="Picture 1676">
          <a:extLst>
            <a:ext uri="{FF2B5EF4-FFF2-40B4-BE49-F238E27FC236}">
              <a16:creationId xmlns="" xmlns:a16="http://schemas.microsoft.com/office/drawing/2014/main" id="{00000000-0008-0000-0A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8" name="Picture 1677">
          <a:extLst>
            <a:ext uri="{FF2B5EF4-FFF2-40B4-BE49-F238E27FC236}">
              <a16:creationId xmlns="" xmlns:a16="http://schemas.microsoft.com/office/drawing/2014/main" id="{00000000-0008-0000-0A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79" name="Picture 1678">
          <a:extLst>
            <a:ext uri="{FF2B5EF4-FFF2-40B4-BE49-F238E27FC236}">
              <a16:creationId xmlns="" xmlns:a16="http://schemas.microsoft.com/office/drawing/2014/main" id="{00000000-0008-0000-0A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0" name="Picture 1679">
          <a:extLst>
            <a:ext uri="{FF2B5EF4-FFF2-40B4-BE49-F238E27FC236}">
              <a16:creationId xmlns="" xmlns:a16="http://schemas.microsoft.com/office/drawing/2014/main" id="{00000000-0008-0000-0A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1" name="Picture 1680">
          <a:extLst>
            <a:ext uri="{FF2B5EF4-FFF2-40B4-BE49-F238E27FC236}">
              <a16:creationId xmlns="" xmlns:a16="http://schemas.microsoft.com/office/drawing/2014/main" id="{00000000-0008-0000-0A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2" name="Picture 1681">
          <a:extLst>
            <a:ext uri="{FF2B5EF4-FFF2-40B4-BE49-F238E27FC236}">
              <a16:creationId xmlns="" xmlns:a16="http://schemas.microsoft.com/office/drawing/2014/main" id="{00000000-0008-0000-0A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3" name="Picture 1682">
          <a:extLst>
            <a:ext uri="{FF2B5EF4-FFF2-40B4-BE49-F238E27FC236}">
              <a16:creationId xmlns="" xmlns:a16="http://schemas.microsoft.com/office/drawing/2014/main" id="{00000000-0008-0000-0A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4" name="Picture 1683">
          <a:extLst>
            <a:ext uri="{FF2B5EF4-FFF2-40B4-BE49-F238E27FC236}">
              <a16:creationId xmlns="" xmlns:a16="http://schemas.microsoft.com/office/drawing/2014/main" id="{00000000-0008-0000-0A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5" name="Picture 1684">
          <a:extLst>
            <a:ext uri="{FF2B5EF4-FFF2-40B4-BE49-F238E27FC236}">
              <a16:creationId xmlns="" xmlns:a16="http://schemas.microsoft.com/office/drawing/2014/main" id="{00000000-0008-0000-0A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6" name="Picture 1685">
          <a:extLst>
            <a:ext uri="{FF2B5EF4-FFF2-40B4-BE49-F238E27FC236}">
              <a16:creationId xmlns="" xmlns:a16="http://schemas.microsoft.com/office/drawing/2014/main" id="{00000000-0008-0000-0A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7" name="Picture 1686">
          <a:extLst>
            <a:ext uri="{FF2B5EF4-FFF2-40B4-BE49-F238E27FC236}">
              <a16:creationId xmlns="" xmlns:a16="http://schemas.microsoft.com/office/drawing/2014/main" id="{00000000-0008-0000-0A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8" name="Picture 1687">
          <a:extLst>
            <a:ext uri="{FF2B5EF4-FFF2-40B4-BE49-F238E27FC236}">
              <a16:creationId xmlns="" xmlns:a16="http://schemas.microsoft.com/office/drawing/2014/main" id="{00000000-0008-0000-0A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89" name="Picture 1688">
          <a:extLst>
            <a:ext uri="{FF2B5EF4-FFF2-40B4-BE49-F238E27FC236}">
              <a16:creationId xmlns="" xmlns:a16="http://schemas.microsoft.com/office/drawing/2014/main" id="{00000000-0008-0000-0A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0" name="Picture 1689">
          <a:extLst>
            <a:ext uri="{FF2B5EF4-FFF2-40B4-BE49-F238E27FC236}">
              <a16:creationId xmlns="" xmlns:a16="http://schemas.microsoft.com/office/drawing/2014/main" id="{00000000-0008-0000-0A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1" name="Picture 1690">
          <a:extLst>
            <a:ext uri="{FF2B5EF4-FFF2-40B4-BE49-F238E27FC236}">
              <a16:creationId xmlns="" xmlns:a16="http://schemas.microsoft.com/office/drawing/2014/main" id="{00000000-0008-0000-0A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2" name="Picture 1691">
          <a:extLst>
            <a:ext uri="{FF2B5EF4-FFF2-40B4-BE49-F238E27FC236}">
              <a16:creationId xmlns="" xmlns:a16="http://schemas.microsoft.com/office/drawing/2014/main" id="{00000000-0008-0000-0A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3" name="Picture 1692">
          <a:extLst>
            <a:ext uri="{FF2B5EF4-FFF2-40B4-BE49-F238E27FC236}">
              <a16:creationId xmlns="" xmlns:a16="http://schemas.microsoft.com/office/drawing/2014/main" id="{00000000-0008-0000-0A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4" name="Picture 1693">
          <a:extLst>
            <a:ext uri="{FF2B5EF4-FFF2-40B4-BE49-F238E27FC236}">
              <a16:creationId xmlns="" xmlns:a16="http://schemas.microsoft.com/office/drawing/2014/main" id="{00000000-0008-0000-0A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5" name="Picture 1694">
          <a:extLst>
            <a:ext uri="{FF2B5EF4-FFF2-40B4-BE49-F238E27FC236}">
              <a16:creationId xmlns="" xmlns:a16="http://schemas.microsoft.com/office/drawing/2014/main" id="{00000000-0008-0000-0A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6" name="Picture 1695">
          <a:extLst>
            <a:ext uri="{FF2B5EF4-FFF2-40B4-BE49-F238E27FC236}">
              <a16:creationId xmlns="" xmlns:a16="http://schemas.microsoft.com/office/drawing/2014/main" id="{00000000-0008-0000-0A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7" name="Picture 1696">
          <a:extLst>
            <a:ext uri="{FF2B5EF4-FFF2-40B4-BE49-F238E27FC236}">
              <a16:creationId xmlns="" xmlns:a16="http://schemas.microsoft.com/office/drawing/2014/main" id="{00000000-0008-0000-0A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8" name="Picture 1697">
          <a:extLst>
            <a:ext uri="{FF2B5EF4-FFF2-40B4-BE49-F238E27FC236}">
              <a16:creationId xmlns="" xmlns:a16="http://schemas.microsoft.com/office/drawing/2014/main" id="{00000000-0008-0000-0A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699" name="Picture 1698">
          <a:extLst>
            <a:ext uri="{FF2B5EF4-FFF2-40B4-BE49-F238E27FC236}">
              <a16:creationId xmlns="" xmlns:a16="http://schemas.microsoft.com/office/drawing/2014/main" id="{00000000-0008-0000-0A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0" name="Picture 1699">
          <a:extLst>
            <a:ext uri="{FF2B5EF4-FFF2-40B4-BE49-F238E27FC236}">
              <a16:creationId xmlns="" xmlns:a16="http://schemas.microsoft.com/office/drawing/2014/main" id="{00000000-0008-0000-0A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1" name="Picture 1700">
          <a:extLst>
            <a:ext uri="{FF2B5EF4-FFF2-40B4-BE49-F238E27FC236}">
              <a16:creationId xmlns="" xmlns:a16="http://schemas.microsoft.com/office/drawing/2014/main" id="{00000000-0008-0000-0A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2" name="Picture 1701">
          <a:extLst>
            <a:ext uri="{FF2B5EF4-FFF2-40B4-BE49-F238E27FC236}">
              <a16:creationId xmlns="" xmlns:a16="http://schemas.microsoft.com/office/drawing/2014/main" id="{00000000-0008-0000-0A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3" name="Picture 1702">
          <a:extLst>
            <a:ext uri="{FF2B5EF4-FFF2-40B4-BE49-F238E27FC236}">
              <a16:creationId xmlns="" xmlns:a16="http://schemas.microsoft.com/office/drawing/2014/main" id="{00000000-0008-0000-0A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4" name="Picture 1703">
          <a:extLst>
            <a:ext uri="{FF2B5EF4-FFF2-40B4-BE49-F238E27FC236}">
              <a16:creationId xmlns="" xmlns:a16="http://schemas.microsoft.com/office/drawing/2014/main" id="{00000000-0008-0000-0A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5" name="Picture 1704">
          <a:extLst>
            <a:ext uri="{FF2B5EF4-FFF2-40B4-BE49-F238E27FC236}">
              <a16:creationId xmlns="" xmlns:a16="http://schemas.microsoft.com/office/drawing/2014/main" id="{00000000-0008-0000-0A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6" name="Picture 1705">
          <a:extLst>
            <a:ext uri="{FF2B5EF4-FFF2-40B4-BE49-F238E27FC236}">
              <a16:creationId xmlns="" xmlns:a16="http://schemas.microsoft.com/office/drawing/2014/main" id="{00000000-0008-0000-0A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7" name="Picture 1706">
          <a:extLst>
            <a:ext uri="{FF2B5EF4-FFF2-40B4-BE49-F238E27FC236}">
              <a16:creationId xmlns="" xmlns:a16="http://schemas.microsoft.com/office/drawing/2014/main" id="{00000000-0008-0000-0A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8" name="Picture 1707">
          <a:extLst>
            <a:ext uri="{FF2B5EF4-FFF2-40B4-BE49-F238E27FC236}">
              <a16:creationId xmlns="" xmlns:a16="http://schemas.microsoft.com/office/drawing/2014/main" id="{00000000-0008-0000-0A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09" name="Picture 1708">
          <a:extLst>
            <a:ext uri="{FF2B5EF4-FFF2-40B4-BE49-F238E27FC236}">
              <a16:creationId xmlns="" xmlns:a16="http://schemas.microsoft.com/office/drawing/2014/main" id="{00000000-0008-0000-0A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0" name="Picture 1709">
          <a:extLst>
            <a:ext uri="{FF2B5EF4-FFF2-40B4-BE49-F238E27FC236}">
              <a16:creationId xmlns="" xmlns:a16="http://schemas.microsoft.com/office/drawing/2014/main" id="{00000000-0008-0000-0A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1" name="Picture 1710">
          <a:extLst>
            <a:ext uri="{FF2B5EF4-FFF2-40B4-BE49-F238E27FC236}">
              <a16:creationId xmlns="" xmlns:a16="http://schemas.microsoft.com/office/drawing/2014/main" id="{00000000-0008-0000-0A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2" name="Picture 1711">
          <a:extLst>
            <a:ext uri="{FF2B5EF4-FFF2-40B4-BE49-F238E27FC236}">
              <a16:creationId xmlns="" xmlns:a16="http://schemas.microsoft.com/office/drawing/2014/main" id="{00000000-0008-0000-0A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3" name="Picture 1712">
          <a:extLst>
            <a:ext uri="{FF2B5EF4-FFF2-40B4-BE49-F238E27FC236}">
              <a16:creationId xmlns="" xmlns:a16="http://schemas.microsoft.com/office/drawing/2014/main" id="{00000000-0008-0000-0A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4" name="Picture 1713">
          <a:extLst>
            <a:ext uri="{FF2B5EF4-FFF2-40B4-BE49-F238E27FC236}">
              <a16:creationId xmlns="" xmlns:a16="http://schemas.microsoft.com/office/drawing/2014/main" id="{00000000-0008-0000-0A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5" name="Picture 1714">
          <a:extLst>
            <a:ext uri="{FF2B5EF4-FFF2-40B4-BE49-F238E27FC236}">
              <a16:creationId xmlns="" xmlns:a16="http://schemas.microsoft.com/office/drawing/2014/main" id="{00000000-0008-0000-0A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6" name="Picture 1715">
          <a:extLst>
            <a:ext uri="{FF2B5EF4-FFF2-40B4-BE49-F238E27FC236}">
              <a16:creationId xmlns="" xmlns:a16="http://schemas.microsoft.com/office/drawing/2014/main" id="{00000000-0008-0000-0A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7" name="Picture 1716">
          <a:extLst>
            <a:ext uri="{FF2B5EF4-FFF2-40B4-BE49-F238E27FC236}">
              <a16:creationId xmlns="" xmlns:a16="http://schemas.microsoft.com/office/drawing/2014/main" id="{00000000-0008-0000-0A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8" name="Picture 1717">
          <a:extLst>
            <a:ext uri="{FF2B5EF4-FFF2-40B4-BE49-F238E27FC236}">
              <a16:creationId xmlns="" xmlns:a16="http://schemas.microsoft.com/office/drawing/2014/main" id="{00000000-0008-0000-0A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19" name="Picture 1718">
          <a:extLst>
            <a:ext uri="{FF2B5EF4-FFF2-40B4-BE49-F238E27FC236}">
              <a16:creationId xmlns="" xmlns:a16="http://schemas.microsoft.com/office/drawing/2014/main" id="{00000000-0008-0000-0A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0" name="Picture 1719">
          <a:extLst>
            <a:ext uri="{FF2B5EF4-FFF2-40B4-BE49-F238E27FC236}">
              <a16:creationId xmlns="" xmlns:a16="http://schemas.microsoft.com/office/drawing/2014/main" id="{00000000-0008-0000-0A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1" name="Picture 1720">
          <a:extLst>
            <a:ext uri="{FF2B5EF4-FFF2-40B4-BE49-F238E27FC236}">
              <a16:creationId xmlns="" xmlns:a16="http://schemas.microsoft.com/office/drawing/2014/main" id="{00000000-0008-0000-0A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2" name="Picture 1721">
          <a:extLst>
            <a:ext uri="{FF2B5EF4-FFF2-40B4-BE49-F238E27FC236}">
              <a16:creationId xmlns="" xmlns:a16="http://schemas.microsoft.com/office/drawing/2014/main" id="{00000000-0008-0000-0A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3" name="Picture 1722">
          <a:extLst>
            <a:ext uri="{FF2B5EF4-FFF2-40B4-BE49-F238E27FC236}">
              <a16:creationId xmlns="" xmlns:a16="http://schemas.microsoft.com/office/drawing/2014/main" id="{00000000-0008-0000-0A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4" name="Picture 1723">
          <a:extLst>
            <a:ext uri="{FF2B5EF4-FFF2-40B4-BE49-F238E27FC236}">
              <a16:creationId xmlns="" xmlns:a16="http://schemas.microsoft.com/office/drawing/2014/main" id="{00000000-0008-0000-0A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5" name="Picture 1724">
          <a:extLst>
            <a:ext uri="{FF2B5EF4-FFF2-40B4-BE49-F238E27FC236}">
              <a16:creationId xmlns="" xmlns:a16="http://schemas.microsoft.com/office/drawing/2014/main" id="{00000000-0008-0000-0A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6" name="Picture 1725">
          <a:extLst>
            <a:ext uri="{FF2B5EF4-FFF2-40B4-BE49-F238E27FC236}">
              <a16:creationId xmlns="" xmlns:a16="http://schemas.microsoft.com/office/drawing/2014/main" id="{00000000-0008-0000-0A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7" name="Picture 1726">
          <a:extLst>
            <a:ext uri="{FF2B5EF4-FFF2-40B4-BE49-F238E27FC236}">
              <a16:creationId xmlns="" xmlns:a16="http://schemas.microsoft.com/office/drawing/2014/main" id="{00000000-0008-0000-0A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8" name="Picture 1727">
          <a:extLst>
            <a:ext uri="{FF2B5EF4-FFF2-40B4-BE49-F238E27FC236}">
              <a16:creationId xmlns="" xmlns:a16="http://schemas.microsoft.com/office/drawing/2014/main" id="{00000000-0008-0000-0A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29" name="Picture 1728">
          <a:extLst>
            <a:ext uri="{FF2B5EF4-FFF2-40B4-BE49-F238E27FC236}">
              <a16:creationId xmlns="" xmlns:a16="http://schemas.microsoft.com/office/drawing/2014/main" id="{00000000-0008-0000-0A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0" name="Picture 1729">
          <a:extLst>
            <a:ext uri="{FF2B5EF4-FFF2-40B4-BE49-F238E27FC236}">
              <a16:creationId xmlns="" xmlns:a16="http://schemas.microsoft.com/office/drawing/2014/main" id="{00000000-0008-0000-0A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1" name="Picture 1730">
          <a:extLst>
            <a:ext uri="{FF2B5EF4-FFF2-40B4-BE49-F238E27FC236}">
              <a16:creationId xmlns="" xmlns:a16="http://schemas.microsoft.com/office/drawing/2014/main" id="{00000000-0008-0000-0A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2" name="Picture 1731">
          <a:extLst>
            <a:ext uri="{FF2B5EF4-FFF2-40B4-BE49-F238E27FC236}">
              <a16:creationId xmlns="" xmlns:a16="http://schemas.microsoft.com/office/drawing/2014/main" id="{00000000-0008-0000-0A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3" name="Picture 1732">
          <a:extLst>
            <a:ext uri="{FF2B5EF4-FFF2-40B4-BE49-F238E27FC236}">
              <a16:creationId xmlns="" xmlns:a16="http://schemas.microsoft.com/office/drawing/2014/main" id="{00000000-0008-0000-0A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4" name="Picture 1733">
          <a:extLst>
            <a:ext uri="{FF2B5EF4-FFF2-40B4-BE49-F238E27FC236}">
              <a16:creationId xmlns="" xmlns:a16="http://schemas.microsoft.com/office/drawing/2014/main" id="{00000000-0008-0000-0A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5" name="Picture 1734">
          <a:extLst>
            <a:ext uri="{FF2B5EF4-FFF2-40B4-BE49-F238E27FC236}">
              <a16:creationId xmlns="" xmlns:a16="http://schemas.microsoft.com/office/drawing/2014/main" id="{00000000-0008-0000-0A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6" name="Picture 1735">
          <a:extLst>
            <a:ext uri="{FF2B5EF4-FFF2-40B4-BE49-F238E27FC236}">
              <a16:creationId xmlns="" xmlns:a16="http://schemas.microsoft.com/office/drawing/2014/main" id="{00000000-0008-0000-0A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7" name="Picture 1736">
          <a:extLst>
            <a:ext uri="{FF2B5EF4-FFF2-40B4-BE49-F238E27FC236}">
              <a16:creationId xmlns="" xmlns:a16="http://schemas.microsoft.com/office/drawing/2014/main" id="{00000000-0008-0000-0A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8" name="Picture 1737">
          <a:extLst>
            <a:ext uri="{FF2B5EF4-FFF2-40B4-BE49-F238E27FC236}">
              <a16:creationId xmlns="" xmlns:a16="http://schemas.microsoft.com/office/drawing/2014/main" id="{00000000-0008-0000-0A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39" name="Picture 1738">
          <a:extLst>
            <a:ext uri="{FF2B5EF4-FFF2-40B4-BE49-F238E27FC236}">
              <a16:creationId xmlns="" xmlns:a16="http://schemas.microsoft.com/office/drawing/2014/main" id="{00000000-0008-0000-0A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0" name="Picture 1739">
          <a:extLst>
            <a:ext uri="{FF2B5EF4-FFF2-40B4-BE49-F238E27FC236}">
              <a16:creationId xmlns="" xmlns:a16="http://schemas.microsoft.com/office/drawing/2014/main" id="{00000000-0008-0000-0A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1" name="Picture 1740">
          <a:extLst>
            <a:ext uri="{FF2B5EF4-FFF2-40B4-BE49-F238E27FC236}">
              <a16:creationId xmlns="" xmlns:a16="http://schemas.microsoft.com/office/drawing/2014/main" id="{00000000-0008-0000-0A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2" name="Picture 1741">
          <a:extLst>
            <a:ext uri="{FF2B5EF4-FFF2-40B4-BE49-F238E27FC236}">
              <a16:creationId xmlns="" xmlns:a16="http://schemas.microsoft.com/office/drawing/2014/main" id="{00000000-0008-0000-0A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3" name="Picture 1742">
          <a:extLst>
            <a:ext uri="{FF2B5EF4-FFF2-40B4-BE49-F238E27FC236}">
              <a16:creationId xmlns="" xmlns:a16="http://schemas.microsoft.com/office/drawing/2014/main" id="{00000000-0008-0000-0A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4" name="Picture 1743">
          <a:extLst>
            <a:ext uri="{FF2B5EF4-FFF2-40B4-BE49-F238E27FC236}">
              <a16:creationId xmlns="" xmlns:a16="http://schemas.microsoft.com/office/drawing/2014/main" id="{00000000-0008-0000-0A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5" name="Picture 1744">
          <a:extLst>
            <a:ext uri="{FF2B5EF4-FFF2-40B4-BE49-F238E27FC236}">
              <a16:creationId xmlns="" xmlns:a16="http://schemas.microsoft.com/office/drawing/2014/main" id="{00000000-0008-0000-0A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6" name="Picture 1745">
          <a:extLst>
            <a:ext uri="{FF2B5EF4-FFF2-40B4-BE49-F238E27FC236}">
              <a16:creationId xmlns="" xmlns:a16="http://schemas.microsoft.com/office/drawing/2014/main" id="{00000000-0008-0000-0A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7" name="Picture 1746">
          <a:extLst>
            <a:ext uri="{FF2B5EF4-FFF2-40B4-BE49-F238E27FC236}">
              <a16:creationId xmlns="" xmlns:a16="http://schemas.microsoft.com/office/drawing/2014/main" id="{00000000-0008-0000-0A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8" name="Picture 1747">
          <a:extLst>
            <a:ext uri="{FF2B5EF4-FFF2-40B4-BE49-F238E27FC236}">
              <a16:creationId xmlns="" xmlns:a16="http://schemas.microsoft.com/office/drawing/2014/main" id="{00000000-0008-0000-0A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49" name="Picture 1748">
          <a:extLst>
            <a:ext uri="{FF2B5EF4-FFF2-40B4-BE49-F238E27FC236}">
              <a16:creationId xmlns="" xmlns:a16="http://schemas.microsoft.com/office/drawing/2014/main" id="{00000000-0008-0000-0A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0" name="Picture 1749">
          <a:extLst>
            <a:ext uri="{FF2B5EF4-FFF2-40B4-BE49-F238E27FC236}">
              <a16:creationId xmlns="" xmlns:a16="http://schemas.microsoft.com/office/drawing/2014/main" id="{00000000-0008-0000-0A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1" name="Picture 1750">
          <a:extLst>
            <a:ext uri="{FF2B5EF4-FFF2-40B4-BE49-F238E27FC236}">
              <a16:creationId xmlns="" xmlns:a16="http://schemas.microsoft.com/office/drawing/2014/main" id="{00000000-0008-0000-0A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2" name="Picture 1751">
          <a:extLst>
            <a:ext uri="{FF2B5EF4-FFF2-40B4-BE49-F238E27FC236}">
              <a16:creationId xmlns="" xmlns:a16="http://schemas.microsoft.com/office/drawing/2014/main" id="{00000000-0008-0000-0A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3" name="Picture 1752">
          <a:extLst>
            <a:ext uri="{FF2B5EF4-FFF2-40B4-BE49-F238E27FC236}">
              <a16:creationId xmlns="" xmlns:a16="http://schemas.microsoft.com/office/drawing/2014/main" id="{00000000-0008-0000-0A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4" name="Picture 1753">
          <a:extLst>
            <a:ext uri="{FF2B5EF4-FFF2-40B4-BE49-F238E27FC236}">
              <a16:creationId xmlns="" xmlns:a16="http://schemas.microsoft.com/office/drawing/2014/main" id="{00000000-0008-0000-0A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5" name="Picture 1754">
          <a:extLst>
            <a:ext uri="{FF2B5EF4-FFF2-40B4-BE49-F238E27FC236}">
              <a16:creationId xmlns="" xmlns:a16="http://schemas.microsoft.com/office/drawing/2014/main" id="{00000000-0008-0000-0A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6" name="Picture 1755">
          <a:extLst>
            <a:ext uri="{FF2B5EF4-FFF2-40B4-BE49-F238E27FC236}">
              <a16:creationId xmlns="" xmlns:a16="http://schemas.microsoft.com/office/drawing/2014/main" id="{00000000-0008-0000-0A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7" name="Picture 1756">
          <a:extLst>
            <a:ext uri="{FF2B5EF4-FFF2-40B4-BE49-F238E27FC236}">
              <a16:creationId xmlns="" xmlns:a16="http://schemas.microsoft.com/office/drawing/2014/main" id="{00000000-0008-0000-0A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8" name="Picture 1757">
          <a:extLst>
            <a:ext uri="{FF2B5EF4-FFF2-40B4-BE49-F238E27FC236}">
              <a16:creationId xmlns="" xmlns:a16="http://schemas.microsoft.com/office/drawing/2014/main" id="{00000000-0008-0000-0A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59" name="Picture 1758">
          <a:extLst>
            <a:ext uri="{FF2B5EF4-FFF2-40B4-BE49-F238E27FC236}">
              <a16:creationId xmlns="" xmlns:a16="http://schemas.microsoft.com/office/drawing/2014/main" id="{00000000-0008-0000-0A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0" name="Picture 1759">
          <a:extLst>
            <a:ext uri="{FF2B5EF4-FFF2-40B4-BE49-F238E27FC236}">
              <a16:creationId xmlns="" xmlns:a16="http://schemas.microsoft.com/office/drawing/2014/main" id="{00000000-0008-0000-0A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1" name="Picture 1760">
          <a:extLst>
            <a:ext uri="{FF2B5EF4-FFF2-40B4-BE49-F238E27FC236}">
              <a16:creationId xmlns="" xmlns:a16="http://schemas.microsoft.com/office/drawing/2014/main" id="{00000000-0008-0000-0A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2" name="Picture 1761">
          <a:extLst>
            <a:ext uri="{FF2B5EF4-FFF2-40B4-BE49-F238E27FC236}">
              <a16:creationId xmlns="" xmlns:a16="http://schemas.microsoft.com/office/drawing/2014/main" id="{00000000-0008-0000-0A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3" name="Picture 1762">
          <a:extLst>
            <a:ext uri="{FF2B5EF4-FFF2-40B4-BE49-F238E27FC236}">
              <a16:creationId xmlns="" xmlns:a16="http://schemas.microsoft.com/office/drawing/2014/main" id="{00000000-0008-0000-0A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4" name="Picture 1763">
          <a:extLst>
            <a:ext uri="{FF2B5EF4-FFF2-40B4-BE49-F238E27FC236}">
              <a16:creationId xmlns="" xmlns:a16="http://schemas.microsoft.com/office/drawing/2014/main" id="{00000000-0008-0000-0A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5" name="Picture 1764">
          <a:extLst>
            <a:ext uri="{FF2B5EF4-FFF2-40B4-BE49-F238E27FC236}">
              <a16:creationId xmlns="" xmlns:a16="http://schemas.microsoft.com/office/drawing/2014/main" id="{00000000-0008-0000-0A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6" name="Picture 1765">
          <a:extLst>
            <a:ext uri="{FF2B5EF4-FFF2-40B4-BE49-F238E27FC236}">
              <a16:creationId xmlns="" xmlns:a16="http://schemas.microsoft.com/office/drawing/2014/main" id="{00000000-0008-0000-0A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7" name="Picture 1766">
          <a:extLst>
            <a:ext uri="{FF2B5EF4-FFF2-40B4-BE49-F238E27FC236}">
              <a16:creationId xmlns="" xmlns:a16="http://schemas.microsoft.com/office/drawing/2014/main" id="{00000000-0008-0000-0A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8" name="Picture 1767">
          <a:extLst>
            <a:ext uri="{FF2B5EF4-FFF2-40B4-BE49-F238E27FC236}">
              <a16:creationId xmlns="" xmlns:a16="http://schemas.microsoft.com/office/drawing/2014/main" id="{00000000-0008-0000-0A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69" name="Picture 1768">
          <a:extLst>
            <a:ext uri="{FF2B5EF4-FFF2-40B4-BE49-F238E27FC236}">
              <a16:creationId xmlns="" xmlns:a16="http://schemas.microsoft.com/office/drawing/2014/main" id="{00000000-0008-0000-0A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0" name="Picture 1769">
          <a:extLst>
            <a:ext uri="{FF2B5EF4-FFF2-40B4-BE49-F238E27FC236}">
              <a16:creationId xmlns="" xmlns:a16="http://schemas.microsoft.com/office/drawing/2014/main" id="{00000000-0008-0000-0A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1" name="Picture 1770">
          <a:extLst>
            <a:ext uri="{FF2B5EF4-FFF2-40B4-BE49-F238E27FC236}">
              <a16:creationId xmlns="" xmlns:a16="http://schemas.microsoft.com/office/drawing/2014/main" id="{00000000-0008-0000-0A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2" name="Picture 1771">
          <a:extLst>
            <a:ext uri="{FF2B5EF4-FFF2-40B4-BE49-F238E27FC236}">
              <a16:creationId xmlns="" xmlns:a16="http://schemas.microsoft.com/office/drawing/2014/main" id="{00000000-0008-0000-0A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3" name="Picture 1772">
          <a:extLst>
            <a:ext uri="{FF2B5EF4-FFF2-40B4-BE49-F238E27FC236}">
              <a16:creationId xmlns="" xmlns:a16="http://schemas.microsoft.com/office/drawing/2014/main" id="{00000000-0008-0000-0A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4" name="Picture 1773">
          <a:extLst>
            <a:ext uri="{FF2B5EF4-FFF2-40B4-BE49-F238E27FC236}">
              <a16:creationId xmlns="" xmlns:a16="http://schemas.microsoft.com/office/drawing/2014/main" id="{00000000-0008-0000-0A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5" name="Picture 1774">
          <a:extLst>
            <a:ext uri="{FF2B5EF4-FFF2-40B4-BE49-F238E27FC236}">
              <a16:creationId xmlns="" xmlns:a16="http://schemas.microsoft.com/office/drawing/2014/main" id="{00000000-0008-0000-0A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6" name="Picture 1775">
          <a:extLst>
            <a:ext uri="{FF2B5EF4-FFF2-40B4-BE49-F238E27FC236}">
              <a16:creationId xmlns="" xmlns:a16="http://schemas.microsoft.com/office/drawing/2014/main" id="{00000000-0008-0000-0A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7" name="Picture 1776">
          <a:extLst>
            <a:ext uri="{FF2B5EF4-FFF2-40B4-BE49-F238E27FC236}">
              <a16:creationId xmlns="" xmlns:a16="http://schemas.microsoft.com/office/drawing/2014/main" id="{00000000-0008-0000-0A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8" name="Picture 1777">
          <a:extLst>
            <a:ext uri="{FF2B5EF4-FFF2-40B4-BE49-F238E27FC236}">
              <a16:creationId xmlns="" xmlns:a16="http://schemas.microsoft.com/office/drawing/2014/main" id="{00000000-0008-0000-0A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79" name="Picture 1778">
          <a:extLst>
            <a:ext uri="{FF2B5EF4-FFF2-40B4-BE49-F238E27FC236}">
              <a16:creationId xmlns="" xmlns:a16="http://schemas.microsoft.com/office/drawing/2014/main" id="{00000000-0008-0000-0A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0" name="Picture 1779">
          <a:extLst>
            <a:ext uri="{FF2B5EF4-FFF2-40B4-BE49-F238E27FC236}">
              <a16:creationId xmlns="" xmlns:a16="http://schemas.microsoft.com/office/drawing/2014/main" id="{00000000-0008-0000-0A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1" name="Picture 1780">
          <a:extLst>
            <a:ext uri="{FF2B5EF4-FFF2-40B4-BE49-F238E27FC236}">
              <a16:creationId xmlns="" xmlns:a16="http://schemas.microsoft.com/office/drawing/2014/main" id="{00000000-0008-0000-0A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2" name="Picture 1781">
          <a:extLst>
            <a:ext uri="{FF2B5EF4-FFF2-40B4-BE49-F238E27FC236}">
              <a16:creationId xmlns="" xmlns:a16="http://schemas.microsoft.com/office/drawing/2014/main" id="{00000000-0008-0000-0A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3" name="Picture 1782">
          <a:extLst>
            <a:ext uri="{FF2B5EF4-FFF2-40B4-BE49-F238E27FC236}">
              <a16:creationId xmlns="" xmlns:a16="http://schemas.microsoft.com/office/drawing/2014/main" id="{00000000-0008-0000-0A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4" name="Picture 1783">
          <a:extLst>
            <a:ext uri="{FF2B5EF4-FFF2-40B4-BE49-F238E27FC236}">
              <a16:creationId xmlns="" xmlns:a16="http://schemas.microsoft.com/office/drawing/2014/main" id="{00000000-0008-0000-0A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5" name="Picture 1784">
          <a:extLst>
            <a:ext uri="{FF2B5EF4-FFF2-40B4-BE49-F238E27FC236}">
              <a16:creationId xmlns="" xmlns:a16="http://schemas.microsoft.com/office/drawing/2014/main" id="{00000000-0008-0000-0A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6" name="Picture 1785">
          <a:extLst>
            <a:ext uri="{FF2B5EF4-FFF2-40B4-BE49-F238E27FC236}">
              <a16:creationId xmlns="" xmlns:a16="http://schemas.microsoft.com/office/drawing/2014/main" id="{00000000-0008-0000-0A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7" name="Picture 1786">
          <a:extLst>
            <a:ext uri="{FF2B5EF4-FFF2-40B4-BE49-F238E27FC236}">
              <a16:creationId xmlns="" xmlns:a16="http://schemas.microsoft.com/office/drawing/2014/main" id="{00000000-0008-0000-0A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8" name="Picture 1787">
          <a:extLst>
            <a:ext uri="{FF2B5EF4-FFF2-40B4-BE49-F238E27FC236}">
              <a16:creationId xmlns="" xmlns:a16="http://schemas.microsoft.com/office/drawing/2014/main" id="{00000000-0008-0000-0A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89" name="Picture 1788">
          <a:extLst>
            <a:ext uri="{FF2B5EF4-FFF2-40B4-BE49-F238E27FC236}">
              <a16:creationId xmlns="" xmlns:a16="http://schemas.microsoft.com/office/drawing/2014/main" id="{00000000-0008-0000-0A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0" name="Picture 1789">
          <a:extLst>
            <a:ext uri="{FF2B5EF4-FFF2-40B4-BE49-F238E27FC236}">
              <a16:creationId xmlns="" xmlns:a16="http://schemas.microsoft.com/office/drawing/2014/main" id="{00000000-0008-0000-0A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1" name="Picture 1790">
          <a:extLst>
            <a:ext uri="{FF2B5EF4-FFF2-40B4-BE49-F238E27FC236}">
              <a16:creationId xmlns="" xmlns:a16="http://schemas.microsoft.com/office/drawing/2014/main" id="{00000000-0008-0000-0A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2" name="Picture 1791">
          <a:extLst>
            <a:ext uri="{FF2B5EF4-FFF2-40B4-BE49-F238E27FC236}">
              <a16:creationId xmlns="" xmlns:a16="http://schemas.microsoft.com/office/drawing/2014/main" id="{00000000-0008-0000-0A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3" name="Picture 1792">
          <a:extLst>
            <a:ext uri="{FF2B5EF4-FFF2-40B4-BE49-F238E27FC236}">
              <a16:creationId xmlns="" xmlns:a16="http://schemas.microsoft.com/office/drawing/2014/main" id="{00000000-0008-0000-0A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4" name="Picture 1793">
          <a:extLst>
            <a:ext uri="{FF2B5EF4-FFF2-40B4-BE49-F238E27FC236}">
              <a16:creationId xmlns="" xmlns:a16="http://schemas.microsoft.com/office/drawing/2014/main" id="{00000000-0008-0000-0A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5" name="Picture 1794">
          <a:extLst>
            <a:ext uri="{FF2B5EF4-FFF2-40B4-BE49-F238E27FC236}">
              <a16:creationId xmlns="" xmlns:a16="http://schemas.microsoft.com/office/drawing/2014/main" id="{00000000-0008-0000-0A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6" name="Picture 1795">
          <a:extLst>
            <a:ext uri="{FF2B5EF4-FFF2-40B4-BE49-F238E27FC236}">
              <a16:creationId xmlns="" xmlns:a16="http://schemas.microsoft.com/office/drawing/2014/main" id="{00000000-0008-0000-0A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7" name="Picture 1796">
          <a:extLst>
            <a:ext uri="{FF2B5EF4-FFF2-40B4-BE49-F238E27FC236}">
              <a16:creationId xmlns="" xmlns:a16="http://schemas.microsoft.com/office/drawing/2014/main" id="{00000000-0008-0000-0A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8" name="Picture 1797">
          <a:extLst>
            <a:ext uri="{FF2B5EF4-FFF2-40B4-BE49-F238E27FC236}">
              <a16:creationId xmlns="" xmlns:a16="http://schemas.microsoft.com/office/drawing/2014/main" id="{00000000-0008-0000-0A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799" name="Picture 1798">
          <a:extLst>
            <a:ext uri="{FF2B5EF4-FFF2-40B4-BE49-F238E27FC236}">
              <a16:creationId xmlns="" xmlns:a16="http://schemas.microsoft.com/office/drawing/2014/main" id="{00000000-0008-0000-0A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800" name="Picture 1799">
          <a:extLst>
            <a:ext uri="{FF2B5EF4-FFF2-40B4-BE49-F238E27FC236}">
              <a16:creationId xmlns="" xmlns:a16="http://schemas.microsoft.com/office/drawing/2014/main" id="{00000000-0008-0000-0A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801" name="Picture 1800">
          <a:extLst>
            <a:ext uri="{FF2B5EF4-FFF2-40B4-BE49-F238E27FC236}">
              <a16:creationId xmlns="" xmlns:a16="http://schemas.microsoft.com/office/drawing/2014/main" id="{00000000-0008-0000-0A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634</xdr:row>
      <xdr:rowOff>0</xdr:rowOff>
    </xdr:from>
    <xdr:to>
      <xdr:col>2</xdr:col>
      <xdr:colOff>45720</xdr:colOff>
      <xdr:row>634</xdr:row>
      <xdr:rowOff>45720</xdr:rowOff>
    </xdr:to>
    <xdr:pic>
      <xdr:nvPicPr>
        <xdr:cNvPr id="1802" name="Picture 1801">
          <a:extLst>
            <a:ext uri="{FF2B5EF4-FFF2-40B4-BE49-F238E27FC236}">
              <a16:creationId xmlns="" xmlns:a16="http://schemas.microsoft.com/office/drawing/2014/main" id="{00000000-0008-0000-0A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0</xdr:colOff>
      <xdr:row>634</xdr:row>
      <xdr:rowOff>0</xdr:rowOff>
    </xdr:from>
    <xdr:ext cx="45720" cy="45720"/>
    <xdr:pic>
      <xdr:nvPicPr>
        <xdr:cNvPr id="1803" name="Picture 1802">
          <a:extLst>
            <a:ext uri="{FF2B5EF4-FFF2-40B4-BE49-F238E27FC236}">
              <a16:creationId xmlns="" xmlns:a16="http://schemas.microsoft.com/office/drawing/2014/main" id="{00000000-0008-0000-0A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04" name="Picture 1803">
          <a:extLst>
            <a:ext uri="{FF2B5EF4-FFF2-40B4-BE49-F238E27FC236}">
              <a16:creationId xmlns="" xmlns:a16="http://schemas.microsoft.com/office/drawing/2014/main" id="{00000000-0008-0000-0A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05" name="Picture 1804">
          <a:extLst>
            <a:ext uri="{FF2B5EF4-FFF2-40B4-BE49-F238E27FC236}">
              <a16:creationId xmlns="" xmlns:a16="http://schemas.microsoft.com/office/drawing/2014/main" id="{00000000-0008-0000-0A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06" name="Picture 1805">
          <a:extLst>
            <a:ext uri="{FF2B5EF4-FFF2-40B4-BE49-F238E27FC236}">
              <a16:creationId xmlns="" xmlns:a16="http://schemas.microsoft.com/office/drawing/2014/main" id="{00000000-0008-0000-0A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07" name="Picture 1806">
          <a:extLst>
            <a:ext uri="{FF2B5EF4-FFF2-40B4-BE49-F238E27FC236}">
              <a16:creationId xmlns="" xmlns:a16="http://schemas.microsoft.com/office/drawing/2014/main" id="{00000000-0008-0000-0A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08" name="Picture 1807">
          <a:extLst>
            <a:ext uri="{FF2B5EF4-FFF2-40B4-BE49-F238E27FC236}">
              <a16:creationId xmlns="" xmlns:a16="http://schemas.microsoft.com/office/drawing/2014/main" id="{00000000-0008-0000-0A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09" name="Picture 1808">
          <a:extLst>
            <a:ext uri="{FF2B5EF4-FFF2-40B4-BE49-F238E27FC236}">
              <a16:creationId xmlns="" xmlns:a16="http://schemas.microsoft.com/office/drawing/2014/main" id="{00000000-0008-0000-0A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0" name="Picture 1809">
          <a:extLst>
            <a:ext uri="{FF2B5EF4-FFF2-40B4-BE49-F238E27FC236}">
              <a16:creationId xmlns="" xmlns:a16="http://schemas.microsoft.com/office/drawing/2014/main" id="{00000000-0008-0000-0A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1" name="Picture 1810">
          <a:extLst>
            <a:ext uri="{FF2B5EF4-FFF2-40B4-BE49-F238E27FC236}">
              <a16:creationId xmlns="" xmlns:a16="http://schemas.microsoft.com/office/drawing/2014/main" id="{00000000-0008-0000-0A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2" name="Picture 1811">
          <a:extLst>
            <a:ext uri="{FF2B5EF4-FFF2-40B4-BE49-F238E27FC236}">
              <a16:creationId xmlns="" xmlns:a16="http://schemas.microsoft.com/office/drawing/2014/main" id="{00000000-0008-0000-0A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3" name="Picture 1812">
          <a:extLst>
            <a:ext uri="{FF2B5EF4-FFF2-40B4-BE49-F238E27FC236}">
              <a16:creationId xmlns="" xmlns:a16="http://schemas.microsoft.com/office/drawing/2014/main" id="{00000000-0008-0000-0A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4" name="Picture 1813">
          <a:extLst>
            <a:ext uri="{FF2B5EF4-FFF2-40B4-BE49-F238E27FC236}">
              <a16:creationId xmlns="" xmlns:a16="http://schemas.microsoft.com/office/drawing/2014/main" id="{00000000-0008-0000-0A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5" name="Picture 1814">
          <a:extLst>
            <a:ext uri="{FF2B5EF4-FFF2-40B4-BE49-F238E27FC236}">
              <a16:creationId xmlns="" xmlns:a16="http://schemas.microsoft.com/office/drawing/2014/main" id="{00000000-0008-0000-0A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6" name="Picture 1815">
          <a:extLst>
            <a:ext uri="{FF2B5EF4-FFF2-40B4-BE49-F238E27FC236}">
              <a16:creationId xmlns="" xmlns:a16="http://schemas.microsoft.com/office/drawing/2014/main" id="{00000000-0008-0000-0A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7" name="Picture 1816">
          <a:extLst>
            <a:ext uri="{FF2B5EF4-FFF2-40B4-BE49-F238E27FC236}">
              <a16:creationId xmlns="" xmlns:a16="http://schemas.microsoft.com/office/drawing/2014/main" id="{00000000-0008-0000-0A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8" name="Picture 1817">
          <a:extLst>
            <a:ext uri="{FF2B5EF4-FFF2-40B4-BE49-F238E27FC236}">
              <a16:creationId xmlns="" xmlns:a16="http://schemas.microsoft.com/office/drawing/2014/main" id="{00000000-0008-0000-0A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19" name="Picture 1818">
          <a:extLst>
            <a:ext uri="{FF2B5EF4-FFF2-40B4-BE49-F238E27FC236}">
              <a16:creationId xmlns="" xmlns:a16="http://schemas.microsoft.com/office/drawing/2014/main" id="{00000000-0008-0000-0A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0" name="Picture 1819">
          <a:extLst>
            <a:ext uri="{FF2B5EF4-FFF2-40B4-BE49-F238E27FC236}">
              <a16:creationId xmlns="" xmlns:a16="http://schemas.microsoft.com/office/drawing/2014/main" id="{00000000-0008-0000-0A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1" name="Picture 1820">
          <a:extLst>
            <a:ext uri="{FF2B5EF4-FFF2-40B4-BE49-F238E27FC236}">
              <a16:creationId xmlns="" xmlns:a16="http://schemas.microsoft.com/office/drawing/2014/main" id="{00000000-0008-0000-0A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2" name="Picture 1821">
          <a:extLst>
            <a:ext uri="{FF2B5EF4-FFF2-40B4-BE49-F238E27FC236}">
              <a16:creationId xmlns="" xmlns:a16="http://schemas.microsoft.com/office/drawing/2014/main" id="{00000000-0008-0000-0A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3" name="Picture 1822">
          <a:extLst>
            <a:ext uri="{FF2B5EF4-FFF2-40B4-BE49-F238E27FC236}">
              <a16:creationId xmlns="" xmlns:a16="http://schemas.microsoft.com/office/drawing/2014/main" id="{00000000-0008-0000-0A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4" name="Picture 1823">
          <a:extLst>
            <a:ext uri="{FF2B5EF4-FFF2-40B4-BE49-F238E27FC236}">
              <a16:creationId xmlns="" xmlns:a16="http://schemas.microsoft.com/office/drawing/2014/main" id="{00000000-0008-0000-0A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5" name="Picture 1824">
          <a:extLst>
            <a:ext uri="{FF2B5EF4-FFF2-40B4-BE49-F238E27FC236}">
              <a16:creationId xmlns="" xmlns:a16="http://schemas.microsoft.com/office/drawing/2014/main" id="{00000000-0008-0000-0A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6" name="Picture 1825">
          <a:extLst>
            <a:ext uri="{FF2B5EF4-FFF2-40B4-BE49-F238E27FC236}">
              <a16:creationId xmlns="" xmlns:a16="http://schemas.microsoft.com/office/drawing/2014/main" id="{00000000-0008-0000-0A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7" name="Picture 1826">
          <a:extLst>
            <a:ext uri="{FF2B5EF4-FFF2-40B4-BE49-F238E27FC236}">
              <a16:creationId xmlns="" xmlns:a16="http://schemas.microsoft.com/office/drawing/2014/main" id="{00000000-0008-0000-0A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8" name="Picture 1827">
          <a:extLst>
            <a:ext uri="{FF2B5EF4-FFF2-40B4-BE49-F238E27FC236}">
              <a16:creationId xmlns="" xmlns:a16="http://schemas.microsoft.com/office/drawing/2014/main" id="{00000000-0008-0000-0A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29" name="Picture 1828">
          <a:extLst>
            <a:ext uri="{FF2B5EF4-FFF2-40B4-BE49-F238E27FC236}">
              <a16:creationId xmlns="" xmlns:a16="http://schemas.microsoft.com/office/drawing/2014/main" id="{00000000-0008-0000-0A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0" name="Picture 1829">
          <a:extLst>
            <a:ext uri="{FF2B5EF4-FFF2-40B4-BE49-F238E27FC236}">
              <a16:creationId xmlns="" xmlns:a16="http://schemas.microsoft.com/office/drawing/2014/main" id="{00000000-0008-0000-0A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1" name="Picture 1830">
          <a:extLst>
            <a:ext uri="{FF2B5EF4-FFF2-40B4-BE49-F238E27FC236}">
              <a16:creationId xmlns="" xmlns:a16="http://schemas.microsoft.com/office/drawing/2014/main" id="{00000000-0008-0000-0A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2" name="Picture 1831">
          <a:extLst>
            <a:ext uri="{FF2B5EF4-FFF2-40B4-BE49-F238E27FC236}">
              <a16:creationId xmlns="" xmlns:a16="http://schemas.microsoft.com/office/drawing/2014/main" id="{00000000-0008-0000-0A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3" name="Picture 1832">
          <a:extLst>
            <a:ext uri="{FF2B5EF4-FFF2-40B4-BE49-F238E27FC236}">
              <a16:creationId xmlns="" xmlns:a16="http://schemas.microsoft.com/office/drawing/2014/main" id="{00000000-0008-0000-0A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4" name="Picture 1833">
          <a:extLst>
            <a:ext uri="{FF2B5EF4-FFF2-40B4-BE49-F238E27FC236}">
              <a16:creationId xmlns="" xmlns:a16="http://schemas.microsoft.com/office/drawing/2014/main" id="{00000000-0008-0000-0A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5" name="Picture 1834">
          <a:extLst>
            <a:ext uri="{FF2B5EF4-FFF2-40B4-BE49-F238E27FC236}">
              <a16:creationId xmlns="" xmlns:a16="http://schemas.microsoft.com/office/drawing/2014/main" id="{00000000-0008-0000-0A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6" name="Picture 1835">
          <a:extLst>
            <a:ext uri="{FF2B5EF4-FFF2-40B4-BE49-F238E27FC236}">
              <a16:creationId xmlns="" xmlns:a16="http://schemas.microsoft.com/office/drawing/2014/main" id="{00000000-0008-0000-0A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7" name="Picture 1836">
          <a:extLst>
            <a:ext uri="{FF2B5EF4-FFF2-40B4-BE49-F238E27FC236}">
              <a16:creationId xmlns="" xmlns:a16="http://schemas.microsoft.com/office/drawing/2014/main" id="{00000000-0008-0000-0A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8" name="Picture 1837">
          <a:extLst>
            <a:ext uri="{FF2B5EF4-FFF2-40B4-BE49-F238E27FC236}">
              <a16:creationId xmlns="" xmlns:a16="http://schemas.microsoft.com/office/drawing/2014/main" id="{00000000-0008-0000-0A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39" name="Picture 1838">
          <a:extLst>
            <a:ext uri="{FF2B5EF4-FFF2-40B4-BE49-F238E27FC236}">
              <a16:creationId xmlns="" xmlns:a16="http://schemas.microsoft.com/office/drawing/2014/main" id="{00000000-0008-0000-0A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0" name="Picture 1839">
          <a:extLst>
            <a:ext uri="{FF2B5EF4-FFF2-40B4-BE49-F238E27FC236}">
              <a16:creationId xmlns="" xmlns:a16="http://schemas.microsoft.com/office/drawing/2014/main" id="{00000000-0008-0000-0A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1" name="Picture 1840">
          <a:extLst>
            <a:ext uri="{FF2B5EF4-FFF2-40B4-BE49-F238E27FC236}">
              <a16:creationId xmlns="" xmlns:a16="http://schemas.microsoft.com/office/drawing/2014/main" id="{00000000-0008-0000-0A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2" name="Picture 1841">
          <a:extLst>
            <a:ext uri="{FF2B5EF4-FFF2-40B4-BE49-F238E27FC236}">
              <a16:creationId xmlns="" xmlns:a16="http://schemas.microsoft.com/office/drawing/2014/main" id="{00000000-0008-0000-0A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3" name="Picture 1842">
          <a:extLst>
            <a:ext uri="{FF2B5EF4-FFF2-40B4-BE49-F238E27FC236}">
              <a16:creationId xmlns="" xmlns:a16="http://schemas.microsoft.com/office/drawing/2014/main" id="{00000000-0008-0000-0A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4" name="Picture 1843">
          <a:extLst>
            <a:ext uri="{FF2B5EF4-FFF2-40B4-BE49-F238E27FC236}">
              <a16:creationId xmlns="" xmlns:a16="http://schemas.microsoft.com/office/drawing/2014/main" id="{00000000-0008-0000-0A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5" name="Picture 1844">
          <a:extLst>
            <a:ext uri="{FF2B5EF4-FFF2-40B4-BE49-F238E27FC236}">
              <a16:creationId xmlns="" xmlns:a16="http://schemas.microsoft.com/office/drawing/2014/main" id="{00000000-0008-0000-0A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6" name="Picture 1845">
          <a:extLst>
            <a:ext uri="{FF2B5EF4-FFF2-40B4-BE49-F238E27FC236}">
              <a16:creationId xmlns="" xmlns:a16="http://schemas.microsoft.com/office/drawing/2014/main" id="{00000000-0008-0000-0A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7" name="Picture 1846">
          <a:extLst>
            <a:ext uri="{FF2B5EF4-FFF2-40B4-BE49-F238E27FC236}">
              <a16:creationId xmlns="" xmlns:a16="http://schemas.microsoft.com/office/drawing/2014/main" id="{00000000-0008-0000-0A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8" name="Picture 1847">
          <a:extLst>
            <a:ext uri="{FF2B5EF4-FFF2-40B4-BE49-F238E27FC236}">
              <a16:creationId xmlns="" xmlns:a16="http://schemas.microsoft.com/office/drawing/2014/main" id="{00000000-0008-0000-0A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49" name="Picture 1848">
          <a:extLst>
            <a:ext uri="{FF2B5EF4-FFF2-40B4-BE49-F238E27FC236}">
              <a16:creationId xmlns="" xmlns:a16="http://schemas.microsoft.com/office/drawing/2014/main" id="{00000000-0008-0000-0A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0" name="Picture 1849">
          <a:extLst>
            <a:ext uri="{FF2B5EF4-FFF2-40B4-BE49-F238E27FC236}">
              <a16:creationId xmlns="" xmlns:a16="http://schemas.microsoft.com/office/drawing/2014/main" id="{00000000-0008-0000-0A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1" name="Picture 1850">
          <a:extLst>
            <a:ext uri="{FF2B5EF4-FFF2-40B4-BE49-F238E27FC236}">
              <a16:creationId xmlns="" xmlns:a16="http://schemas.microsoft.com/office/drawing/2014/main" id="{00000000-0008-0000-0A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2" name="Picture 1851">
          <a:extLst>
            <a:ext uri="{FF2B5EF4-FFF2-40B4-BE49-F238E27FC236}">
              <a16:creationId xmlns="" xmlns:a16="http://schemas.microsoft.com/office/drawing/2014/main" id="{00000000-0008-0000-0A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3" name="Picture 1852">
          <a:extLst>
            <a:ext uri="{FF2B5EF4-FFF2-40B4-BE49-F238E27FC236}">
              <a16:creationId xmlns="" xmlns:a16="http://schemas.microsoft.com/office/drawing/2014/main" id="{00000000-0008-0000-0A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4" name="Picture 1853">
          <a:extLst>
            <a:ext uri="{FF2B5EF4-FFF2-40B4-BE49-F238E27FC236}">
              <a16:creationId xmlns="" xmlns:a16="http://schemas.microsoft.com/office/drawing/2014/main" id="{00000000-0008-0000-0A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5" name="Picture 1854">
          <a:extLst>
            <a:ext uri="{FF2B5EF4-FFF2-40B4-BE49-F238E27FC236}">
              <a16:creationId xmlns="" xmlns:a16="http://schemas.microsoft.com/office/drawing/2014/main" id="{00000000-0008-0000-0A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6" name="Picture 1855">
          <a:extLst>
            <a:ext uri="{FF2B5EF4-FFF2-40B4-BE49-F238E27FC236}">
              <a16:creationId xmlns="" xmlns:a16="http://schemas.microsoft.com/office/drawing/2014/main" id="{00000000-0008-0000-0A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7" name="Picture 1856">
          <a:extLst>
            <a:ext uri="{FF2B5EF4-FFF2-40B4-BE49-F238E27FC236}">
              <a16:creationId xmlns="" xmlns:a16="http://schemas.microsoft.com/office/drawing/2014/main" id="{00000000-0008-0000-0A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8" name="Picture 1857">
          <a:extLst>
            <a:ext uri="{FF2B5EF4-FFF2-40B4-BE49-F238E27FC236}">
              <a16:creationId xmlns="" xmlns:a16="http://schemas.microsoft.com/office/drawing/2014/main" id="{00000000-0008-0000-0A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59" name="Picture 1858">
          <a:extLst>
            <a:ext uri="{FF2B5EF4-FFF2-40B4-BE49-F238E27FC236}">
              <a16:creationId xmlns="" xmlns:a16="http://schemas.microsoft.com/office/drawing/2014/main" id="{00000000-0008-0000-0A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0" name="Picture 1859">
          <a:extLst>
            <a:ext uri="{FF2B5EF4-FFF2-40B4-BE49-F238E27FC236}">
              <a16:creationId xmlns="" xmlns:a16="http://schemas.microsoft.com/office/drawing/2014/main" id="{00000000-0008-0000-0A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1" name="Picture 1860">
          <a:extLst>
            <a:ext uri="{FF2B5EF4-FFF2-40B4-BE49-F238E27FC236}">
              <a16:creationId xmlns="" xmlns:a16="http://schemas.microsoft.com/office/drawing/2014/main" id="{00000000-0008-0000-0A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2" name="Picture 1861">
          <a:extLst>
            <a:ext uri="{FF2B5EF4-FFF2-40B4-BE49-F238E27FC236}">
              <a16:creationId xmlns="" xmlns:a16="http://schemas.microsoft.com/office/drawing/2014/main" id="{00000000-0008-0000-0A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3" name="Picture 1862">
          <a:extLst>
            <a:ext uri="{FF2B5EF4-FFF2-40B4-BE49-F238E27FC236}">
              <a16:creationId xmlns="" xmlns:a16="http://schemas.microsoft.com/office/drawing/2014/main" id="{00000000-0008-0000-0A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4" name="Picture 1863">
          <a:extLst>
            <a:ext uri="{FF2B5EF4-FFF2-40B4-BE49-F238E27FC236}">
              <a16:creationId xmlns="" xmlns:a16="http://schemas.microsoft.com/office/drawing/2014/main" id="{00000000-0008-0000-0A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5" name="Picture 1864">
          <a:extLst>
            <a:ext uri="{FF2B5EF4-FFF2-40B4-BE49-F238E27FC236}">
              <a16:creationId xmlns="" xmlns:a16="http://schemas.microsoft.com/office/drawing/2014/main" id="{00000000-0008-0000-0A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6" name="Picture 1865">
          <a:extLst>
            <a:ext uri="{FF2B5EF4-FFF2-40B4-BE49-F238E27FC236}">
              <a16:creationId xmlns="" xmlns:a16="http://schemas.microsoft.com/office/drawing/2014/main" id="{00000000-0008-0000-0A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7" name="Picture 1866">
          <a:extLst>
            <a:ext uri="{FF2B5EF4-FFF2-40B4-BE49-F238E27FC236}">
              <a16:creationId xmlns="" xmlns:a16="http://schemas.microsoft.com/office/drawing/2014/main" id="{00000000-0008-0000-0A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8" name="Picture 1867">
          <a:extLst>
            <a:ext uri="{FF2B5EF4-FFF2-40B4-BE49-F238E27FC236}">
              <a16:creationId xmlns="" xmlns:a16="http://schemas.microsoft.com/office/drawing/2014/main" id="{00000000-0008-0000-0A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69" name="Picture 1868">
          <a:extLst>
            <a:ext uri="{FF2B5EF4-FFF2-40B4-BE49-F238E27FC236}">
              <a16:creationId xmlns="" xmlns:a16="http://schemas.microsoft.com/office/drawing/2014/main" id="{00000000-0008-0000-0A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0" name="Picture 1869">
          <a:extLst>
            <a:ext uri="{FF2B5EF4-FFF2-40B4-BE49-F238E27FC236}">
              <a16:creationId xmlns="" xmlns:a16="http://schemas.microsoft.com/office/drawing/2014/main" id="{00000000-0008-0000-0A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1" name="Picture 1870">
          <a:extLst>
            <a:ext uri="{FF2B5EF4-FFF2-40B4-BE49-F238E27FC236}">
              <a16:creationId xmlns="" xmlns:a16="http://schemas.microsoft.com/office/drawing/2014/main" id="{00000000-0008-0000-0A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2" name="Picture 1871">
          <a:extLst>
            <a:ext uri="{FF2B5EF4-FFF2-40B4-BE49-F238E27FC236}">
              <a16:creationId xmlns="" xmlns:a16="http://schemas.microsoft.com/office/drawing/2014/main" id="{00000000-0008-0000-0A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3" name="Picture 1872">
          <a:extLst>
            <a:ext uri="{FF2B5EF4-FFF2-40B4-BE49-F238E27FC236}">
              <a16:creationId xmlns="" xmlns:a16="http://schemas.microsoft.com/office/drawing/2014/main" id="{00000000-0008-0000-0A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4" name="Picture 1873">
          <a:extLst>
            <a:ext uri="{FF2B5EF4-FFF2-40B4-BE49-F238E27FC236}">
              <a16:creationId xmlns="" xmlns:a16="http://schemas.microsoft.com/office/drawing/2014/main" id="{00000000-0008-0000-0A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5" name="Picture 1874">
          <a:extLst>
            <a:ext uri="{FF2B5EF4-FFF2-40B4-BE49-F238E27FC236}">
              <a16:creationId xmlns="" xmlns:a16="http://schemas.microsoft.com/office/drawing/2014/main" id="{00000000-0008-0000-0A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6" name="Picture 1875">
          <a:extLst>
            <a:ext uri="{FF2B5EF4-FFF2-40B4-BE49-F238E27FC236}">
              <a16:creationId xmlns="" xmlns:a16="http://schemas.microsoft.com/office/drawing/2014/main" id="{00000000-0008-0000-0A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7" name="Picture 1876">
          <a:extLst>
            <a:ext uri="{FF2B5EF4-FFF2-40B4-BE49-F238E27FC236}">
              <a16:creationId xmlns="" xmlns:a16="http://schemas.microsoft.com/office/drawing/2014/main" id="{00000000-0008-0000-0A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8" name="Picture 1877">
          <a:extLst>
            <a:ext uri="{FF2B5EF4-FFF2-40B4-BE49-F238E27FC236}">
              <a16:creationId xmlns="" xmlns:a16="http://schemas.microsoft.com/office/drawing/2014/main" id="{00000000-0008-0000-0A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79" name="Picture 1878">
          <a:extLst>
            <a:ext uri="{FF2B5EF4-FFF2-40B4-BE49-F238E27FC236}">
              <a16:creationId xmlns="" xmlns:a16="http://schemas.microsoft.com/office/drawing/2014/main" id="{00000000-0008-0000-0A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0" name="Picture 1879">
          <a:extLst>
            <a:ext uri="{FF2B5EF4-FFF2-40B4-BE49-F238E27FC236}">
              <a16:creationId xmlns="" xmlns:a16="http://schemas.microsoft.com/office/drawing/2014/main" id="{00000000-0008-0000-0A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1" name="Picture 1880">
          <a:extLst>
            <a:ext uri="{FF2B5EF4-FFF2-40B4-BE49-F238E27FC236}">
              <a16:creationId xmlns="" xmlns:a16="http://schemas.microsoft.com/office/drawing/2014/main" id="{00000000-0008-0000-0A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2" name="Picture 1881">
          <a:extLst>
            <a:ext uri="{FF2B5EF4-FFF2-40B4-BE49-F238E27FC236}">
              <a16:creationId xmlns="" xmlns:a16="http://schemas.microsoft.com/office/drawing/2014/main" id="{00000000-0008-0000-0A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3" name="Picture 1882">
          <a:extLst>
            <a:ext uri="{FF2B5EF4-FFF2-40B4-BE49-F238E27FC236}">
              <a16:creationId xmlns="" xmlns:a16="http://schemas.microsoft.com/office/drawing/2014/main" id="{00000000-0008-0000-0A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4" name="Picture 1883">
          <a:extLst>
            <a:ext uri="{FF2B5EF4-FFF2-40B4-BE49-F238E27FC236}">
              <a16:creationId xmlns="" xmlns:a16="http://schemas.microsoft.com/office/drawing/2014/main" id="{00000000-0008-0000-0A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5" name="Picture 1884">
          <a:extLst>
            <a:ext uri="{FF2B5EF4-FFF2-40B4-BE49-F238E27FC236}">
              <a16:creationId xmlns="" xmlns:a16="http://schemas.microsoft.com/office/drawing/2014/main" id="{00000000-0008-0000-0A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6" name="Picture 1885">
          <a:extLst>
            <a:ext uri="{FF2B5EF4-FFF2-40B4-BE49-F238E27FC236}">
              <a16:creationId xmlns="" xmlns:a16="http://schemas.microsoft.com/office/drawing/2014/main" id="{00000000-0008-0000-0A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7" name="Picture 1886">
          <a:extLst>
            <a:ext uri="{FF2B5EF4-FFF2-40B4-BE49-F238E27FC236}">
              <a16:creationId xmlns="" xmlns:a16="http://schemas.microsoft.com/office/drawing/2014/main" id="{00000000-0008-0000-0A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8" name="Picture 1887">
          <a:extLst>
            <a:ext uri="{FF2B5EF4-FFF2-40B4-BE49-F238E27FC236}">
              <a16:creationId xmlns="" xmlns:a16="http://schemas.microsoft.com/office/drawing/2014/main" id="{00000000-0008-0000-0A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89" name="Picture 1888">
          <a:extLst>
            <a:ext uri="{FF2B5EF4-FFF2-40B4-BE49-F238E27FC236}">
              <a16:creationId xmlns="" xmlns:a16="http://schemas.microsoft.com/office/drawing/2014/main" id="{00000000-0008-0000-0A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0" name="Picture 1889">
          <a:extLst>
            <a:ext uri="{FF2B5EF4-FFF2-40B4-BE49-F238E27FC236}">
              <a16:creationId xmlns="" xmlns:a16="http://schemas.microsoft.com/office/drawing/2014/main" id="{00000000-0008-0000-0A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1" name="Picture 1890">
          <a:extLst>
            <a:ext uri="{FF2B5EF4-FFF2-40B4-BE49-F238E27FC236}">
              <a16:creationId xmlns="" xmlns:a16="http://schemas.microsoft.com/office/drawing/2014/main" id="{00000000-0008-0000-0A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2" name="Picture 1891">
          <a:extLst>
            <a:ext uri="{FF2B5EF4-FFF2-40B4-BE49-F238E27FC236}">
              <a16:creationId xmlns="" xmlns:a16="http://schemas.microsoft.com/office/drawing/2014/main" id="{00000000-0008-0000-0A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3" name="Picture 1892">
          <a:extLst>
            <a:ext uri="{FF2B5EF4-FFF2-40B4-BE49-F238E27FC236}">
              <a16:creationId xmlns="" xmlns:a16="http://schemas.microsoft.com/office/drawing/2014/main" id="{00000000-0008-0000-0A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4" name="Picture 1893">
          <a:extLst>
            <a:ext uri="{FF2B5EF4-FFF2-40B4-BE49-F238E27FC236}">
              <a16:creationId xmlns="" xmlns:a16="http://schemas.microsoft.com/office/drawing/2014/main" id="{00000000-0008-0000-0A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5" name="Picture 1894">
          <a:extLst>
            <a:ext uri="{FF2B5EF4-FFF2-40B4-BE49-F238E27FC236}">
              <a16:creationId xmlns="" xmlns:a16="http://schemas.microsoft.com/office/drawing/2014/main" id="{00000000-0008-0000-0A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6" name="Picture 1895">
          <a:extLst>
            <a:ext uri="{FF2B5EF4-FFF2-40B4-BE49-F238E27FC236}">
              <a16:creationId xmlns="" xmlns:a16="http://schemas.microsoft.com/office/drawing/2014/main" id="{00000000-0008-0000-0A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7" name="Picture 1896">
          <a:extLst>
            <a:ext uri="{FF2B5EF4-FFF2-40B4-BE49-F238E27FC236}">
              <a16:creationId xmlns="" xmlns:a16="http://schemas.microsoft.com/office/drawing/2014/main" id="{00000000-0008-0000-0A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8" name="Picture 1897">
          <a:extLst>
            <a:ext uri="{FF2B5EF4-FFF2-40B4-BE49-F238E27FC236}">
              <a16:creationId xmlns="" xmlns:a16="http://schemas.microsoft.com/office/drawing/2014/main" id="{00000000-0008-0000-0A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899" name="Picture 1898">
          <a:extLst>
            <a:ext uri="{FF2B5EF4-FFF2-40B4-BE49-F238E27FC236}">
              <a16:creationId xmlns="" xmlns:a16="http://schemas.microsoft.com/office/drawing/2014/main" id="{00000000-0008-0000-0A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0" name="Picture 1899">
          <a:extLst>
            <a:ext uri="{FF2B5EF4-FFF2-40B4-BE49-F238E27FC236}">
              <a16:creationId xmlns="" xmlns:a16="http://schemas.microsoft.com/office/drawing/2014/main" id="{00000000-0008-0000-0A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1" name="Picture 1900">
          <a:extLst>
            <a:ext uri="{FF2B5EF4-FFF2-40B4-BE49-F238E27FC236}">
              <a16:creationId xmlns="" xmlns:a16="http://schemas.microsoft.com/office/drawing/2014/main" id="{00000000-0008-0000-0A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2" name="Picture 1901">
          <a:extLst>
            <a:ext uri="{FF2B5EF4-FFF2-40B4-BE49-F238E27FC236}">
              <a16:creationId xmlns="" xmlns:a16="http://schemas.microsoft.com/office/drawing/2014/main" id="{00000000-0008-0000-0A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3" name="Picture 1902">
          <a:extLst>
            <a:ext uri="{FF2B5EF4-FFF2-40B4-BE49-F238E27FC236}">
              <a16:creationId xmlns="" xmlns:a16="http://schemas.microsoft.com/office/drawing/2014/main" id="{00000000-0008-0000-0A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4" name="Picture 1903">
          <a:extLst>
            <a:ext uri="{FF2B5EF4-FFF2-40B4-BE49-F238E27FC236}">
              <a16:creationId xmlns="" xmlns:a16="http://schemas.microsoft.com/office/drawing/2014/main" id="{00000000-0008-0000-0A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5" name="Picture 1904">
          <a:extLst>
            <a:ext uri="{FF2B5EF4-FFF2-40B4-BE49-F238E27FC236}">
              <a16:creationId xmlns="" xmlns:a16="http://schemas.microsoft.com/office/drawing/2014/main" id="{00000000-0008-0000-0A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6" name="Picture 1905">
          <a:extLst>
            <a:ext uri="{FF2B5EF4-FFF2-40B4-BE49-F238E27FC236}">
              <a16:creationId xmlns="" xmlns:a16="http://schemas.microsoft.com/office/drawing/2014/main" id="{00000000-0008-0000-0A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7" name="Picture 1906">
          <a:extLst>
            <a:ext uri="{FF2B5EF4-FFF2-40B4-BE49-F238E27FC236}">
              <a16:creationId xmlns="" xmlns:a16="http://schemas.microsoft.com/office/drawing/2014/main" id="{00000000-0008-0000-0A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8" name="Picture 1907">
          <a:extLst>
            <a:ext uri="{FF2B5EF4-FFF2-40B4-BE49-F238E27FC236}">
              <a16:creationId xmlns="" xmlns:a16="http://schemas.microsoft.com/office/drawing/2014/main" id="{00000000-0008-0000-0A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09" name="Picture 1908">
          <a:extLst>
            <a:ext uri="{FF2B5EF4-FFF2-40B4-BE49-F238E27FC236}">
              <a16:creationId xmlns="" xmlns:a16="http://schemas.microsoft.com/office/drawing/2014/main" id="{00000000-0008-0000-0A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0" name="Picture 1909">
          <a:extLst>
            <a:ext uri="{FF2B5EF4-FFF2-40B4-BE49-F238E27FC236}">
              <a16:creationId xmlns="" xmlns:a16="http://schemas.microsoft.com/office/drawing/2014/main" id="{00000000-0008-0000-0A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1" name="Picture 1910">
          <a:extLst>
            <a:ext uri="{FF2B5EF4-FFF2-40B4-BE49-F238E27FC236}">
              <a16:creationId xmlns="" xmlns:a16="http://schemas.microsoft.com/office/drawing/2014/main" id="{00000000-0008-0000-0A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2" name="Picture 1911">
          <a:extLst>
            <a:ext uri="{FF2B5EF4-FFF2-40B4-BE49-F238E27FC236}">
              <a16:creationId xmlns="" xmlns:a16="http://schemas.microsoft.com/office/drawing/2014/main" id="{00000000-0008-0000-0A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3" name="Picture 1912">
          <a:extLst>
            <a:ext uri="{FF2B5EF4-FFF2-40B4-BE49-F238E27FC236}">
              <a16:creationId xmlns="" xmlns:a16="http://schemas.microsoft.com/office/drawing/2014/main" id="{00000000-0008-0000-0A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4" name="Picture 1913">
          <a:extLst>
            <a:ext uri="{FF2B5EF4-FFF2-40B4-BE49-F238E27FC236}">
              <a16:creationId xmlns="" xmlns:a16="http://schemas.microsoft.com/office/drawing/2014/main" id="{00000000-0008-0000-0A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5" name="Picture 1914">
          <a:extLst>
            <a:ext uri="{FF2B5EF4-FFF2-40B4-BE49-F238E27FC236}">
              <a16:creationId xmlns="" xmlns:a16="http://schemas.microsoft.com/office/drawing/2014/main" id="{00000000-0008-0000-0A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6" name="Picture 1915">
          <a:extLst>
            <a:ext uri="{FF2B5EF4-FFF2-40B4-BE49-F238E27FC236}">
              <a16:creationId xmlns="" xmlns:a16="http://schemas.microsoft.com/office/drawing/2014/main" id="{00000000-0008-0000-0A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7" name="Picture 1916">
          <a:extLst>
            <a:ext uri="{FF2B5EF4-FFF2-40B4-BE49-F238E27FC236}">
              <a16:creationId xmlns="" xmlns:a16="http://schemas.microsoft.com/office/drawing/2014/main" id="{00000000-0008-0000-0A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8" name="Picture 1917">
          <a:extLst>
            <a:ext uri="{FF2B5EF4-FFF2-40B4-BE49-F238E27FC236}">
              <a16:creationId xmlns="" xmlns:a16="http://schemas.microsoft.com/office/drawing/2014/main" id="{00000000-0008-0000-0A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19" name="Picture 1918">
          <a:extLst>
            <a:ext uri="{FF2B5EF4-FFF2-40B4-BE49-F238E27FC236}">
              <a16:creationId xmlns="" xmlns:a16="http://schemas.microsoft.com/office/drawing/2014/main" id="{00000000-0008-0000-0A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0" name="Picture 1919">
          <a:extLst>
            <a:ext uri="{FF2B5EF4-FFF2-40B4-BE49-F238E27FC236}">
              <a16:creationId xmlns="" xmlns:a16="http://schemas.microsoft.com/office/drawing/2014/main" id="{00000000-0008-0000-0A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1" name="Picture 1920">
          <a:extLst>
            <a:ext uri="{FF2B5EF4-FFF2-40B4-BE49-F238E27FC236}">
              <a16:creationId xmlns="" xmlns:a16="http://schemas.microsoft.com/office/drawing/2014/main" id="{00000000-0008-0000-0A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2" name="Picture 1921">
          <a:extLst>
            <a:ext uri="{FF2B5EF4-FFF2-40B4-BE49-F238E27FC236}">
              <a16:creationId xmlns="" xmlns:a16="http://schemas.microsoft.com/office/drawing/2014/main" id="{00000000-0008-0000-0A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3" name="Picture 1922">
          <a:extLst>
            <a:ext uri="{FF2B5EF4-FFF2-40B4-BE49-F238E27FC236}">
              <a16:creationId xmlns="" xmlns:a16="http://schemas.microsoft.com/office/drawing/2014/main" id="{00000000-0008-0000-0A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4" name="Picture 1923">
          <a:extLst>
            <a:ext uri="{FF2B5EF4-FFF2-40B4-BE49-F238E27FC236}">
              <a16:creationId xmlns="" xmlns:a16="http://schemas.microsoft.com/office/drawing/2014/main" id="{00000000-0008-0000-0A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5" name="Picture 1924">
          <a:extLst>
            <a:ext uri="{FF2B5EF4-FFF2-40B4-BE49-F238E27FC236}">
              <a16:creationId xmlns="" xmlns:a16="http://schemas.microsoft.com/office/drawing/2014/main" id="{00000000-0008-0000-0A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6" name="Picture 1925">
          <a:extLst>
            <a:ext uri="{FF2B5EF4-FFF2-40B4-BE49-F238E27FC236}">
              <a16:creationId xmlns="" xmlns:a16="http://schemas.microsoft.com/office/drawing/2014/main" id="{00000000-0008-0000-0A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7" name="Picture 1926">
          <a:extLst>
            <a:ext uri="{FF2B5EF4-FFF2-40B4-BE49-F238E27FC236}">
              <a16:creationId xmlns="" xmlns:a16="http://schemas.microsoft.com/office/drawing/2014/main" id="{00000000-0008-0000-0A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8" name="Picture 1927">
          <a:extLst>
            <a:ext uri="{FF2B5EF4-FFF2-40B4-BE49-F238E27FC236}">
              <a16:creationId xmlns="" xmlns:a16="http://schemas.microsoft.com/office/drawing/2014/main" id="{00000000-0008-0000-0A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29" name="Picture 1928">
          <a:extLst>
            <a:ext uri="{FF2B5EF4-FFF2-40B4-BE49-F238E27FC236}">
              <a16:creationId xmlns="" xmlns:a16="http://schemas.microsoft.com/office/drawing/2014/main" id="{00000000-0008-0000-0A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0" name="Picture 1929">
          <a:extLst>
            <a:ext uri="{FF2B5EF4-FFF2-40B4-BE49-F238E27FC236}">
              <a16:creationId xmlns="" xmlns:a16="http://schemas.microsoft.com/office/drawing/2014/main" id="{00000000-0008-0000-0A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1" name="Picture 1930">
          <a:extLst>
            <a:ext uri="{FF2B5EF4-FFF2-40B4-BE49-F238E27FC236}">
              <a16:creationId xmlns="" xmlns:a16="http://schemas.microsoft.com/office/drawing/2014/main" id="{00000000-0008-0000-0A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2" name="Picture 1931">
          <a:extLst>
            <a:ext uri="{FF2B5EF4-FFF2-40B4-BE49-F238E27FC236}">
              <a16:creationId xmlns="" xmlns:a16="http://schemas.microsoft.com/office/drawing/2014/main" id="{00000000-0008-0000-0A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3" name="Picture 1932">
          <a:extLst>
            <a:ext uri="{FF2B5EF4-FFF2-40B4-BE49-F238E27FC236}">
              <a16:creationId xmlns="" xmlns:a16="http://schemas.microsoft.com/office/drawing/2014/main" id="{00000000-0008-0000-0A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4" name="Picture 1933">
          <a:extLst>
            <a:ext uri="{FF2B5EF4-FFF2-40B4-BE49-F238E27FC236}">
              <a16:creationId xmlns="" xmlns:a16="http://schemas.microsoft.com/office/drawing/2014/main" id="{00000000-0008-0000-0A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5" name="Picture 1934">
          <a:extLst>
            <a:ext uri="{FF2B5EF4-FFF2-40B4-BE49-F238E27FC236}">
              <a16:creationId xmlns="" xmlns:a16="http://schemas.microsoft.com/office/drawing/2014/main" id="{00000000-0008-0000-0A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6" name="Picture 1935">
          <a:extLst>
            <a:ext uri="{FF2B5EF4-FFF2-40B4-BE49-F238E27FC236}">
              <a16:creationId xmlns="" xmlns:a16="http://schemas.microsoft.com/office/drawing/2014/main" id="{00000000-0008-0000-0A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7" name="Picture 1936">
          <a:extLst>
            <a:ext uri="{FF2B5EF4-FFF2-40B4-BE49-F238E27FC236}">
              <a16:creationId xmlns="" xmlns:a16="http://schemas.microsoft.com/office/drawing/2014/main" id="{00000000-0008-0000-0A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8" name="Picture 1937">
          <a:extLst>
            <a:ext uri="{FF2B5EF4-FFF2-40B4-BE49-F238E27FC236}">
              <a16:creationId xmlns="" xmlns:a16="http://schemas.microsoft.com/office/drawing/2014/main" id="{00000000-0008-0000-0A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39" name="Picture 1938">
          <a:extLst>
            <a:ext uri="{FF2B5EF4-FFF2-40B4-BE49-F238E27FC236}">
              <a16:creationId xmlns="" xmlns:a16="http://schemas.microsoft.com/office/drawing/2014/main" id="{00000000-0008-0000-0A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0" name="Picture 1939">
          <a:extLst>
            <a:ext uri="{FF2B5EF4-FFF2-40B4-BE49-F238E27FC236}">
              <a16:creationId xmlns="" xmlns:a16="http://schemas.microsoft.com/office/drawing/2014/main" id="{00000000-0008-0000-0A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1" name="Picture 1940">
          <a:extLst>
            <a:ext uri="{FF2B5EF4-FFF2-40B4-BE49-F238E27FC236}">
              <a16:creationId xmlns="" xmlns:a16="http://schemas.microsoft.com/office/drawing/2014/main" id="{00000000-0008-0000-0A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2" name="Picture 1941">
          <a:extLst>
            <a:ext uri="{FF2B5EF4-FFF2-40B4-BE49-F238E27FC236}">
              <a16:creationId xmlns="" xmlns:a16="http://schemas.microsoft.com/office/drawing/2014/main" id="{00000000-0008-0000-0A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3" name="Picture 1942">
          <a:extLst>
            <a:ext uri="{FF2B5EF4-FFF2-40B4-BE49-F238E27FC236}">
              <a16:creationId xmlns="" xmlns:a16="http://schemas.microsoft.com/office/drawing/2014/main" id="{00000000-0008-0000-0A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4" name="Picture 1943">
          <a:extLst>
            <a:ext uri="{FF2B5EF4-FFF2-40B4-BE49-F238E27FC236}">
              <a16:creationId xmlns="" xmlns:a16="http://schemas.microsoft.com/office/drawing/2014/main" id="{00000000-0008-0000-0A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5" name="Picture 1944">
          <a:extLst>
            <a:ext uri="{FF2B5EF4-FFF2-40B4-BE49-F238E27FC236}">
              <a16:creationId xmlns="" xmlns:a16="http://schemas.microsoft.com/office/drawing/2014/main" id="{00000000-0008-0000-0A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6" name="Picture 1945">
          <a:extLst>
            <a:ext uri="{FF2B5EF4-FFF2-40B4-BE49-F238E27FC236}">
              <a16:creationId xmlns="" xmlns:a16="http://schemas.microsoft.com/office/drawing/2014/main" id="{00000000-0008-0000-0A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7" name="Picture 1946">
          <a:extLst>
            <a:ext uri="{FF2B5EF4-FFF2-40B4-BE49-F238E27FC236}">
              <a16:creationId xmlns="" xmlns:a16="http://schemas.microsoft.com/office/drawing/2014/main" id="{00000000-0008-0000-0A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8" name="Picture 1947">
          <a:extLst>
            <a:ext uri="{FF2B5EF4-FFF2-40B4-BE49-F238E27FC236}">
              <a16:creationId xmlns="" xmlns:a16="http://schemas.microsoft.com/office/drawing/2014/main" id="{00000000-0008-0000-0A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49" name="Picture 1948">
          <a:extLst>
            <a:ext uri="{FF2B5EF4-FFF2-40B4-BE49-F238E27FC236}">
              <a16:creationId xmlns="" xmlns:a16="http://schemas.microsoft.com/office/drawing/2014/main" id="{00000000-0008-0000-0A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0" name="Picture 1949">
          <a:extLst>
            <a:ext uri="{FF2B5EF4-FFF2-40B4-BE49-F238E27FC236}">
              <a16:creationId xmlns="" xmlns:a16="http://schemas.microsoft.com/office/drawing/2014/main" id="{00000000-0008-0000-0A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1" name="Picture 1950">
          <a:extLst>
            <a:ext uri="{FF2B5EF4-FFF2-40B4-BE49-F238E27FC236}">
              <a16:creationId xmlns="" xmlns:a16="http://schemas.microsoft.com/office/drawing/2014/main" id="{00000000-0008-0000-0A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2" name="Picture 1951">
          <a:extLst>
            <a:ext uri="{FF2B5EF4-FFF2-40B4-BE49-F238E27FC236}">
              <a16:creationId xmlns="" xmlns:a16="http://schemas.microsoft.com/office/drawing/2014/main" id="{00000000-0008-0000-0A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3" name="Picture 1952">
          <a:extLst>
            <a:ext uri="{FF2B5EF4-FFF2-40B4-BE49-F238E27FC236}">
              <a16:creationId xmlns="" xmlns:a16="http://schemas.microsoft.com/office/drawing/2014/main" id="{00000000-0008-0000-0A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4" name="Picture 1953">
          <a:extLst>
            <a:ext uri="{FF2B5EF4-FFF2-40B4-BE49-F238E27FC236}">
              <a16:creationId xmlns="" xmlns:a16="http://schemas.microsoft.com/office/drawing/2014/main" id="{00000000-0008-0000-0A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5" name="Picture 1954">
          <a:extLst>
            <a:ext uri="{FF2B5EF4-FFF2-40B4-BE49-F238E27FC236}">
              <a16:creationId xmlns="" xmlns:a16="http://schemas.microsoft.com/office/drawing/2014/main" id="{00000000-0008-0000-0A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6" name="Picture 1955">
          <a:extLst>
            <a:ext uri="{FF2B5EF4-FFF2-40B4-BE49-F238E27FC236}">
              <a16:creationId xmlns="" xmlns:a16="http://schemas.microsoft.com/office/drawing/2014/main" id="{00000000-0008-0000-0A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7" name="Picture 1956">
          <a:extLst>
            <a:ext uri="{FF2B5EF4-FFF2-40B4-BE49-F238E27FC236}">
              <a16:creationId xmlns="" xmlns:a16="http://schemas.microsoft.com/office/drawing/2014/main" id="{00000000-0008-0000-0A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8" name="Picture 1957">
          <a:extLst>
            <a:ext uri="{FF2B5EF4-FFF2-40B4-BE49-F238E27FC236}">
              <a16:creationId xmlns="" xmlns:a16="http://schemas.microsoft.com/office/drawing/2014/main" id="{00000000-0008-0000-0A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59" name="Picture 1958">
          <a:extLst>
            <a:ext uri="{FF2B5EF4-FFF2-40B4-BE49-F238E27FC236}">
              <a16:creationId xmlns="" xmlns:a16="http://schemas.microsoft.com/office/drawing/2014/main" id="{00000000-0008-0000-0A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0" name="Picture 1959">
          <a:extLst>
            <a:ext uri="{FF2B5EF4-FFF2-40B4-BE49-F238E27FC236}">
              <a16:creationId xmlns="" xmlns:a16="http://schemas.microsoft.com/office/drawing/2014/main" id="{00000000-0008-0000-0A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1" name="Picture 1960">
          <a:extLst>
            <a:ext uri="{FF2B5EF4-FFF2-40B4-BE49-F238E27FC236}">
              <a16:creationId xmlns="" xmlns:a16="http://schemas.microsoft.com/office/drawing/2014/main" id="{00000000-0008-0000-0A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2" name="Picture 1961">
          <a:extLst>
            <a:ext uri="{FF2B5EF4-FFF2-40B4-BE49-F238E27FC236}">
              <a16:creationId xmlns="" xmlns:a16="http://schemas.microsoft.com/office/drawing/2014/main" id="{00000000-0008-0000-0A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3" name="Picture 1962">
          <a:extLst>
            <a:ext uri="{FF2B5EF4-FFF2-40B4-BE49-F238E27FC236}">
              <a16:creationId xmlns="" xmlns:a16="http://schemas.microsoft.com/office/drawing/2014/main" id="{00000000-0008-0000-0A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4" name="Picture 1963">
          <a:extLst>
            <a:ext uri="{FF2B5EF4-FFF2-40B4-BE49-F238E27FC236}">
              <a16:creationId xmlns="" xmlns:a16="http://schemas.microsoft.com/office/drawing/2014/main" id="{00000000-0008-0000-0A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5" name="Picture 1964">
          <a:extLst>
            <a:ext uri="{FF2B5EF4-FFF2-40B4-BE49-F238E27FC236}">
              <a16:creationId xmlns="" xmlns:a16="http://schemas.microsoft.com/office/drawing/2014/main" id="{00000000-0008-0000-0A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6" name="Picture 1965">
          <a:extLst>
            <a:ext uri="{FF2B5EF4-FFF2-40B4-BE49-F238E27FC236}">
              <a16:creationId xmlns="" xmlns:a16="http://schemas.microsoft.com/office/drawing/2014/main" id="{00000000-0008-0000-0A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7" name="Picture 1966">
          <a:extLst>
            <a:ext uri="{FF2B5EF4-FFF2-40B4-BE49-F238E27FC236}">
              <a16:creationId xmlns="" xmlns:a16="http://schemas.microsoft.com/office/drawing/2014/main" id="{00000000-0008-0000-0A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8" name="Picture 1967">
          <a:extLst>
            <a:ext uri="{FF2B5EF4-FFF2-40B4-BE49-F238E27FC236}">
              <a16:creationId xmlns="" xmlns:a16="http://schemas.microsoft.com/office/drawing/2014/main" id="{00000000-0008-0000-0A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69" name="Picture 1968">
          <a:extLst>
            <a:ext uri="{FF2B5EF4-FFF2-40B4-BE49-F238E27FC236}">
              <a16:creationId xmlns="" xmlns:a16="http://schemas.microsoft.com/office/drawing/2014/main" id="{00000000-0008-0000-0A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0" name="Picture 1969">
          <a:extLst>
            <a:ext uri="{FF2B5EF4-FFF2-40B4-BE49-F238E27FC236}">
              <a16:creationId xmlns="" xmlns:a16="http://schemas.microsoft.com/office/drawing/2014/main" id="{00000000-0008-0000-0A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1" name="Picture 1970">
          <a:extLst>
            <a:ext uri="{FF2B5EF4-FFF2-40B4-BE49-F238E27FC236}">
              <a16:creationId xmlns="" xmlns:a16="http://schemas.microsoft.com/office/drawing/2014/main" id="{00000000-0008-0000-0A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2" name="Picture 1971">
          <a:extLst>
            <a:ext uri="{FF2B5EF4-FFF2-40B4-BE49-F238E27FC236}">
              <a16:creationId xmlns="" xmlns:a16="http://schemas.microsoft.com/office/drawing/2014/main" id="{00000000-0008-0000-0A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3" name="Picture 1972">
          <a:extLst>
            <a:ext uri="{FF2B5EF4-FFF2-40B4-BE49-F238E27FC236}">
              <a16:creationId xmlns="" xmlns:a16="http://schemas.microsoft.com/office/drawing/2014/main" id="{00000000-0008-0000-0A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4" name="Picture 1973">
          <a:extLst>
            <a:ext uri="{FF2B5EF4-FFF2-40B4-BE49-F238E27FC236}">
              <a16:creationId xmlns="" xmlns:a16="http://schemas.microsoft.com/office/drawing/2014/main" id="{00000000-0008-0000-0A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5" name="Picture 1974">
          <a:extLst>
            <a:ext uri="{FF2B5EF4-FFF2-40B4-BE49-F238E27FC236}">
              <a16:creationId xmlns="" xmlns:a16="http://schemas.microsoft.com/office/drawing/2014/main" id="{00000000-0008-0000-0A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6" name="Picture 1975">
          <a:extLst>
            <a:ext uri="{FF2B5EF4-FFF2-40B4-BE49-F238E27FC236}">
              <a16:creationId xmlns="" xmlns:a16="http://schemas.microsoft.com/office/drawing/2014/main" id="{00000000-0008-0000-0A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7" name="Picture 1976">
          <a:extLst>
            <a:ext uri="{FF2B5EF4-FFF2-40B4-BE49-F238E27FC236}">
              <a16:creationId xmlns="" xmlns:a16="http://schemas.microsoft.com/office/drawing/2014/main" id="{00000000-0008-0000-0A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8" name="Picture 1977">
          <a:extLst>
            <a:ext uri="{FF2B5EF4-FFF2-40B4-BE49-F238E27FC236}">
              <a16:creationId xmlns="" xmlns:a16="http://schemas.microsoft.com/office/drawing/2014/main" id="{00000000-0008-0000-0A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79" name="Picture 1978">
          <a:extLst>
            <a:ext uri="{FF2B5EF4-FFF2-40B4-BE49-F238E27FC236}">
              <a16:creationId xmlns="" xmlns:a16="http://schemas.microsoft.com/office/drawing/2014/main" id="{00000000-0008-0000-0A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0" name="Picture 1979">
          <a:extLst>
            <a:ext uri="{FF2B5EF4-FFF2-40B4-BE49-F238E27FC236}">
              <a16:creationId xmlns="" xmlns:a16="http://schemas.microsoft.com/office/drawing/2014/main" id="{00000000-0008-0000-0A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1" name="Picture 1980">
          <a:extLst>
            <a:ext uri="{FF2B5EF4-FFF2-40B4-BE49-F238E27FC236}">
              <a16:creationId xmlns="" xmlns:a16="http://schemas.microsoft.com/office/drawing/2014/main" id="{00000000-0008-0000-0A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2" name="Picture 1981">
          <a:extLst>
            <a:ext uri="{FF2B5EF4-FFF2-40B4-BE49-F238E27FC236}">
              <a16:creationId xmlns="" xmlns:a16="http://schemas.microsoft.com/office/drawing/2014/main" id="{00000000-0008-0000-0A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3" name="Picture 1982">
          <a:extLst>
            <a:ext uri="{FF2B5EF4-FFF2-40B4-BE49-F238E27FC236}">
              <a16:creationId xmlns="" xmlns:a16="http://schemas.microsoft.com/office/drawing/2014/main" id="{00000000-0008-0000-0A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4" name="Picture 1983">
          <a:extLst>
            <a:ext uri="{FF2B5EF4-FFF2-40B4-BE49-F238E27FC236}">
              <a16:creationId xmlns="" xmlns:a16="http://schemas.microsoft.com/office/drawing/2014/main" id="{00000000-0008-0000-0A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5" name="Picture 1984">
          <a:extLst>
            <a:ext uri="{FF2B5EF4-FFF2-40B4-BE49-F238E27FC236}">
              <a16:creationId xmlns="" xmlns:a16="http://schemas.microsoft.com/office/drawing/2014/main" id="{00000000-0008-0000-0A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6" name="Picture 1985">
          <a:extLst>
            <a:ext uri="{FF2B5EF4-FFF2-40B4-BE49-F238E27FC236}">
              <a16:creationId xmlns="" xmlns:a16="http://schemas.microsoft.com/office/drawing/2014/main" id="{00000000-0008-0000-0A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7" name="Picture 1986">
          <a:extLst>
            <a:ext uri="{FF2B5EF4-FFF2-40B4-BE49-F238E27FC236}">
              <a16:creationId xmlns="" xmlns:a16="http://schemas.microsoft.com/office/drawing/2014/main" id="{00000000-0008-0000-0A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8" name="Picture 1987">
          <a:extLst>
            <a:ext uri="{FF2B5EF4-FFF2-40B4-BE49-F238E27FC236}">
              <a16:creationId xmlns="" xmlns:a16="http://schemas.microsoft.com/office/drawing/2014/main" id="{00000000-0008-0000-0A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89" name="Picture 1988">
          <a:extLst>
            <a:ext uri="{FF2B5EF4-FFF2-40B4-BE49-F238E27FC236}">
              <a16:creationId xmlns="" xmlns:a16="http://schemas.microsoft.com/office/drawing/2014/main" id="{00000000-0008-0000-0A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0" name="Picture 1989">
          <a:extLst>
            <a:ext uri="{FF2B5EF4-FFF2-40B4-BE49-F238E27FC236}">
              <a16:creationId xmlns="" xmlns:a16="http://schemas.microsoft.com/office/drawing/2014/main" id="{00000000-0008-0000-0A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1" name="Picture 1990">
          <a:extLst>
            <a:ext uri="{FF2B5EF4-FFF2-40B4-BE49-F238E27FC236}">
              <a16:creationId xmlns="" xmlns:a16="http://schemas.microsoft.com/office/drawing/2014/main" id="{00000000-0008-0000-0A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2" name="Picture 1991">
          <a:extLst>
            <a:ext uri="{FF2B5EF4-FFF2-40B4-BE49-F238E27FC236}">
              <a16:creationId xmlns="" xmlns:a16="http://schemas.microsoft.com/office/drawing/2014/main" id="{00000000-0008-0000-0A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3" name="Picture 1992">
          <a:extLst>
            <a:ext uri="{FF2B5EF4-FFF2-40B4-BE49-F238E27FC236}">
              <a16:creationId xmlns="" xmlns:a16="http://schemas.microsoft.com/office/drawing/2014/main" id="{00000000-0008-0000-0A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4" name="Picture 1993">
          <a:extLst>
            <a:ext uri="{FF2B5EF4-FFF2-40B4-BE49-F238E27FC236}">
              <a16:creationId xmlns="" xmlns:a16="http://schemas.microsoft.com/office/drawing/2014/main" id="{00000000-0008-0000-0A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5" name="Picture 1994">
          <a:extLst>
            <a:ext uri="{FF2B5EF4-FFF2-40B4-BE49-F238E27FC236}">
              <a16:creationId xmlns="" xmlns:a16="http://schemas.microsoft.com/office/drawing/2014/main" id="{00000000-0008-0000-0A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6" name="Picture 1995">
          <a:extLst>
            <a:ext uri="{FF2B5EF4-FFF2-40B4-BE49-F238E27FC236}">
              <a16:creationId xmlns="" xmlns:a16="http://schemas.microsoft.com/office/drawing/2014/main" id="{00000000-0008-0000-0A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7" name="Picture 1996">
          <a:extLst>
            <a:ext uri="{FF2B5EF4-FFF2-40B4-BE49-F238E27FC236}">
              <a16:creationId xmlns="" xmlns:a16="http://schemas.microsoft.com/office/drawing/2014/main" id="{00000000-0008-0000-0A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8" name="Picture 1997">
          <a:extLst>
            <a:ext uri="{FF2B5EF4-FFF2-40B4-BE49-F238E27FC236}">
              <a16:creationId xmlns="" xmlns:a16="http://schemas.microsoft.com/office/drawing/2014/main" id="{00000000-0008-0000-0A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1999" name="Picture 1998">
          <a:extLst>
            <a:ext uri="{FF2B5EF4-FFF2-40B4-BE49-F238E27FC236}">
              <a16:creationId xmlns="" xmlns:a16="http://schemas.microsoft.com/office/drawing/2014/main" id="{00000000-0008-0000-0A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0" name="Picture 1999">
          <a:extLst>
            <a:ext uri="{FF2B5EF4-FFF2-40B4-BE49-F238E27FC236}">
              <a16:creationId xmlns="" xmlns:a16="http://schemas.microsoft.com/office/drawing/2014/main" id="{00000000-0008-0000-0A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1" name="Picture 2000">
          <a:extLst>
            <a:ext uri="{FF2B5EF4-FFF2-40B4-BE49-F238E27FC236}">
              <a16:creationId xmlns="" xmlns:a16="http://schemas.microsoft.com/office/drawing/2014/main" id="{00000000-0008-0000-0A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2" name="Picture 2001">
          <a:extLst>
            <a:ext uri="{FF2B5EF4-FFF2-40B4-BE49-F238E27FC236}">
              <a16:creationId xmlns="" xmlns:a16="http://schemas.microsoft.com/office/drawing/2014/main" id="{00000000-0008-0000-0A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3" name="Picture 2002">
          <a:extLst>
            <a:ext uri="{FF2B5EF4-FFF2-40B4-BE49-F238E27FC236}">
              <a16:creationId xmlns="" xmlns:a16="http://schemas.microsoft.com/office/drawing/2014/main" id="{00000000-0008-0000-0A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4" name="Picture 2003">
          <a:extLst>
            <a:ext uri="{FF2B5EF4-FFF2-40B4-BE49-F238E27FC236}">
              <a16:creationId xmlns="" xmlns:a16="http://schemas.microsoft.com/office/drawing/2014/main" id="{00000000-0008-0000-0A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5" name="Picture 2004">
          <a:extLst>
            <a:ext uri="{FF2B5EF4-FFF2-40B4-BE49-F238E27FC236}">
              <a16:creationId xmlns="" xmlns:a16="http://schemas.microsoft.com/office/drawing/2014/main" id="{00000000-0008-0000-0A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6" name="Picture 2005">
          <a:extLst>
            <a:ext uri="{FF2B5EF4-FFF2-40B4-BE49-F238E27FC236}">
              <a16:creationId xmlns="" xmlns:a16="http://schemas.microsoft.com/office/drawing/2014/main" id="{00000000-0008-0000-0A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7" name="Picture 2006">
          <a:extLst>
            <a:ext uri="{FF2B5EF4-FFF2-40B4-BE49-F238E27FC236}">
              <a16:creationId xmlns="" xmlns:a16="http://schemas.microsoft.com/office/drawing/2014/main" id="{00000000-0008-0000-0A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8" name="Picture 2007">
          <a:extLst>
            <a:ext uri="{FF2B5EF4-FFF2-40B4-BE49-F238E27FC236}">
              <a16:creationId xmlns="" xmlns:a16="http://schemas.microsoft.com/office/drawing/2014/main" id="{00000000-0008-0000-0A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09" name="Picture 2008">
          <a:extLst>
            <a:ext uri="{FF2B5EF4-FFF2-40B4-BE49-F238E27FC236}">
              <a16:creationId xmlns="" xmlns:a16="http://schemas.microsoft.com/office/drawing/2014/main" id="{00000000-0008-0000-0A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0" name="Picture 2009">
          <a:extLst>
            <a:ext uri="{FF2B5EF4-FFF2-40B4-BE49-F238E27FC236}">
              <a16:creationId xmlns="" xmlns:a16="http://schemas.microsoft.com/office/drawing/2014/main" id="{00000000-0008-0000-0A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1" name="Picture 2010">
          <a:extLst>
            <a:ext uri="{FF2B5EF4-FFF2-40B4-BE49-F238E27FC236}">
              <a16:creationId xmlns="" xmlns:a16="http://schemas.microsoft.com/office/drawing/2014/main" id="{00000000-0008-0000-0A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2" name="Picture 2011">
          <a:extLst>
            <a:ext uri="{FF2B5EF4-FFF2-40B4-BE49-F238E27FC236}">
              <a16:creationId xmlns="" xmlns:a16="http://schemas.microsoft.com/office/drawing/2014/main" id="{00000000-0008-0000-0A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3" name="Picture 2012">
          <a:extLst>
            <a:ext uri="{FF2B5EF4-FFF2-40B4-BE49-F238E27FC236}">
              <a16:creationId xmlns="" xmlns:a16="http://schemas.microsoft.com/office/drawing/2014/main" id="{00000000-0008-0000-0A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4" name="Picture 2013">
          <a:extLst>
            <a:ext uri="{FF2B5EF4-FFF2-40B4-BE49-F238E27FC236}">
              <a16:creationId xmlns="" xmlns:a16="http://schemas.microsoft.com/office/drawing/2014/main" id="{00000000-0008-0000-0A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5" name="Picture 2014">
          <a:extLst>
            <a:ext uri="{FF2B5EF4-FFF2-40B4-BE49-F238E27FC236}">
              <a16:creationId xmlns="" xmlns:a16="http://schemas.microsoft.com/office/drawing/2014/main" id="{00000000-0008-0000-0A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6" name="Picture 2015">
          <a:extLst>
            <a:ext uri="{FF2B5EF4-FFF2-40B4-BE49-F238E27FC236}">
              <a16:creationId xmlns="" xmlns:a16="http://schemas.microsoft.com/office/drawing/2014/main" id="{00000000-0008-0000-0A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7" name="Picture 2016">
          <a:extLst>
            <a:ext uri="{FF2B5EF4-FFF2-40B4-BE49-F238E27FC236}">
              <a16:creationId xmlns="" xmlns:a16="http://schemas.microsoft.com/office/drawing/2014/main" id="{00000000-0008-0000-0A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8" name="Picture 2017">
          <a:extLst>
            <a:ext uri="{FF2B5EF4-FFF2-40B4-BE49-F238E27FC236}">
              <a16:creationId xmlns="" xmlns:a16="http://schemas.microsoft.com/office/drawing/2014/main" id="{00000000-0008-0000-0A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19" name="Picture 2018">
          <a:extLst>
            <a:ext uri="{FF2B5EF4-FFF2-40B4-BE49-F238E27FC236}">
              <a16:creationId xmlns="" xmlns:a16="http://schemas.microsoft.com/office/drawing/2014/main" id="{00000000-0008-0000-0A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0" name="Picture 2019">
          <a:extLst>
            <a:ext uri="{FF2B5EF4-FFF2-40B4-BE49-F238E27FC236}">
              <a16:creationId xmlns="" xmlns:a16="http://schemas.microsoft.com/office/drawing/2014/main" id="{00000000-0008-0000-0A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1" name="Picture 2020">
          <a:extLst>
            <a:ext uri="{FF2B5EF4-FFF2-40B4-BE49-F238E27FC236}">
              <a16:creationId xmlns="" xmlns:a16="http://schemas.microsoft.com/office/drawing/2014/main" id="{00000000-0008-0000-0A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2" name="Picture 2021">
          <a:extLst>
            <a:ext uri="{FF2B5EF4-FFF2-40B4-BE49-F238E27FC236}">
              <a16:creationId xmlns="" xmlns:a16="http://schemas.microsoft.com/office/drawing/2014/main" id="{00000000-0008-0000-0A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3" name="Picture 2022">
          <a:extLst>
            <a:ext uri="{FF2B5EF4-FFF2-40B4-BE49-F238E27FC236}">
              <a16:creationId xmlns="" xmlns:a16="http://schemas.microsoft.com/office/drawing/2014/main" id="{00000000-0008-0000-0A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4" name="Picture 2023">
          <a:extLst>
            <a:ext uri="{FF2B5EF4-FFF2-40B4-BE49-F238E27FC236}">
              <a16:creationId xmlns="" xmlns:a16="http://schemas.microsoft.com/office/drawing/2014/main" id="{00000000-0008-0000-0A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5" name="Picture 2024">
          <a:extLst>
            <a:ext uri="{FF2B5EF4-FFF2-40B4-BE49-F238E27FC236}">
              <a16:creationId xmlns="" xmlns:a16="http://schemas.microsoft.com/office/drawing/2014/main" id="{00000000-0008-0000-0A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6" name="Picture 2025">
          <a:extLst>
            <a:ext uri="{FF2B5EF4-FFF2-40B4-BE49-F238E27FC236}">
              <a16:creationId xmlns="" xmlns:a16="http://schemas.microsoft.com/office/drawing/2014/main" id="{00000000-0008-0000-0A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7" name="Picture 2026">
          <a:extLst>
            <a:ext uri="{FF2B5EF4-FFF2-40B4-BE49-F238E27FC236}">
              <a16:creationId xmlns="" xmlns:a16="http://schemas.microsoft.com/office/drawing/2014/main" id="{00000000-0008-0000-0A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8" name="Picture 2027">
          <a:extLst>
            <a:ext uri="{FF2B5EF4-FFF2-40B4-BE49-F238E27FC236}">
              <a16:creationId xmlns="" xmlns:a16="http://schemas.microsoft.com/office/drawing/2014/main" id="{00000000-0008-0000-0A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29" name="Picture 2028">
          <a:extLst>
            <a:ext uri="{FF2B5EF4-FFF2-40B4-BE49-F238E27FC236}">
              <a16:creationId xmlns="" xmlns:a16="http://schemas.microsoft.com/office/drawing/2014/main" id="{00000000-0008-0000-0A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0" name="Picture 2029">
          <a:extLst>
            <a:ext uri="{FF2B5EF4-FFF2-40B4-BE49-F238E27FC236}">
              <a16:creationId xmlns="" xmlns:a16="http://schemas.microsoft.com/office/drawing/2014/main" id="{00000000-0008-0000-0A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1" name="Picture 2030">
          <a:extLst>
            <a:ext uri="{FF2B5EF4-FFF2-40B4-BE49-F238E27FC236}">
              <a16:creationId xmlns="" xmlns:a16="http://schemas.microsoft.com/office/drawing/2014/main" id="{00000000-0008-0000-0A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2" name="Picture 2031">
          <a:extLst>
            <a:ext uri="{FF2B5EF4-FFF2-40B4-BE49-F238E27FC236}">
              <a16:creationId xmlns="" xmlns:a16="http://schemas.microsoft.com/office/drawing/2014/main" id="{00000000-0008-0000-0A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3" name="Picture 2032">
          <a:extLst>
            <a:ext uri="{FF2B5EF4-FFF2-40B4-BE49-F238E27FC236}">
              <a16:creationId xmlns="" xmlns:a16="http://schemas.microsoft.com/office/drawing/2014/main" id="{00000000-0008-0000-0A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4" name="Picture 2033">
          <a:extLst>
            <a:ext uri="{FF2B5EF4-FFF2-40B4-BE49-F238E27FC236}">
              <a16:creationId xmlns="" xmlns:a16="http://schemas.microsoft.com/office/drawing/2014/main" id="{00000000-0008-0000-0A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5" name="Picture 2034">
          <a:extLst>
            <a:ext uri="{FF2B5EF4-FFF2-40B4-BE49-F238E27FC236}">
              <a16:creationId xmlns="" xmlns:a16="http://schemas.microsoft.com/office/drawing/2014/main" id="{00000000-0008-0000-0A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6" name="Picture 2035">
          <a:extLst>
            <a:ext uri="{FF2B5EF4-FFF2-40B4-BE49-F238E27FC236}">
              <a16:creationId xmlns="" xmlns:a16="http://schemas.microsoft.com/office/drawing/2014/main" id="{00000000-0008-0000-0A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7" name="Picture 2036">
          <a:extLst>
            <a:ext uri="{FF2B5EF4-FFF2-40B4-BE49-F238E27FC236}">
              <a16:creationId xmlns="" xmlns:a16="http://schemas.microsoft.com/office/drawing/2014/main" id="{00000000-0008-0000-0A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8" name="Picture 2037">
          <a:extLst>
            <a:ext uri="{FF2B5EF4-FFF2-40B4-BE49-F238E27FC236}">
              <a16:creationId xmlns="" xmlns:a16="http://schemas.microsoft.com/office/drawing/2014/main" id="{00000000-0008-0000-0A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39" name="Picture 2038">
          <a:extLst>
            <a:ext uri="{FF2B5EF4-FFF2-40B4-BE49-F238E27FC236}">
              <a16:creationId xmlns="" xmlns:a16="http://schemas.microsoft.com/office/drawing/2014/main" id="{00000000-0008-0000-0A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0" name="Picture 2039">
          <a:extLst>
            <a:ext uri="{FF2B5EF4-FFF2-40B4-BE49-F238E27FC236}">
              <a16:creationId xmlns="" xmlns:a16="http://schemas.microsoft.com/office/drawing/2014/main" id="{00000000-0008-0000-0A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1" name="Picture 2040">
          <a:extLst>
            <a:ext uri="{FF2B5EF4-FFF2-40B4-BE49-F238E27FC236}">
              <a16:creationId xmlns="" xmlns:a16="http://schemas.microsoft.com/office/drawing/2014/main" id="{00000000-0008-0000-0A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2" name="Picture 2041">
          <a:extLst>
            <a:ext uri="{FF2B5EF4-FFF2-40B4-BE49-F238E27FC236}">
              <a16:creationId xmlns="" xmlns:a16="http://schemas.microsoft.com/office/drawing/2014/main" id="{00000000-0008-0000-0A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3" name="Picture 2042">
          <a:extLst>
            <a:ext uri="{FF2B5EF4-FFF2-40B4-BE49-F238E27FC236}">
              <a16:creationId xmlns="" xmlns:a16="http://schemas.microsoft.com/office/drawing/2014/main" id="{00000000-0008-0000-0A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4" name="Picture 2043">
          <a:extLst>
            <a:ext uri="{FF2B5EF4-FFF2-40B4-BE49-F238E27FC236}">
              <a16:creationId xmlns="" xmlns:a16="http://schemas.microsoft.com/office/drawing/2014/main" id="{00000000-0008-0000-0A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5" name="Picture 2044">
          <a:extLst>
            <a:ext uri="{FF2B5EF4-FFF2-40B4-BE49-F238E27FC236}">
              <a16:creationId xmlns="" xmlns:a16="http://schemas.microsoft.com/office/drawing/2014/main" id="{00000000-0008-0000-0A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6" name="Picture 2045">
          <a:extLst>
            <a:ext uri="{FF2B5EF4-FFF2-40B4-BE49-F238E27FC236}">
              <a16:creationId xmlns="" xmlns:a16="http://schemas.microsoft.com/office/drawing/2014/main" id="{00000000-0008-0000-0A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7" name="Picture 2046">
          <a:extLst>
            <a:ext uri="{FF2B5EF4-FFF2-40B4-BE49-F238E27FC236}">
              <a16:creationId xmlns="" xmlns:a16="http://schemas.microsoft.com/office/drawing/2014/main" id="{00000000-0008-0000-0A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8" name="Picture 2047">
          <a:extLst>
            <a:ext uri="{FF2B5EF4-FFF2-40B4-BE49-F238E27FC236}">
              <a16:creationId xmlns="" xmlns:a16="http://schemas.microsoft.com/office/drawing/2014/main" id="{00000000-0008-0000-0A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49" name="Picture 2048">
          <a:extLst>
            <a:ext uri="{FF2B5EF4-FFF2-40B4-BE49-F238E27FC236}">
              <a16:creationId xmlns="" xmlns:a16="http://schemas.microsoft.com/office/drawing/2014/main" id="{00000000-0008-0000-0A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0" name="Picture 2049">
          <a:extLst>
            <a:ext uri="{FF2B5EF4-FFF2-40B4-BE49-F238E27FC236}">
              <a16:creationId xmlns="" xmlns:a16="http://schemas.microsoft.com/office/drawing/2014/main" id="{00000000-0008-0000-0A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1" name="Picture 2050">
          <a:extLst>
            <a:ext uri="{FF2B5EF4-FFF2-40B4-BE49-F238E27FC236}">
              <a16:creationId xmlns="" xmlns:a16="http://schemas.microsoft.com/office/drawing/2014/main" id="{00000000-0008-0000-0A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2" name="Picture 2051">
          <a:extLst>
            <a:ext uri="{FF2B5EF4-FFF2-40B4-BE49-F238E27FC236}">
              <a16:creationId xmlns="" xmlns:a16="http://schemas.microsoft.com/office/drawing/2014/main" id="{00000000-0008-0000-0A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3" name="Picture 2052">
          <a:extLst>
            <a:ext uri="{FF2B5EF4-FFF2-40B4-BE49-F238E27FC236}">
              <a16:creationId xmlns="" xmlns:a16="http://schemas.microsoft.com/office/drawing/2014/main" id="{00000000-0008-0000-0A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4" name="Picture 2053">
          <a:extLst>
            <a:ext uri="{FF2B5EF4-FFF2-40B4-BE49-F238E27FC236}">
              <a16:creationId xmlns="" xmlns:a16="http://schemas.microsoft.com/office/drawing/2014/main" id="{00000000-0008-0000-0A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5" name="Picture 2054">
          <a:extLst>
            <a:ext uri="{FF2B5EF4-FFF2-40B4-BE49-F238E27FC236}">
              <a16:creationId xmlns="" xmlns:a16="http://schemas.microsoft.com/office/drawing/2014/main" id="{00000000-0008-0000-0A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6" name="Picture 2055">
          <a:extLst>
            <a:ext uri="{FF2B5EF4-FFF2-40B4-BE49-F238E27FC236}">
              <a16:creationId xmlns="" xmlns:a16="http://schemas.microsoft.com/office/drawing/2014/main" id="{00000000-0008-0000-0A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7" name="Picture 2056">
          <a:extLst>
            <a:ext uri="{FF2B5EF4-FFF2-40B4-BE49-F238E27FC236}">
              <a16:creationId xmlns="" xmlns:a16="http://schemas.microsoft.com/office/drawing/2014/main" id="{00000000-0008-0000-0A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8" name="Picture 2057">
          <a:extLst>
            <a:ext uri="{FF2B5EF4-FFF2-40B4-BE49-F238E27FC236}">
              <a16:creationId xmlns="" xmlns:a16="http://schemas.microsoft.com/office/drawing/2014/main" id="{00000000-0008-0000-0A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59" name="Picture 2058">
          <a:extLst>
            <a:ext uri="{FF2B5EF4-FFF2-40B4-BE49-F238E27FC236}">
              <a16:creationId xmlns="" xmlns:a16="http://schemas.microsoft.com/office/drawing/2014/main" id="{00000000-0008-0000-0A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0" name="Picture 2059">
          <a:extLst>
            <a:ext uri="{FF2B5EF4-FFF2-40B4-BE49-F238E27FC236}">
              <a16:creationId xmlns="" xmlns:a16="http://schemas.microsoft.com/office/drawing/2014/main" id="{00000000-0008-0000-0A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1" name="Picture 2060">
          <a:extLst>
            <a:ext uri="{FF2B5EF4-FFF2-40B4-BE49-F238E27FC236}">
              <a16:creationId xmlns="" xmlns:a16="http://schemas.microsoft.com/office/drawing/2014/main" id="{00000000-0008-0000-0A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2" name="Picture 2061">
          <a:extLst>
            <a:ext uri="{FF2B5EF4-FFF2-40B4-BE49-F238E27FC236}">
              <a16:creationId xmlns="" xmlns:a16="http://schemas.microsoft.com/office/drawing/2014/main" id="{00000000-0008-0000-0A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3" name="Picture 2062">
          <a:extLst>
            <a:ext uri="{FF2B5EF4-FFF2-40B4-BE49-F238E27FC236}">
              <a16:creationId xmlns="" xmlns:a16="http://schemas.microsoft.com/office/drawing/2014/main" id="{00000000-0008-0000-0A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4" name="Picture 2063">
          <a:extLst>
            <a:ext uri="{FF2B5EF4-FFF2-40B4-BE49-F238E27FC236}">
              <a16:creationId xmlns="" xmlns:a16="http://schemas.microsoft.com/office/drawing/2014/main" id="{00000000-0008-0000-0A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5" name="Picture 2064">
          <a:extLst>
            <a:ext uri="{FF2B5EF4-FFF2-40B4-BE49-F238E27FC236}">
              <a16:creationId xmlns="" xmlns:a16="http://schemas.microsoft.com/office/drawing/2014/main" id="{00000000-0008-0000-0A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6" name="Picture 2065">
          <a:extLst>
            <a:ext uri="{FF2B5EF4-FFF2-40B4-BE49-F238E27FC236}">
              <a16:creationId xmlns="" xmlns:a16="http://schemas.microsoft.com/office/drawing/2014/main" id="{00000000-0008-0000-0A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7" name="Picture 2066">
          <a:extLst>
            <a:ext uri="{FF2B5EF4-FFF2-40B4-BE49-F238E27FC236}">
              <a16:creationId xmlns="" xmlns:a16="http://schemas.microsoft.com/office/drawing/2014/main" id="{00000000-0008-0000-0A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8" name="Picture 2067">
          <a:extLst>
            <a:ext uri="{FF2B5EF4-FFF2-40B4-BE49-F238E27FC236}">
              <a16:creationId xmlns="" xmlns:a16="http://schemas.microsoft.com/office/drawing/2014/main" id="{00000000-0008-0000-0A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69" name="Picture 2068">
          <a:extLst>
            <a:ext uri="{FF2B5EF4-FFF2-40B4-BE49-F238E27FC236}">
              <a16:creationId xmlns="" xmlns:a16="http://schemas.microsoft.com/office/drawing/2014/main" id="{00000000-0008-0000-0A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0" name="Picture 2069">
          <a:extLst>
            <a:ext uri="{FF2B5EF4-FFF2-40B4-BE49-F238E27FC236}">
              <a16:creationId xmlns="" xmlns:a16="http://schemas.microsoft.com/office/drawing/2014/main" id="{00000000-0008-0000-0A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1" name="Picture 2070">
          <a:extLst>
            <a:ext uri="{FF2B5EF4-FFF2-40B4-BE49-F238E27FC236}">
              <a16:creationId xmlns="" xmlns:a16="http://schemas.microsoft.com/office/drawing/2014/main" id="{00000000-0008-0000-0A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2" name="Picture 2071">
          <a:extLst>
            <a:ext uri="{FF2B5EF4-FFF2-40B4-BE49-F238E27FC236}">
              <a16:creationId xmlns="" xmlns:a16="http://schemas.microsoft.com/office/drawing/2014/main" id="{00000000-0008-0000-0A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3" name="Picture 2072">
          <a:extLst>
            <a:ext uri="{FF2B5EF4-FFF2-40B4-BE49-F238E27FC236}">
              <a16:creationId xmlns="" xmlns:a16="http://schemas.microsoft.com/office/drawing/2014/main" id="{00000000-0008-0000-0A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4" name="Picture 2073">
          <a:extLst>
            <a:ext uri="{FF2B5EF4-FFF2-40B4-BE49-F238E27FC236}">
              <a16:creationId xmlns="" xmlns:a16="http://schemas.microsoft.com/office/drawing/2014/main" id="{00000000-0008-0000-0A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5" name="Picture 2074">
          <a:extLst>
            <a:ext uri="{FF2B5EF4-FFF2-40B4-BE49-F238E27FC236}">
              <a16:creationId xmlns="" xmlns:a16="http://schemas.microsoft.com/office/drawing/2014/main" id="{00000000-0008-0000-0A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6" name="Picture 2075">
          <a:extLst>
            <a:ext uri="{FF2B5EF4-FFF2-40B4-BE49-F238E27FC236}">
              <a16:creationId xmlns="" xmlns:a16="http://schemas.microsoft.com/office/drawing/2014/main" id="{00000000-0008-0000-0A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7" name="Picture 2076">
          <a:extLst>
            <a:ext uri="{FF2B5EF4-FFF2-40B4-BE49-F238E27FC236}">
              <a16:creationId xmlns="" xmlns:a16="http://schemas.microsoft.com/office/drawing/2014/main" id="{00000000-0008-0000-0A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8" name="Picture 2077">
          <a:extLst>
            <a:ext uri="{FF2B5EF4-FFF2-40B4-BE49-F238E27FC236}">
              <a16:creationId xmlns="" xmlns:a16="http://schemas.microsoft.com/office/drawing/2014/main" id="{00000000-0008-0000-0A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79" name="Picture 2078">
          <a:extLst>
            <a:ext uri="{FF2B5EF4-FFF2-40B4-BE49-F238E27FC236}">
              <a16:creationId xmlns="" xmlns:a16="http://schemas.microsoft.com/office/drawing/2014/main" id="{00000000-0008-0000-0A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0" name="Picture 2079">
          <a:extLst>
            <a:ext uri="{FF2B5EF4-FFF2-40B4-BE49-F238E27FC236}">
              <a16:creationId xmlns="" xmlns:a16="http://schemas.microsoft.com/office/drawing/2014/main" id="{00000000-0008-0000-0A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1" name="Picture 2080">
          <a:extLst>
            <a:ext uri="{FF2B5EF4-FFF2-40B4-BE49-F238E27FC236}">
              <a16:creationId xmlns="" xmlns:a16="http://schemas.microsoft.com/office/drawing/2014/main" id="{00000000-0008-0000-0A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2" name="Picture 2081">
          <a:extLst>
            <a:ext uri="{FF2B5EF4-FFF2-40B4-BE49-F238E27FC236}">
              <a16:creationId xmlns="" xmlns:a16="http://schemas.microsoft.com/office/drawing/2014/main" id="{00000000-0008-0000-0A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3" name="Picture 2082">
          <a:extLst>
            <a:ext uri="{FF2B5EF4-FFF2-40B4-BE49-F238E27FC236}">
              <a16:creationId xmlns="" xmlns:a16="http://schemas.microsoft.com/office/drawing/2014/main" id="{00000000-0008-0000-0A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4" name="Picture 2083">
          <a:extLst>
            <a:ext uri="{FF2B5EF4-FFF2-40B4-BE49-F238E27FC236}">
              <a16:creationId xmlns="" xmlns:a16="http://schemas.microsoft.com/office/drawing/2014/main" id="{00000000-0008-0000-0A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5" name="Picture 2084">
          <a:extLst>
            <a:ext uri="{FF2B5EF4-FFF2-40B4-BE49-F238E27FC236}">
              <a16:creationId xmlns="" xmlns:a16="http://schemas.microsoft.com/office/drawing/2014/main" id="{00000000-0008-0000-0A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6" name="Picture 2085">
          <a:extLst>
            <a:ext uri="{FF2B5EF4-FFF2-40B4-BE49-F238E27FC236}">
              <a16:creationId xmlns="" xmlns:a16="http://schemas.microsoft.com/office/drawing/2014/main" id="{00000000-0008-0000-0A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7" name="Picture 2086">
          <a:extLst>
            <a:ext uri="{FF2B5EF4-FFF2-40B4-BE49-F238E27FC236}">
              <a16:creationId xmlns="" xmlns:a16="http://schemas.microsoft.com/office/drawing/2014/main" id="{00000000-0008-0000-0A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8" name="Picture 2087">
          <a:extLst>
            <a:ext uri="{FF2B5EF4-FFF2-40B4-BE49-F238E27FC236}">
              <a16:creationId xmlns="" xmlns:a16="http://schemas.microsoft.com/office/drawing/2014/main" id="{00000000-0008-0000-0A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89" name="Picture 2088">
          <a:extLst>
            <a:ext uri="{FF2B5EF4-FFF2-40B4-BE49-F238E27FC236}">
              <a16:creationId xmlns="" xmlns:a16="http://schemas.microsoft.com/office/drawing/2014/main" id="{00000000-0008-0000-0A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0" name="Picture 2089">
          <a:extLst>
            <a:ext uri="{FF2B5EF4-FFF2-40B4-BE49-F238E27FC236}">
              <a16:creationId xmlns="" xmlns:a16="http://schemas.microsoft.com/office/drawing/2014/main" id="{00000000-0008-0000-0A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1" name="Picture 2090">
          <a:extLst>
            <a:ext uri="{FF2B5EF4-FFF2-40B4-BE49-F238E27FC236}">
              <a16:creationId xmlns="" xmlns:a16="http://schemas.microsoft.com/office/drawing/2014/main" id="{00000000-0008-0000-0A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2" name="Picture 2091">
          <a:extLst>
            <a:ext uri="{FF2B5EF4-FFF2-40B4-BE49-F238E27FC236}">
              <a16:creationId xmlns="" xmlns:a16="http://schemas.microsoft.com/office/drawing/2014/main" id="{00000000-0008-0000-0A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3" name="Picture 2092">
          <a:extLst>
            <a:ext uri="{FF2B5EF4-FFF2-40B4-BE49-F238E27FC236}">
              <a16:creationId xmlns="" xmlns:a16="http://schemas.microsoft.com/office/drawing/2014/main" id="{00000000-0008-0000-0A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4" name="Picture 2093">
          <a:extLst>
            <a:ext uri="{FF2B5EF4-FFF2-40B4-BE49-F238E27FC236}">
              <a16:creationId xmlns="" xmlns:a16="http://schemas.microsoft.com/office/drawing/2014/main" id="{00000000-0008-0000-0A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5" name="Picture 2094">
          <a:extLst>
            <a:ext uri="{FF2B5EF4-FFF2-40B4-BE49-F238E27FC236}">
              <a16:creationId xmlns="" xmlns:a16="http://schemas.microsoft.com/office/drawing/2014/main" id="{00000000-0008-0000-0A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6" name="Picture 2095">
          <a:extLst>
            <a:ext uri="{FF2B5EF4-FFF2-40B4-BE49-F238E27FC236}">
              <a16:creationId xmlns="" xmlns:a16="http://schemas.microsoft.com/office/drawing/2014/main" id="{00000000-0008-0000-0A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7" name="Picture 2096">
          <a:extLst>
            <a:ext uri="{FF2B5EF4-FFF2-40B4-BE49-F238E27FC236}">
              <a16:creationId xmlns="" xmlns:a16="http://schemas.microsoft.com/office/drawing/2014/main" id="{00000000-0008-0000-0A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8" name="Picture 2097">
          <a:extLst>
            <a:ext uri="{FF2B5EF4-FFF2-40B4-BE49-F238E27FC236}">
              <a16:creationId xmlns="" xmlns:a16="http://schemas.microsoft.com/office/drawing/2014/main" id="{00000000-0008-0000-0A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099" name="Picture 2098">
          <a:extLst>
            <a:ext uri="{FF2B5EF4-FFF2-40B4-BE49-F238E27FC236}">
              <a16:creationId xmlns="" xmlns:a16="http://schemas.microsoft.com/office/drawing/2014/main" id="{00000000-0008-0000-0A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0" name="Picture 2099">
          <a:extLst>
            <a:ext uri="{FF2B5EF4-FFF2-40B4-BE49-F238E27FC236}">
              <a16:creationId xmlns="" xmlns:a16="http://schemas.microsoft.com/office/drawing/2014/main" id="{00000000-0008-0000-0A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1" name="Picture 2100">
          <a:extLst>
            <a:ext uri="{FF2B5EF4-FFF2-40B4-BE49-F238E27FC236}">
              <a16:creationId xmlns="" xmlns:a16="http://schemas.microsoft.com/office/drawing/2014/main" id="{00000000-0008-0000-0A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2" name="Picture 2101">
          <a:extLst>
            <a:ext uri="{FF2B5EF4-FFF2-40B4-BE49-F238E27FC236}">
              <a16:creationId xmlns="" xmlns:a16="http://schemas.microsoft.com/office/drawing/2014/main" id="{00000000-0008-0000-0A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3" name="Picture 2102">
          <a:extLst>
            <a:ext uri="{FF2B5EF4-FFF2-40B4-BE49-F238E27FC236}">
              <a16:creationId xmlns="" xmlns:a16="http://schemas.microsoft.com/office/drawing/2014/main" id="{00000000-0008-0000-0A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4" name="Picture 2103">
          <a:extLst>
            <a:ext uri="{FF2B5EF4-FFF2-40B4-BE49-F238E27FC236}">
              <a16:creationId xmlns="" xmlns:a16="http://schemas.microsoft.com/office/drawing/2014/main" id="{00000000-0008-0000-0A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5" name="Picture 2104">
          <a:extLst>
            <a:ext uri="{FF2B5EF4-FFF2-40B4-BE49-F238E27FC236}">
              <a16:creationId xmlns="" xmlns:a16="http://schemas.microsoft.com/office/drawing/2014/main" id="{00000000-0008-0000-0A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6" name="Picture 2105">
          <a:extLst>
            <a:ext uri="{FF2B5EF4-FFF2-40B4-BE49-F238E27FC236}">
              <a16:creationId xmlns="" xmlns:a16="http://schemas.microsoft.com/office/drawing/2014/main" id="{00000000-0008-0000-0A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7" name="Picture 2106">
          <a:extLst>
            <a:ext uri="{FF2B5EF4-FFF2-40B4-BE49-F238E27FC236}">
              <a16:creationId xmlns="" xmlns:a16="http://schemas.microsoft.com/office/drawing/2014/main" id="{00000000-0008-0000-0A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8" name="Picture 2107">
          <a:extLst>
            <a:ext uri="{FF2B5EF4-FFF2-40B4-BE49-F238E27FC236}">
              <a16:creationId xmlns="" xmlns:a16="http://schemas.microsoft.com/office/drawing/2014/main" id="{00000000-0008-0000-0A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09" name="Picture 2108">
          <a:extLst>
            <a:ext uri="{FF2B5EF4-FFF2-40B4-BE49-F238E27FC236}">
              <a16:creationId xmlns="" xmlns:a16="http://schemas.microsoft.com/office/drawing/2014/main" id="{00000000-0008-0000-0A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0" name="Picture 2109">
          <a:extLst>
            <a:ext uri="{FF2B5EF4-FFF2-40B4-BE49-F238E27FC236}">
              <a16:creationId xmlns="" xmlns:a16="http://schemas.microsoft.com/office/drawing/2014/main" id="{00000000-0008-0000-0A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1" name="Picture 2110">
          <a:extLst>
            <a:ext uri="{FF2B5EF4-FFF2-40B4-BE49-F238E27FC236}">
              <a16:creationId xmlns="" xmlns:a16="http://schemas.microsoft.com/office/drawing/2014/main" id="{00000000-0008-0000-0A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2" name="Picture 2111">
          <a:extLst>
            <a:ext uri="{FF2B5EF4-FFF2-40B4-BE49-F238E27FC236}">
              <a16:creationId xmlns="" xmlns:a16="http://schemas.microsoft.com/office/drawing/2014/main" id="{00000000-0008-0000-0A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3" name="Picture 2112">
          <a:extLst>
            <a:ext uri="{FF2B5EF4-FFF2-40B4-BE49-F238E27FC236}">
              <a16:creationId xmlns="" xmlns:a16="http://schemas.microsoft.com/office/drawing/2014/main" id="{00000000-0008-0000-0A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4" name="Picture 2113">
          <a:extLst>
            <a:ext uri="{FF2B5EF4-FFF2-40B4-BE49-F238E27FC236}">
              <a16:creationId xmlns="" xmlns:a16="http://schemas.microsoft.com/office/drawing/2014/main" id="{00000000-0008-0000-0A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5" name="Picture 2114">
          <a:extLst>
            <a:ext uri="{FF2B5EF4-FFF2-40B4-BE49-F238E27FC236}">
              <a16:creationId xmlns="" xmlns:a16="http://schemas.microsoft.com/office/drawing/2014/main" id="{00000000-0008-0000-0A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6" name="Picture 2115">
          <a:extLst>
            <a:ext uri="{FF2B5EF4-FFF2-40B4-BE49-F238E27FC236}">
              <a16:creationId xmlns="" xmlns:a16="http://schemas.microsoft.com/office/drawing/2014/main" id="{00000000-0008-0000-0A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7" name="Picture 2116">
          <a:extLst>
            <a:ext uri="{FF2B5EF4-FFF2-40B4-BE49-F238E27FC236}">
              <a16:creationId xmlns="" xmlns:a16="http://schemas.microsoft.com/office/drawing/2014/main" id="{00000000-0008-0000-0A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8" name="Picture 2117">
          <a:extLst>
            <a:ext uri="{FF2B5EF4-FFF2-40B4-BE49-F238E27FC236}">
              <a16:creationId xmlns="" xmlns:a16="http://schemas.microsoft.com/office/drawing/2014/main" id="{00000000-0008-0000-0A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19" name="Picture 2118">
          <a:extLst>
            <a:ext uri="{FF2B5EF4-FFF2-40B4-BE49-F238E27FC236}">
              <a16:creationId xmlns="" xmlns:a16="http://schemas.microsoft.com/office/drawing/2014/main" id="{00000000-0008-0000-0A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0" name="Picture 2119">
          <a:extLst>
            <a:ext uri="{FF2B5EF4-FFF2-40B4-BE49-F238E27FC236}">
              <a16:creationId xmlns="" xmlns:a16="http://schemas.microsoft.com/office/drawing/2014/main" id="{00000000-0008-0000-0A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1" name="Picture 2120">
          <a:extLst>
            <a:ext uri="{FF2B5EF4-FFF2-40B4-BE49-F238E27FC236}">
              <a16:creationId xmlns="" xmlns:a16="http://schemas.microsoft.com/office/drawing/2014/main" id="{00000000-0008-0000-0A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2" name="Picture 2121">
          <a:extLst>
            <a:ext uri="{FF2B5EF4-FFF2-40B4-BE49-F238E27FC236}">
              <a16:creationId xmlns="" xmlns:a16="http://schemas.microsoft.com/office/drawing/2014/main" id="{00000000-0008-0000-0A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3" name="Picture 2122">
          <a:extLst>
            <a:ext uri="{FF2B5EF4-FFF2-40B4-BE49-F238E27FC236}">
              <a16:creationId xmlns="" xmlns:a16="http://schemas.microsoft.com/office/drawing/2014/main" id="{00000000-0008-0000-0A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4" name="Picture 2123">
          <a:extLst>
            <a:ext uri="{FF2B5EF4-FFF2-40B4-BE49-F238E27FC236}">
              <a16:creationId xmlns="" xmlns:a16="http://schemas.microsoft.com/office/drawing/2014/main" id="{00000000-0008-0000-0A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5" name="Picture 2124">
          <a:extLst>
            <a:ext uri="{FF2B5EF4-FFF2-40B4-BE49-F238E27FC236}">
              <a16:creationId xmlns="" xmlns:a16="http://schemas.microsoft.com/office/drawing/2014/main" id="{00000000-0008-0000-0A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6" name="Picture 2125">
          <a:extLst>
            <a:ext uri="{FF2B5EF4-FFF2-40B4-BE49-F238E27FC236}">
              <a16:creationId xmlns="" xmlns:a16="http://schemas.microsoft.com/office/drawing/2014/main" id="{00000000-0008-0000-0A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7" name="Picture 2126">
          <a:extLst>
            <a:ext uri="{FF2B5EF4-FFF2-40B4-BE49-F238E27FC236}">
              <a16:creationId xmlns="" xmlns:a16="http://schemas.microsoft.com/office/drawing/2014/main" id="{00000000-0008-0000-0A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8" name="Picture 2127">
          <a:extLst>
            <a:ext uri="{FF2B5EF4-FFF2-40B4-BE49-F238E27FC236}">
              <a16:creationId xmlns="" xmlns:a16="http://schemas.microsoft.com/office/drawing/2014/main" id="{00000000-0008-0000-0A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29" name="Picture 2128">
          <a:extLst>
            <a:ext uri="{FF2B5EF4-FFF2-40B4-BE49-F238E27FC236}">
              <a16:creationId xmlns="" xmlns:a16="http://schemas.microsoft.com/office/drawing/2014/main" id="{00000000-0008-0000-0A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0" name="Picture 2129">
          <a:extLst>
            <a:ext uri="{FF2B5EF4-FFF2-40B4-BE49-F238E27FC236}">
              <a16:creationId xmlns="" xmlns:a16="http://schemas.microsoft.com/office/drawing/2014/main" id="{00000000-0008-0000-0A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1" name="Picture 2130">
          <a:extLst>
            <a:ext uri="{FF2B5EF4-FFF2-40B4-BE49-F238E27FC236}">
              <a16:creationId xmlns="" xmlns:a16="http://schemas.microsoft.com/office/drawing/2014/main" id="{00000000-0008-0000-0A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2" name="Picture 2131">
          <a:extLst>
            <a:ext uri="{FF2B5EF4-FFF2-40B4-BE49-F238E27FC236}">
              <a16:creationId xmlns="" xmlns:a16="http://schemas.microsoft.com/office/drawing/2014/main" id="{00000000-0008-0000-0A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3" name="Picture 2132">
          <a:extLst>
            <a:ext uri="{FF2B5EF4-FFF2-40B4-BE49-F238E27FC236}">
              <a16:creationId xmlns="" xmlns:a16="http://schemas.microsoft.com/office/drawing/2014/main" id="{00000000-0008-0000-0A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4" name="Picture 2133">
          <a:extLst>
            <a:ext uri="{FF2B5EF4-FFF2-40B4-BE49-F238E27FC236}">
              <a16:creationId xmlns="" xmlns:a16="http://schemas.microsoft.com/office/drawing/2014/main" id="{00000000-0008-0000-0A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5" name="Picture 2134">
          <a:extLst>
            <a:ext uri="{FF2B5EF4-FFF2-40B4-BE49-F238E27FC236}">
              <a16:creationId xmlns="" xmlns:a16="http://schemas.microsoft.com/office/drawing/2014/main" id="{00000000-0008-0000-0A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6" name="Picture 2135">
          <a:extLst>
            <a:ext uri="{FF2B5EF4-FFF2-40B4-BE49-F238E27FC236}">
              <a16:creationId xmlns="" xmlns:a16="http://schemas.microsoft.com/office/drawing/2014/main" id="{00000000-0008-0000-0A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7" name="Picture 2136">
          <a:extLst>
            <a:ext uri="{FF2B5EF4-FFF2-40B4-BE49-F238E27FC236}">
              <a16:creationId xmlns="" xmlns:a16="http://schemas.microsoft.com/office/drawing/2014/main" id="{00000000-0008-0000-0A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8" name="Picture 2137">
          <a:extLst>
            <a:ext uri="{FF2B5EF4-FFF2-40B4-BE49-F238E27FC236}">
              <a16:creationId xmlns="" xmlns:a16="http://schemas.microsoft.com/office/drawing/2014/main" id="{00000000-0008-0000-0A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39" name="Picture 2138">
          <a:extLst>
            <a:ext uri="{FF2B5EF4-FFF2-40B4-BE49-F238E27FC236}">
              <a16:creationId xmlns="" xmlns:a16="http://schemas.microsoft.com/office/drawing/2014/main" id="{00000000-0008-0000-0A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0" name="Picture 2139">
          <a:extLst>
            <a:ext uri="{FF2B5EF4-FFF2-40B4-BE49-F238E27FC236}">
              <a16:creationId xmlns="" xmlns:a16="http://schemas.microsoft.com/office/drawing/2014/main" id="{00000000-0008-0000-0A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1" name="Picture 2140">
          <a:extLst>
            <a:ext uri="{FF2B5EF4-FFF2-40B4-BE49-F238E27FC236}">
              <a16:creationId xmlns="" xmlns:a16="http://schemas.microsoft.com/office/drawing/2014/main" id="{00000000-0008-0000-0A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2" name="Picture 2141">
          <a:extLst>
            <a:ext uri="{FF2B5EF4-FFF2-40B4-BE49-F238E27FC236}">
              <a16:creationId xmlns="" xmlns:a16="http://schemas.microsoft.com/office/drawing/2014/main" id="{00000000-0008-0000-0A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3" name="Picture 2142">
          <a:extLst>
            <a:ext uri="{FF2B5EF4-FFF2-40B4-BE49-F238E27FC236}">
              <a16:creationId xmlns="" xmlns:a16="http://schemas.microsoft.com/office/drawing/2014/main" id="{00000000-0008-0000-0A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4" name="Picture 2143">
          <a:extLst>
            <a:ext uri="{FF2B5EF4-FFF2-40B4-BE49-F238E27FC236}">
              <a16:creationId xmlns="" xmlns:a16="http://schemas.microsoft.com/office/drawing/2014/main" id="{00000000-0008-0000-0A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5" name="Picture 2144">
          <a:extLst>
            <a:ext uri="{FF2B5EF4-FFF2-40B4-BE49-F238E27FC236}">
              <a16:creationId xmlns="" xmlns:a16="http://schemas.microsoft.com/office/drawing/2014/main" id="{00000000-0008-0000-0A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6" name="Picture 2145">
          <a:extLst>
            <a:ext uri="{FF2B5EF4-FFF2-40B4-BE49-F238E27FC236}">
              <a16:creationId xmlns="" xmlns:a16="http://schemas.microsoft.com/office/drawing/2014/main" id="{00000000-0008-0000-0A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7" name="Picture 2146">
          <a:extLst>
            <a:ext uri="{FF2B5EF4-FFF2-40B4-BE49-F238E27FC236}">
              <a16:creationId xmlns="" xmlns:a16="http://schemas.microsoft.com/office/drawing/2014/main" id="{00000000-0008-0000-0A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8" name="Picture 2147">
          <a:extLst>
            <a:ext uri="{FF2B5EF4-FFF2-40B4-BE49-F238E27FC236}">
              <a16:creationId xmlns="" xmlns:a16="http://schemas.microsoft.com/office/drawing/2014/main" id="{00000000-0008-0000-0A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49" name="Picture 2148">
          <a:extLst>
            <a:ext uri="{FF2B5EF4-FFF2-40B4-BE49-F238E27FC236}">
              <a16:creationId xmlns="" xmlns:a16="http://schemas.microsoft.com/office/drawing/2014/main" id="{00000000-0008-0000-0A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0" name="Picture 2149">
          <a:extLst>
            <a:ext uri="{FF2B5EF4-FFF2-40B4-BE49-F238E27FC236}">
              <a16:creationId xmlns="" xmlns:a16="http://schemas.microsoft.com/office/drawing/2014/main" id="{00000000-0008-0000-0A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1" name="Picture 2150">
          <a:extLst>
            <a:ext uri="{FF2B5EF4-FFF2-40B4-BE49-F238E27FC236}">
              <a16:creationId xmlns="" xmlns:a16="http://schemas.microsoft.com/office/drawing/2014/main" id="{00000000-0008-0000-0A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2" name="Picture 2151">
          <a:extLst>
            <a:ext uri="{FF2B5EF4-FFF2-40B4-BE49-F238E27FC236}">
              <a16:creationId xmlns="" xmlns:a16="http://schemas.microsoft.com/office/drawing/2014/main" id="{00000000-0008-0000-0A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3" name="Picture 2152">
          <a:extLst>
            <a:ext uri="{FF2B5EF4-FFF2-40B4-BE49-F238E27FC236}">
              <a16:creationId xmlns="" xmlns:a16="http://schemas.microsoft.com/office/drawing/2014/main" id="{00000000-0008-0000-0A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4" name="Picture 2153">
          <a:extLst>
            <a:ext uri="{FF2B5EF4-FFF2-40B4-BE49-F238E27FC236}">
              <a16:creationId xmlns="" xmlns:a16="http://schemas.microsoft.com/office/drawing/2014/main" id="{00000000-0008-0000-0A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5" name="Picture 2154">
          <a:extLst>
            <a:ext uri="{FF2B5EF4-FFF2-40B4-BE49-F238E27FC236}">
              <a16:creationId xmlns="" xmlns:a16="http://schemas.microsoft.com/office/drawing/2014/main" id="{00000000-0008-0000-0A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6" name="Picture 2155">
          <a:extLst>
            <a:ext uri="{FF2B5EF4-FFF2-40B4-BE49-F238E27FC236}">
              <a16:creationId xmlns="" xmlns:a16="http://schemas.microsoft.com/office/drawing/2014/main" id="{00000000-0008-0000-0A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7" name="Picture 2156">
          <a:extLst>
            <a:ext uri="{FF2B5EF4-FFF2-40B4-BE49-F238E27FC236}">
              <a16:creationId xmlns="" xmlns:a16="http://schemas.microsoft.com/office/drawing/2014/main" id="{00000000-0008-0000-0A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8" name="Picture 2157">
          <a:extLst>
            <a:ext uri="{FF2B5EF4-FFF2-40B4-BE49-F238E27FC236}">
              <a16:creationId xmlns="" xmlns:a16="http://schemas.microsoft.com/office/drawing/2014/main" id="{00000000-0008-0000-0A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59" name="Picture 2158">
          <a:extLst>
            <a:ext uri="{FF2B5EF4-FFF2-40B4-BE49-F238E27FC236}">
              <a16:creationId xmlns="" xmlns:a16="http://schemas.microsoft.com/office/drawing/2014/main" id="{00000000-0008-0000-0A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0" name="Picture 2159">
          <a:extLst>
            <a:ext uri="{FF2B5EF4-FFF2-40B4-BE49-F238E27FC236}">
              <a16:creationId xmlns="" xmlns:a16="http://schemas.microsoft.com/office/drawing/2014/main" id="{00000000-0008-0000-0A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1" name="Picture 2160">
          <a:extLst>
            <a:ext uri="{FF2B5EF4-FFF2-40B4-BE49-F238E27FC236}">
              <a16:creationId xmlns="" xmlns:a16="http://schemas.microsoft.com/office/drawing/2014/main" id="{00000000-0008-0000-0A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2" name="Picture 2161">
          <a:extLst>
            <a:ext uri="{FF2B5EF4-FFF2-40B4-BE49-F238E27FC236}">
              <a16:creationId xmlns="" xmlns:a16="http://schemas.microsoft.com/office/drawing/2014/main" id="{00000000-0008-0000-0A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3" name="Picture 2162">
          <a:extLst>
            <a:ext uri="{FF2B5EF4-FFF2-40B4-BE49-F238E27FC236}">
              <a16:creationId xmlns="" xmlns:a16="http://schemas.microsoft.com/office/drawing/2014/main" id="{00000000-0008-0000-0A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4" name="Picture 2163">
          <a:extLst>
            <a:ext uri="{FF2B5EF4-FFF2-40B4-BE49-F238E27FC236}">
              <a16:creationId xmlns="" xmlns:a16="http://schemas.microsoft.com/office/drawing/2014/main" id="{00000000-0008-0000-0A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5" name="Picture 2164">
          <a:extLst>
            <a:ext uri="{FF2B5EF4-FFF2-40B4-BE49-F238E27FC236}">
              <a16:creationId xmlns="" xmlns:a16="http://schemas.microsoft.com/office/drawing/2014/main" id="{00000000-0008-0000-0A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6" name="Picture 2165">
          <a:extLst>
            <a:ext uri="{FF2B5EF4-FFF2-40B4-BE49-F238E27FC236}">
              <a16:creationId xmlns="" xmlns:a16="http://schemas.microsoft.com/office/drawing/2014/main" id="{00000000-0008-0000-0A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7" name="Picture 2166">
          <a:extLst>
            <a:ext uri="{FF2B5EF4-FFF2-40B4-BE49-F238E27FC236}">
              <a16:creationId xmlns="" xmlns:a16="http://schemas.microsoft.com/office/drawing/2014/main" id="{00000000-0008-0000-0A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8" name="Picture 2167">
          <a:extLst>
            <a:ext uri="{FF2B5EF4-FFF2-40B4-BE49-F238E27FC236}">
              <a16:creationId xmlns="" xmlns:a16="http://schemas.microsoft.com/office/drawing/2014/main" id="{00000000-0008-0000-0A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69" name="Picture 2168">
          <a:extLst>
            <a:ext uri="{FF2B5EF4-FFF2-40B4-BE49-F238E27FC236}">
              <a16:creationId xmlns="" xmlns:a16="http://schemas.microsoft.com/office/drawing/2014/main" id="{00000000-0008-0000-0A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0" name="Picture 2169">
          <a:extLst>
            <a:ext uri="{FF2B5EF4-FFF2-40B4-BE49-F238E27FC236}">
              <a16:creationId xmlns="" xmlns:a16="http://schemas.microsoft.com/office/drawing/2014/main" id="{00000000-0008-0000-0A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1" name="Picture 2170">
          <a:extLst>
            <a:ext uri="{FF2B5EF4-FFF2-40B4-BE49-F238E27FC236}">
              <a16:creationId xmlns="" xmlns:a16="http://schemas.microsoft.com/office/drawing/2014/main" id="{00000000-0008-0000-0A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2" name="Picture 2171">
          <a:extLst>
            <a:ext uri="{FF2B5EF4-FFF2-40B4-BE49-F238E27FC236}">
              <a16:creationId xmlns="" xmlns:a16="http://schemas.microsoft.com/office/drawing/2014/main" id="{00000000-0008-0000-0A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3" name="Picture 2172">
          <a:extLst>
            <a:ext uri="{FF2B5EF4-FFF2-40B4-BE49-F238E27FC236}">
              <a16:creationId xmlns="" xmlns:a16="http://schemas.microsoft.com/office/drawing/2014/main" id="{00000000-0008-0000-0A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4" name="Picture 2173">
          <a:extLst>
            <a:ext uri="{FF2B5EF4-FFF2-40B4-BE49-F238E27FC236}">
              <a16:creationId xmlns="" xmlns:a16="http://schemas.microsoft.com/office/drawing/2014/main" id="{00000000-0008-0000-0A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5" name="Picture 2174">
          <a:extLst>
            <a:ext uri="{FF2B5EF4-FFF2-40B4-BE49-F238E27FC236}">
              <a16:creationId xmlns="" xmlns:a16="http://schemas.microsoft.com/office/drawing/2014/main" id="{00000000-0008-0000-0A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6" name="Picture 2175">
          <a:extLst>
            <a:ext uri="{FF2B5EF4-FFF2-40B4-BE49-F238E27FC236}">
              <a16:creationId xmlns="" xmlns:a16="http://schemas.microsoft.com/office/drawing/2014/main" id="{00000000-0008-0000-0A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7" name="Picture 2176">
          <a:extLst>
            <a:ext uri="{FF2B5EF4-FFF2-40B4-BE49-F238E27FC236}">
              <a16:creationId xmlns="" xmlns:a16="http://schemas.microsoft.com/office/drawing/2014/main" id="{00000000-0008-0000-0A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8" name="Picture 2177">
          <a:extLst>
            <a:ext uri="{FF2B5EF4-FFF2-40B4-BE49-F238E27FC236}">
              <a16:creationId xmlns="" xmlns:a16="http://schemas.microsoft.com/office/drawing/2014/main" id="{00000000-0008-0000-0A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79" name="Picture 2178">
          <a:extLst>
            <a:ext uri="{FF2B5EF4-FFF2-40B4-BE49-F238E27FC236}">
              <a16:creationId xmlns="" xmlns:a16="http://schemas.microsoft.com/office/drawing/2014/main" id="{00000000-0008-0000-0A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0" name="Picture 2179">
          <a:extLst>
            <a:ext uri="{FF2B5EF4-FFF2-40B4-BE49-F238E27FC236}">
              <a16:creationId xmlns="" xmlns:a16="http://schemas.microsoft.com/office/drawing/2014/main" id="{00000000-0008-0000-0A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1" name="Picture 2180">
          <a:extLst>
            <a:ext uri="{FF2B5EF4-FFF2-40B4-BE49-F238E27FC236}">
              <a16:creationId xmlns="" xmlns:a16="http://schemas.microsoft.com/office/drawing/2014/main" id="{00000000-0008-0000-0A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2" name="Picture 2181">
          <a:extLst>
            <a:ext uri="{FF2B5EF4-FFF2-40B4-BE49-F238E27FC236}">
              <a16:creationId xmlns="" xmlns:a16="http://schemas.microsoft.com/office/drawing/2014/main" id="{00000000-0008-0000-0A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3" name="Picture 2182">
          <a:extLst>
            <a:ext uri="{FF2B5EF4-FFF2-40B4-BE49-F238E27FC236}">
              <a16:creationId xmlns="" xmlns:a16="http://schemas.microsoft.com/office/drawing/2014/main" id="{00000000-0008-0000-0A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4" name="Picture 2183">
          <a:extLst>
            <a:ext uri="{FF2B5EF4-FFF2-40B4-BE49-F238E27FC236}">
              <a16:creationId xmlns="" xmlns:a16="http://schemas.microsoft.com/office/drawing/2014/main" id="{00000000-0008-0000-0A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5" name="Picture 2184">
          <a:extLst>
            <a:ext uri="{FF2B5EF4-FFF2-40B4-BE49-F238E27FC236}">
              <a16:creationId xmlns="" xmlns:a16="http://schemas.microsoft.com/office/drawing/2014/main" id="{00000000-0008-0000-0A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6" name="Picture 2185">
          <a:extLst>
            <a:ext uri="{FF2B5EF4-FFF2-40B4-BE49-F238E27FC236}">
              <a16:creationId xmlns="" xmlns:a16="http://schemas.microsoft.com/office/drawing/2014/main" id="{00000000-0008-0000-0A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7" name="Picture 2186">
          <a:extLst>
            <a:ext uri="{FF2B5EF4-FFF2-40B4-BE49-F238E27FC236}">
              <a16:creationId xmlns="" xmlns:a16="http://schemas.microsoft.com/office/drawing/2014/main" id="{00000000-0008-0000-0A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8" name="Picture 2187">
          <a:extLst>
            <a:ext uri="{FF2B5EF4-FFF2-40B4-BE49-F238E27FC236}">
              <a16:creationId xmlns="" xmlns:a16="http://schemas.microsoft.com/office/drawing/2014/main" id="{00000000-0008-0000-0A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89" name="Picture 2188">
          <a:extLst>
            <a:ext uri="{FF2B5EF4-FFF2-40B4-BE49-F238E27FC236}">
              <a16:creationId xmlns="" xmlns:a16="http://schemas.microsoft.com/office/drawing/2014/main" id="{00000000-0008-0000-0A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0" name="Picture 2189">
          <a:extLst>
            <a:ext uri="{FF2B5EF4-FFF2-40B4-BE49-F238E27FC236}">
              <a16:creationId xmlns="" xmlns:a16="http://schemas.microsoft.com/office/drawing/2014/main" id="{00000000-0008-0000-0A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1" name="Picture 2190">
          <a:extLst>
            <a:ext uri="{FF2B5EF4-FFF2-40B4-BE49-F238E27FC236}">
              <a16:creationId xmlns="" xmlns:a16="http://schemas.microsoft.com/office/drawing/2014/main" id="{00000000-0008-0000-0A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2" name="Picture 2191">
          <a:extLst>
            <a:ext uri="{FF2B5EF4-FFF2-40B4-BE49-F238E27FC236}">
              <a16:creationId xmlns="" xmlns:a16="http://schemas.microsoft.com/office/drawing/2014/main" id="{00000000-0008-0000-0A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3" name="Picture 2192">
          <a:extLst>
            <a:ext uri="{FF2B5EF4-FFF2-40B4-BE49-F238E27FC236}">
              <a16:creationId xmlns="" xmlns:a16="http://schemas.microsoft.com/office/drawing/2014/main" id="{00000000-0008-0000-0A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4" name="Picture 2193">
          <a:extLst>
            <a:ext uri="{FF2B5EF4-FFF2-40B4-BE49-F238E27FC236}">
              <a16:creationId xmlns="" xmlns:a16="http://schemas.microsoft.com/office/drawing/2014/main" id="{00000000-0008-0000-0A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5" name="Picture 2194">
          <a:extLst>
            <a:ext uri="{FF2B5EF4-FFF2-40B4-BE49-F238E27FC236}">
              <a16:creationId xmlns="" xmlns:a16="http://schemas.microsoft.com/office/drawing/2014/main" id="{00000000-0008-0000-0A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6" name="Picture 2195">
          <a:extLst>
            <a:ext uri="{FF2B5EF4-FFF2-40B4-BE49-F238E27FC236}">
              <a16:creationId xmlns="" xmlns:a16="http://schemas.microsoft.com/office/drawing/2014/main" id="{00000000-0008-0000-0A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7" name="Picture 2196">
          <a:extLst>
            <a:ext uri="{FF2B5EF4-FFF2-40B4-BE49-F238E27FC236}">
              <a16:creationId xmlns="" xmlns:a16="http://schemas.microsoft.com/office/drawing/2014/main" id="{00000000-0008-0000-0A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8" name="Picture 2197">
          <a:extLst>
            <a:ext uri="{FF2B5EF4-FFF2-40B4-BE49-F238E27FC236}">
              <a16:creationId xmlns="" xmlns:a16="http://schemas.microsoft.com/office/drawing/2014/main" id="{00000000-0008-0000-0A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199" name="Picture 2198">
          <a:extLst>
            <a:ext uri="{FF2B5EF4-FFF2-40B4-BE49-F238E27FC236}">
              <a16:creationId xmlns="" xmlns:a16="http://schemas.microsoft.com/office/drawing/2014/main" id="{00000000-0008-0000-0A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0" name="Picture 2199">
          <a:extLst>
            <a:ext uri="{FF2B5EF4-FFF2-40B4-BE49-F238E27FC236}">
              <a16:creationId xmlns="" xmlns:a16="http://schemas.microsoft.com/office/drawing/2014/main" id="{00000000-0008-0000-0A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1" name="Picture 2200">
          <a:extLst>
            <a:ext uri="{FF2B5EF4-FFF2-40B4-BE49-F238E27FC236}">
              <a16:creationId xmlns="" xmlns:a16="http://schemas.microsoft.com/office/drawing/2014/main" id="{00000000-0008-0000-0A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2" name="Picture 2201">
          <a:extLst>
            <a:ext uri="{FF2B5EF4-FFF2-40B4-BE49-F238E27FC236}">
              <a16:creationId xmlns="" xmlns:a16="http://schemas.microsoft.com/office/drawing/2014/main" id="{00000000-0008-0000-0A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3" name="Picture 2202">
          <a:extLst>
            <a:ext uri="{FF2B5EF4-FFF2-40B4-BE49-F238E27FC236}">
              <a16:creationId xmlns="" xmlns:a16="http://schemas.microsoft.com/office/drawing/2014/main" id="{00000000-0008-0000-0A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4" name="Picture 2203">
          <a:extLst>
            <a:ext uri="{FF2B5EF4-FFF2-40B4-BE49-F238E27FC236}">
              <a16:creationId xmlns="" xmlns:a16="http://schemas.microsoft.com/office/drawing/2014/main" id="{00000000-0008-0000-0A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5" name="Picture 2204">
          <a:extLst>
            <a:ext uri="{FF2B5EF4-FFF2-40B4-BE49-F238E27FC236}">
              <a16:creationId xmlns="" xmlns:a16="http://schemas.microsoft.com/office/drawing/2014/main" id="{00000000-0008-0000-0A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6" name="Picture 2205">
          <a:extLst>
            <a:ext uri="{FF2B5EF4-FFF2-40B4-BE49-F238E27FC236}">
              <a16:creationId xmlns="" xmlns:a16="http://schemas.microsoft.com/office/drawing/2014/main" id="{00000000-0008-0000-0A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7" name="Picture 2206">
          <a:extLst>
            <a:ext uri="{FF2B5EF4-FFF2-40B4-BE49-F238E27FC236}">
              <a16:creationId xmlns="" xmlns:a16="http://schemas.microsoft.com/office/drawing/2014/main" id="{00000000-0008-0000-0A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8" name="Picture 2207">
          <a:extLst>
            <a:ext uri="{FF2B5EF4-FFF2-40B4-BE49-F238E27FC236}">
              <a16:creationId xmlns="" xmlns:a16="http://schemas.microsoft.com/office/drawing/2014/main" id="{00000000-0008-0000-0A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09" name="Picture 2208">
          <a:extLst>
            <a:ext uri="{FF2B5EF4-FFF2-40B4-BE49-F238E27FC236}">
              <a16:creationId xmlns="" xmlns:a16="http://schemas.microsoft.com/office/drawing/2014/main" id="{00000000-0008-0000-0A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0" name="Picture 2209">
          <a:extLst>
            <a:ext uri="{FF2B5EF4-FFF2-40B4-BE49-F238E27FC236}">
              <a16:creationId xmlns="" xmlns:a16="http://schemas.microsoft.com/office/drawing/2014/main" id="{00000000-0008-0000-0A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1" name="Picture 2210">
          <a:extLst>
            <a:ext uri="{FF2B5EF4-FFF2-40B4-BE49-F238E27FC236}">
              <a16:creationId xmlns="" xmlns:a16="http://schemas.microsoft.com/office/drawing/2014/main" id="{00000000-0008-0000-0A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2" name="Picture 2211">
          <a:extLst>
            <a:ext uri="{FF2B5EF4-FFF2-40B4-BE49-F238E27FC236}">
              <a16:creationId xmlns="" xmlns:a16="http://schemas.microsoft.com/office/drawing/2014/main" id="{00000000-0008-0000-0A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3" name="Picture 2212">
          <a:extLst>
            <a:ext uri="{FF2B5EF4-FFF2-40B4-BE49-F238E27FC236}">
              <a16:creationId xmlns="" xmlns:a16="http://schemas.microsoft.com/office/drawing/2014/main" id="{00000000-0008-0000-0A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4" name="Picture 2213">
          <a:extLst>
            <a:ext uri="{FF2B5EF4-FFF2-40B4-BE49-F238E27FC236}">
              <a16:creationId xmlns="" xmlns:a16="http://schemas.microsoft.com/office/drawing/2014/main" id="{00000000-0008-0000-0A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5" name="Picture 2214">
          <a:extLst>
            <a:ext uri="{FF2B5EF4-FFF2-40B4-BE49-F238E27FC236}">
              <a16:creationId xmlns="" xmlns:a16="http://schemas.microsoft.com/office/drawing/2014/main" id="{00000000-0008-0000-0A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6" name="Picture 2215">
          <a:extLst>
            <a:ext uri="{FF2B5EF4-FFF2-40B4-BE49-F238E27FC236}">
              <a16:creationId xmlns="" xmlns:a16="http://schemas.microsoft.com/office/drawing/2014/main" id="{00000000-0008-0000-0A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7" name="Picture 2216">
          <a:extLst>
            <a:ext uri="{FF2B5EF4-FFF2-40B4-BE49-F238E27FC236}">
              <a16:creationId xmlns="" xmlns:a16="http://schemas.microsoft.com/office/drawing/2014/main" id="{00000000-0008-0000-0A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8" name="Picture 2217">
          <a:extLst>
            <a:ext uri="{FF2B5EF4-FFF2-40B4-BE49-F238E27FC236}">
              <a16:creationId xmlns="" xmlns:a16="http://schemas.microsoft.com/office/drawing/2014/main" id="{00000000-0008-0000-0A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19" name="Picture 2218">
          <a:extLst>
            <a:ext uri="{FF2B5EF4-FFF2-40B4-BE49-F238E27FC236}">
              <a16:creationId xmlns="" xmlns:a16="http://schemas.microsoft.com/office/drawing/2014/main" id="{00000000-0008-0000-0A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0" name="Picture 2219">
          <a:extLst>
            <a:ext uri="{FF2B5EF4-FFF2-40B4-BE49-F238E27FC236}">
              <a16:creationId xmlns="" xmlns:a16="http://schemas.microsoft.com/office/drawing/2014/main" id="{00000000-0008-0000-0A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1" name="Picture 2220">
          <a:extLst>
            <a:ext uri="{FF2B5EF4-FFF2-40B4-BE49-F238E27FC236}">
              <a16:creationId xmlns="" xmlns:a16="http://schemas.microsoft.com/office/drawing/2014/main" id="{00000000-0008-0000-0A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2" name="Picture 2221">
          <a:extLst>
            <a:ext uri="{FF2B5EF4-FFF2-40B4-BE49-F238E27FC236}">
              <a16:creationId xmlns="" xmlns:a16="http://schemas.microsoft.com/office/drawing/2014/main" id="{00000000-0008-0000-0A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3" name="Picture 2222">
          <a:extLst>
            <a:ext uri="{FF2B5EF4-FFF2-40B4-BE49-F238E27FC236}">
              <a16:creationId xmlns="" xmlns:a16="http://schemas.microsoft.com/office/drawing/2014/main" id="{00000000-0008-0000-0A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4" name="Picture 2223">
          <a:extLst>
            <a:ext uri="{FF2B5EF4-FFF2-40B4-BE49-F238E27FC236}">
              <a16:creationId xmlns="" xmlns:a16="http://schemas.microsoft.com/office/drawing/2014/main" id="{00000000-0008-0000-0A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5" name="Picture 2224">
          <a:extLst>
            <a:ext uri="{FF2B5EF4-FFF2-40B4-BE49-F238E27FC236}">
              <a16:creationId xmlns="" xmlns:a16="http://schemas.microsoft.com/office/drawing/2014/main" id="{00000000-0008-0000-0A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6" name="Picture 2225">
          <a:extLst>
            <a:ext uri="{FF2B5EF4-FFF2-40B4-BE49-F238E27FC236}">
              <a16:creationId xmlns="" xmlns:a16="http://schemas.microsoft.com/office/drawing/2014/main" id="{00000000-0008-0000-0A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7" name="Picture 2226">
          <a:extLst>
            <a:ext uri="{FF2B5EF4-FFF2-40B4-BE49-F238E27FC236}">
              <a16:creationId xmlns="" xmlns:a16="http://schemas.microsoft.com/office/drawing/2014/main" id="{00000000-0008-0000-0A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8" name="Picture 2227">
          <a:extLst>
            <a:ext uri="{FF2B5EF4-FFF2-40B4-BE49-F238E27FC236}">
              <a16:creationId xmlns="" xmlns:a16="http://schemas.microsoft.com/office/drawing/2014/main" id="{00000000-0008-0000-0A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29" name="Picture 2228">
          <a:extLst>
            <a:ext uri="{FF2B5EF4-FFF2-40B4-BE49-F238E27FC236}">
              <a16:creationId xmlns="" xmlns:a16="http://schemas.microsoft.com/office/drawing/2014/main" id="{00000000-0008-0000-0A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0" name="Picture 2229">
          <a:extLst>
            <a:ext uri="{FF2B5EF4-FFF2-40B4-BE49-F238E27FC236}">
              <a16:creationId xmlns="" xmlns:a16="http://schemas.microsoft.com/office/drawing/2014/main" id="{00000000-0008-0000-0A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1" name="Picture 2230">
          <a:extLst>
            <a:ext uri="{FF2B5EF4-FFF2-40B4-BE49-F238E27FC236}">
              <a16:creationId xmlns="" xmlns:a16="http://schemas.microsoft.com/office/drawing/2014/main" id="{00000000-0008-0000-0A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2" name="Picture 2231">
          <a:extLst>
            <a:ext uri="{FF2B5EF4-FFF2-40B4-BE49-F238E27FC236}">
              <a16:creationId xmlns="" xmlns:a16="http://schemas.microsoft.com/office/drawing/2014/main" id="{00000000-0008-0000-0A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3" name="Picture 2232">
          <a:extLst>
            <a:ext uri="{FF2B5EF4-FFF2-40B4-BE49-F238E27FC236}">
              <a16:creationId xmlns="" xmlns:a16="http://schemas.microsoft.com/office/drawing/2014/main" id="{00000000-0008-0000-0A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4" name="Picture 2233">
          <a:extLst>
            <a:ext uri="{FF2B5EF4-FFF2-40B4-BE49-F238E27FC236}">
              <a16:creationId xmlns="" xmlns:a16="http://schemas.microsoft.com/office/drawing/2014/main" id="{00000000-0008-0000-0A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5" name="Picture 2234">
          <a:extLst>
            <a:ext uri="{FF2B5EF4-FFF2-40B4-BE49-F238E27FC236}">
              <a16:creationId xmlns="" xmlns:a16="http://schemas.microsoft.com/office/drawing/2014/main" id="{00000000-0008-0000-0A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6" name="Picture 2235">
          <a:extLst>
            <a:ext uri="{FF2B5EF4-FFF2-40B4-BE49-F238E27FC236}">
              <a16:creationId xmlns="" xmlns:a16="http://schemas.microsoft.com/office/drawing/2014/main" id="{00000000-0008-0000-0A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7" name="Picture 2236">
          <a:extLst>
            <a:ext uri="{FF2B5EF4-FFF2-40B4-BE49-F238E27FC236}">
              <a16:creationId xmlns="" xmlns:a16="http://schemas.microsoft.com/office/drawing/2014/main" id="{00000000-0008-0000-0A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8" name="Picture 2237">
          <a:extLst>
            <a:ext uri="{FF2B5EF4-FFF2-40B4-BE49-F238E27FC236}">
              <a16:creationId xmlns="" xmlns:a16="http://schemas.microsoft.com/office/drawing/2014/main" id="{00000000-0008-0000-0A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39" name="Picture 2238">
          <a:extLst>
            <a:ext uri="{FF2B5EF4-FFF2-40B4-BE49-F238E27FC236}">
              <a16:creationId xmlns="" xmlns:a16="http://schemas.microsoft.com/office/drawing/2014/main" id="{00000000-0008-0000-0A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0" name="Picture 2239">
          <a:extLst>
            <a:ext uri="{FF2B5EF4-FFF2-40B4-BE49-F238E27FC236}">
              <a16:creationId xmlns="" xmlns:a16="http://schemas.microsoft.com/office/drawing/2014/main" id="{00000000-0008-0000-0A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1" name="Picture 2240">
          <a:extLst>
            <a:ext uri="{FF2B5EF4-FFF2-40B4-BE49-F238E27FC236}">
              <a16:creationId xmlns="" xmlns:a16="http://schemas.microsoft.com/office/drawing/2014/main" id="{00000000-0008-0000-0A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2" name="Picture 2241">
          <a:extLst>
            <a:ext uri="{FF2B5EF4-FFF2-40B4-BE49-F238E27FC236}">
              <a16:creationId xmlns="" xmlns:a16="http://schemas.microsoft.com/office/drawing/2014/main" id="{00000000-0008-0000-0A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3" name="Picture 2242">
          <a:extLst>
            <a:ext uri="{FF2B5EF4-FFF2-40B4-BE49-F238E27FC236}">
              <a16:creationId xmlns="" xmlns:a16="http://schemas.microsoft.com/office/drawing/2014/main" id="{00000000-0008-0000-0A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4" name="Picture 2243">
          <a:extLst>
            <a:ext uri="{FF2B5EF4-FFF2-40B4-BE49-F238E27FC236}">
              <a16:creationId xmlns="" xmlns:a16="http://schemas.microsoft.com/office/drawing/2014/main" id="{00000000-0008-0000-0A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5" name="Picture 2244">
          <a:extLst>
            <a:ext uri="{FF2B5EF4-FFF2-40B4-BE49-F238E27FC236}">
              <a16:creationId xmlns="" xmlns:a16="http://schemas.microsoft.com/office/drawing/2014/main" id="{00000000-0008-0000-0A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6" name="Picture 2245">
          <a:extLst>
            <a:ext uri="{FF2B5EF4-FFF2-40B4-BE49-F238E27FC236}">
              <a16:creationId xmlns="" xmlns:a16="http://schemas.microsoft.com/office/drawing/2014/main" id="{00000000-0008-0000-0A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7" name="Picture 2246">
          <a:extLst>
            <a:ext uri="{FF2B5EF4-FFF2-40B4-BE49-F238E27FC236}">
              <a16:creationId xmlns="" xmlns:a16="http://schemas.microsoft.com/office/drawing/2014/main" id="{00000000-0008-0000-0A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8" name="Picture 2247">
          <a:extLst>
            <a:ext uri="{FF2B5EF4-FFF2-40B4-BE49-F238E27FC236}">
              <a16:creationId xmlns="" xmlns:a16="http://schemas.microsoft.com/office/drawing/2014/main" id="{00000000-0008-0000-0A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49" name="Picture 2248">
          <a:extLst>
            <a:ext uri="{FF2B5EF4-FFF2-40B4-BE49-F238E27FC236}">
              <a16:creationId xmlns="" xmlns:a16="http://schemas.microsoft.com/office/drawing/2014/main" id="{00000000-0008-0000-0A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0" name="Picture 2249">
          <a:extLst>
            <a:ext uri="{FF2B5EF4-FFF2-40B4-BE49-F238E27FC236}">
              <a16:creationId xmlns="" xmlns:a16="http://schemas.microsoft.com/office/drawing/2014/main" id="{00000000-0008-0000-0A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1" name="Picture 2250">
          <a:extLst>
            <a:ext uri="{FF2B5EF4-FFF2-40B4-BE49-F238E27FC236}">
              <a16:creationId xmlns="" xmlns:a16="http://schemas.microsoft.com/office/drawing/2014/main" id="{00000000-0008-0000-0A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2" name="Picture 2251">
          <a:extLst>
            <a:ext uri="{FF2B5EF4-FFF2-40B4-BE49-F238E27FC236}">
              <a16:creationId xmlns="" xmlns:a16="http://schemas.microsoft.com/office/drawing/2014/main" id="{00000000-0008-0000-0A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3" name="Picture 2252">
          <a:extLst>
            <a:ext uri="{FF2B5EF4-FFF2-40B4-BE49-F238E27FC236}">
              <a16:creationId xmlns="" xmlns:a16="http://schemas.microsoft.com/office/drawing/2014/main" id="{00000000-0008-0000-0A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4" name="Picture 2253">
          <a:extLst>
            <a:ext uri="{FF2B5EF4-FFF2-40B4-BE49-F238E27FC236}">
              <a16:creationId xmlns="" xmlns:a16="http://schemas.microsoft.com/office/drawing/2014/main" id="{00000000-0008-0000-0A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5" name="Picture 2254">
          <a:extLst>
            <a:ext uri="{FF2B5EF4-FFF2-40B4-BE49-F238E27FC236}">
              <a16:creationId xmlns="" xmlns:a16="http://schemas.microsoft.com/office/drawing/2014/main" id="{00000000-0008-0000-0A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6" name="Picture 2255">
          <a:extLst>
            <a:ext uri="{FF2B5EF4-FFF2-40B4-BE49-F238E27FC236}">
              <a16:creationId xmlns="" xmlns:a16="http://schemas.microsoft.com/office/drawing/2014/main" id="{00000000-0008-0000-0A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7" name="Picture 2256">
          <a:extLst>
            <a:ext uri="{FF2B5EF4-FFF2-40B4-BE49-F238E27FC236}">
              <a16:creationId xmlns="" xmlns:a16="http://schemas.microsoft.com/office/drawing/2014/main" id="{00000000-0008-0000-0A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8" name="Picture 2257">
          <a:extLst>
            <a:ext uri="{FF2B5EF4-FFF2-40B4-BE49-F238E27FC236}">
              <a16:creationId xmlns="" xmlns:a16="http://schemas.microsoft.com/office/drawing/2014/main" id="{00000000-0008-0000-0A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59" name="Picture 2258">
          <a:extLst>
            <a:ext uri="{FF2B5EF4-FFF2-40B4-BE49-F238E27FC236}">
              <a16:creationId xmlns="" xmlns:a16="http://schemas.microsoft.com/office/drawing/2014/main" id="{00000000-0008-0000-0A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0" name="Picture 2259">
          <a:extLst>
            <a:ext uri="{FF2B5EF4-FFF2-40B4-BE49-F238E27FC236}">
              <a16:creationId xmlns="" xmlns:a16="http://schemas.microsoft.com/office/drawing/2014/main" id="{00000000-0008-0000-0A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1" name="Picture 2260">
          <a:extLst>
            <a:ext uri="{FF2B5EF4-FFF2-40B4-BE49-F238E27FC236}">
              <a16:creationId xmlns="" xmlns:a16="http://schemas.microsoft.com/office/drawing/2014/main" id="{00000000-0008-0000-0A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2" name="Picture 2261">
          <a:extLst>
            <a:ext uri="{FF2B5EF4-FFF2-40B4-BE49-F238E27FC236}">
              <a16:creationId xmlns="" xmlns:a16="http://schemas.microsoft.com/office/drawing/2014/main" id="{00000000-0008-0000-0A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3" name="Picture 2262">
          <a:extLst>
            <a:ext uri="{FF2B5EF4-FFF2-40B4-BE49-F238E27FC236}">
              <a16:creationId xmlns="" xmlns:a16="http://schemas.microsoft.com/office/drawing/2014/main" id="{00000000-0008-0000-0A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4" name="Picture 2263">
          <a:extLst>
            <a:ext uri="{FF2B5EF4-FFF2-40B4-BE49-F238E27FC236}">
              <a16:creationId xmlns="" xmlns:a16="http://schemas.microsoft.com/office/drawing/2014/main" id="{00000000-0008-0000-0A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5" name="Picture 2264">
          <a:extLst>
            <a:ext uri="{FF2B5EF4-FFF2-40B4-BE49-F238E27FC236}">
              <a16:creationId xmlns="" xmlns:a16="http://schemas.microsoft.com/office/drawing/2014/main" id="{00000000-0008-0000-0A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6" name="Picture 2265">
          <a:extLst>
            <a:ext uri="{FF2B5EF4-FFF2-40B4-BE49-F238E27FC236}">
              <a16:creationId xmlns="" xmlns:a16="http://schemas.microsoft.com/office/drawing/2014/main" id="{00000000-0008-0000-0A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7" name="Picture 2266">
          <a:extLst>
            <a:ext uri="{FF2B5EF4-FFF2-40B4-BE49-F238E27FC236}">
              <a16:creationId xmlns="" xmlns:a16="http://schemas.microsoft.com/office/drawing/2014/main" id="{00000000-0008-0000-0A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8" name="Picture 2267">
          <a:extLst>
            <a:ext uri="{FF2B5EF4-FFF2-40B4-BE49-F238E27FC236}">
              <a16:creationId xmlns="" xmlns:a16="http://schemas.microsoft.com/office/drawing/2014/main" id="{00000000-0008-0000-0A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69" name="Picture 2268">
          <a:extLst>
            <a:ext uri="{FF2B5EF4-FFF2-40B4-BE49-F238E27FC236}">
              <a16:creationId xmlns="" xmlns:a16="http://schemas.microsoft.com/office/drawing/2014/main" id="{00000000-0008-0000-0A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0" name="Picture 2269">
          <a:extLst>
            <a:ext uri="{FF2B5EF4-FFF2-40B4-BE49-F238E27FC236}">
              <a16:creationId xmlns="" xmlns:a16="http://schemas.microsoft.com/office/drawing/2014/main" id="{00000000-0008-0000-0A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1" name="Picture 2270">
          <a:extLst>
            <a:ext uri="{FF2B5EF4-FFF2-40B4-BE49-F238E27FC236}">
              <a16:creationId xmlns="" xmlns:a16="http://schemas.microsoft.com/office/drawing/2014/main" id="{00000000-0008-0000-0A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2" name="Picture 2271">
          <a:extLst>
            <a:ext uri="{FF2B5EF4-FFF2-40B4-BE49-F238E27FC236}">
              <a16:creationId xmlns="" xmlns:a16="http://schemas.microsoft.com/office/drawing/2014/main" id="{00000000-0008-0000-0A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3" name="Picture 2272">
          <a:extLst>
            <a:ext uri="{FF2B5EF4-FFF2-40B4-BE49-F238E27FC236}">
              <a16:creationId xmlns="" xmlns:a16="http://schemas.microsoft.com/office/drawing/2014/main" id="{00000000-0008-0000-0A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4" name="Picture 2273">
          <a:extLst>
            <a:ext uri="{FF2B5EF4-FFF2-40B4-BE49-F238E27FC236}">
              <a16:creationId xmlns="" xmlns:a16="http://schemas.microsoft.com/office/drawing/2014/main" id="{00000000-0008-0000-0A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5" name="Picture 2274">
          <a:extLst>
            <a:ext uri="{FF2B5EF4-FFF2-40B4-BE49-F238E27FC236}">
              <a16:creationId xmlns="" xmlns:a16="http://schemas.microsoft.com/office/drawing/2014/main" id="{00000000-0008-0000-0A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6" name="Picture 2275">
          <a:extLst>
            <a:ext uri="{FF2B5EF4-FFF2-40B4-BE49-F238E27FC236}">
              <a16:creationId xmlns="" xmlns:a16="http://schemas.microsoft.com/office/drawing/2014/main" id="{00000000-0008-0000-0A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7" name="Picture 2276">
          <a:extLst>
            <a:ext uri="{FF2B5EF4-FFF2-40B4-BE49-F238E27FC236}">
              <a16:creationId xmlns="" xmlns:a16="http://schemas.microsoft.com/office/drawing/2014/main" id="{00000000-0008-0000-0A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8" name="Picture 2277">
          <a:extLst>
            <a:ext uri="{FF2B5EF4-FFF2-40B4-BE49-F238E27FC236}">
              <a16:creationId xmlns="" xmlns:a16="http://schemas.microsoft.com/office/drawing/2014/main" id="{00000000-0008-0000-0A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79" name="Picture 2278">
          <a:extLst>
            <a:ext uri="{FF2B5EF4-FFF2-40B4-BE49-F238E27FC236}">
              <a16:creationId xmlns="" xmlns:a16="http://schemas.microsoft.com/office/drawing/2014/main" id="{00000000-0008-0000-0A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0" name="Picture 2279">
          <a:extLst>
            <a:ext uri="{FF2B5EF4-FFF2-40B4-BE49-F238E27FC236}">
              <a16:creationId xmlns="" xmlns:a16="http://schemas.microsoft.com/office/drawing/2014/main" id="{00000000-0008-0000-0A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1" name="Picture 2280">
          <a:extLst>
            <a:ext uri="{FF2B5EF4-FFF2-40B4-BE49-F238E27FC236}">
              <a16:creationId xmlns="" xmlns:a16="http://schemas.microsoft.com/office/drawing/2014/main" id="{00000000-0008-0000-0A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2" name="Picture 2281">
          <a:extLst>
            <a:ext uri="{FF2B5EF4-FFF2-40B4-BE49-F238E27FC236}">
              <a16:creationId xmlns="" xmlns:a16="http://schemas.microsoft.com/office/drawing/2014/main" id="{00000000-0008-0000-0A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3" name="Picture 2282">
          <a:extLst>
            <a:ext uri="{FF2B5EF4-FFF2-40B4-BE49-F238E27FC236}">
              <a16:creationId xmlns="" xmlns:a16="http://schemas.microsoft.com/office/drawing/2014/main" id="{00000000-0008-0000-0A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4" name="Picture 2283">
          <a:extLst>
            <a:ext uri="{FF2B5EF4-FFF2-40B4-BE49-F238E27FC236}">
              <a16:creationId xmlns="" xmlns:a16="http://schemas.microsoft.com/office/drawing/2014/main" id="{00000000-0008-0000-0A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5" name="Picture 2284">
          <a:extLst>
            <a:ext uri="{FF2B5EF4-FFF2-40B4-BE49-F238E27FC236}">
              <a16:creationId xmlns="" xmlns:a16="http://schemas.microsoft.com/office/drawing/2014/main" id="{00000000-0008-0000-0A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6" name="Picture 2285">
          <a:extLst>
            <a:ext uri="{FF2B5EF4-FFF2-40B4-BE49-F238E27FC236}">
              <a16:creationId xmlns="" xmlns:a16="http://schemas.microsoft.com/office/drawing/2014/main" id="{00000000-0008-0000-0A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7" name="Picture 2286">
          <a:extLst>
            <a:ext uri="{FF2B5EF4-FFF2-40B4-BE49-F238E27FC236}">
              <a16:creationId xmlns="" xmlns:a16="http://schemas.microsoft.com/office/drawing/2014/main" id="{00000000-0008-0000-0A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8" name="Picture 2287">
          <a:extLst>
            <a:ext uri="{FF2B5EF4-FFF2-40B4-BE49-F238E27FC236}">
              <a16:creationId xmlns="" xmlns:a16="http://schemas.microsoft.com/office/drawing/2014/main" id="{00000000-0008-0000-0A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89" name="Picture 2288">
          <a:extLst>
            <a:ext uri="{FF2B5EF4-FFF2-40B4-BE49-F238E27FC236}">
              <a16:creationId xmlns="" xmlns:a16="http://schemas.microsoft.com/office/drawing/2014/main" id="{00000000-0008-0000-0A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0" name="Picture 2289">
          <a:extLst>
            <a:ext uri="{FF2B5EF4-FFF2-40B4-BE49-F238E27FC236}">
              <a16:creationId xmlns="" xmlns:a16="http://schemas.microsoft.com/office/drawing/2014/main" id="{00000000-0008-0000-0A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1" name="Picture 2290">
          <a:extLst>
            <a:ext uri="{FF2B5EF4-FFF2-40B4-BE49-F238E27FC236}">
              <a16:creationId xmlns="" xmlns:a16="http://schemas.microsoft.com/office/drawing/2014/main" id="{00000000-0008-0000-0A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2" name="Picture 2291">
          <a:extLst>
            <a:ext uri="{FF2B5EF4-FFF2-40B4-BE49-F238E27FC236}">
              <a16:creationId xmlns="" xmlns:a16="http://schemas.microsoft.com/office/drawing/2014/main" id="{00000000-0008-0000-0A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3" name="Picture 2292">
          <a:extLst>
            <a:ext uri="{FF2B5EF4-FFF2-40B4-BE49-F238E27FC236}">
              <a16:creationId xmlns="" xmlns:a16="http://schemas.microsoft.com/office/drawing/2014/main" id="{00000000-0008-0000-0A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4" name="Picture 2293">
          <a:extLst>
            <a:ext uri="{FF2B5EF4-FFF2-40B4-BE49-F238E27FC236}">
              <a16:creationId xmlns="" xmlns:a16="http://schemas.microsoft.com/office/drawing/2014/main" id="{00000000-0008-0000-0A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5" name="Picture 2294">
          <a:extLst>
            <a:ext uri="{FF2B5EF4-FFF2-40B4-BE49-F238E27FC236}">
              <a16:creationId xmlns="" xmlns:a16="http://schemas.microsoft.com/office/drawing/2014/main" id="{00000000-0008-0000-0A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6" name="Picture 2295">
          <a:extLst>
            <a:ext uri="{FF2B5EF4-FFF2-40B4-BE49-F238E27FC236}">
              <a16:creationId xmlns="" xmlns:a16="http://schemas.microsoft.com/office/drawing/2014/main" id="{00000000-0008-0000-0A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7" name="Picture 2296">
          <a:extLst>
            <a:ext uri="{FF2B5EF4-FFF2-40B4-BE49-F238E27FC236}">
              <a16:creationId xmlns="" xmlns:a16="http://schemas.microsoft.com/office/drawing/2014/main" id="{00000000-0008-0000-0A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8" name="Picture 2297">
          <a:extLst>
            <a:ext uri="{FF2B5EF4-FFF2-40B4-BE49-F238E27FC236}">
              <a16:creationId xmlns="" xmlns:a16="http://schemas.microsoft.com/office/drawing/2014/main" id="{00000000-0008-0000-0A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299" name="Picture 2298">
          <a:extLst>
            <a:ext uri="{FF2B5EF4-FFF2-40B4-BE49-F238E27FC236}">
              <a16:creationId xmlns="" xmlns:a16="http://schemas.microsoft.com/office/drawing/2014/main" id="{00000000-0008-0000-0A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0" name="Picture 2299">
          <a:extLst>
            <a:ext uri="{FF2B5EF4-FFF2-40B4-BE49-F238E27FC236}">
              <a16:creationId xmlns="" xmlns:a16="http://schemas.microsoft.com/office/drawing/2014/main" id="{00000000-0008-0000-0A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1" name="Picture 2300">
          <a:extLst>
            <a:ext uri="{FF2B5EF4-FFF2-40B4-BE49-F238E27FC236}">
              <a16:creationId xmlns="" xmlns:a16="http://schemas.microsoft.com/office/drawing/2014/main" id="{00000000-0008-0000-0A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2" name="Picture 2301">
          <a:extLst>
            <a:ext uri="{FF2B5EF4-FFF2-40B4-BE49-F238E27FC236}">
              <a16:creationId xmlns="" xmlns:a16="http://schemas.microsoft.com/office/drawing/2014/main" id="{00000000-0008-0000-0A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3" name="Picture 2302">
          <a:extLst>
            <a:ext uri="{FF2B5EF4-FFF2-40B4-BE49-F238E27FC236}">
              <a16:creationId xmlns="" xmlns:a16="http://schemas.microsoft.com/office/drawing/2014/main" id="{00000000-0008-0000-0A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4" name="Picture 2303">
          <a:extLst>
            <a:ext uri="{FF2B5EF4-FFF2-40B4-BE49-F238E27FC236}">
              <a16:creationId xmlns="" xmlns:a16="http://schemas.microsoft.com/office/drawing/2014/main" id="{00000000-0008-0000-0A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5" name="Picture 2304">
          <a:extLst>
            <a:ext uri="{FF2B5EF4-FFF2-40B4-BE49-F238E27FC236}">
              <a16:creationId xmlns="" xmlns:a16="http://schemas.microsoft.com/office/drawing/2014/main" id="{00000000-0008-0000-0A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6" name="Picture 2305">
          <a:extLst>
            <a:ext uri="{FF2B5EF4-FFF2-40B4-BE49-F238E27FC236}">
              <a16:creationId xmlns="" xmlns:a16="http://schemas.microsoft.com/office/drawing/2014/main" id="{00000000-0008-0000-0A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7" name="Picture 2306">
          <a:extLst>
            <a:ext uri="{FF2B5EF4-FFF2-40B4-BE49-F238E27FC236}">
              <a16:creationId xmlns="" xmlns:a16="http://schemas.microsoft.com/office/drawing/2014/main" id="{00000000-0008-0000-0A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8" name="Picture 2307">
          <a:extLst>
            <a:ext uri="{FF2B5EF4-FFF2-40B4-BE49-F238E27FC236}">
              <a16:creationId xmlns="" xmlns:a16="http://schemas.microsoft.com/office/drawing/2014/main" id="{00000000-0008-0000-0A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09" name="Picture 2308">
          <a:extLst>
            <a:ext uri="{FF2B5EF4-FFF2-40B4-BE49-F238E27FC236}">
              <a16:creationId xmlns="" xmlns:a16="http://schemas.microsoft.com/office/drawing/2014/main" id="{00000000-0008-0000-0A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0" name="Picture 2309">
          <a:extLst>
            <a:ext uri="{FF2B5EF4-FFF2-40B4-BE49-F238E27FC236}">
              <a16:creationId xmlns="" xmlns:a16="http://schemas.microsoft.com/office/drawing/2014/main" id="{00000000-0008-0000-0A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1" name="Picture 2310">
          <a:extLst>
            <a:ext uri="{FF2B5EF4-FFF2-40B4-BE49-F238E27FC236}">
              <a16:creationId xmlns="" xmlns:a16="http://schemas.microsoft.com/office/drawing/2014/main" id="{00000000-0008-0000-0A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2" name="Picture 2311">
          <a:extLst>
            <a:ext uri="{FF2B5EF4-FFF2-40B4-BE49-F238E27FC236}">
              <a16:creationId xmlns="" xmlns:a16="http://schemas.microsoft.com/office/drawing/2014/main" id="{00000000-0008-0000-0A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3" name="Picture 2312">
          <a:extLst>
            <a:ext uri="{FF2B5EF4-FFF2-40B4-BE49-F238E27FC236}">
              <a16:creationId xmlns="" xmlns:a16="http://schemas.microsoft.com/office/drawing/2014/main" id="{00000000-0008-0000-0A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4" name="Picture 2313">
          <a:extLst>
            <a:ext uri="{FF2B5EF4-FFF2-40B4-BE49-F238E27FC236}">
              <a16:creationId xmlns="" xmlns:a16="http://schemas.microsoft.com/office/drawing/2014/main" id="{00000000-0008-0000-0A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5" name="Picture 2314">
          <a:extLst>
            <a:ext uri="{FF2B5EF4-FFF2-40B4-BE49-F238E27FC236}">
              <a16:creationId xmlns="" xmlns:a16="http://schemas.microsoft.com/office/drawing/2014/main" id="{00000000-0008-0000-0A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6" name="Picture 2315">
          <a:extLst>
            <a:ext uri="{FF2B5EF4-FFF2-40B4-BE49-F238E27FC236}">
              <a16:creationId xmlns="" xmlns:a16="http://schemas.microsoft.com/office/drawing/2014/main" id="{00000000-0008-0000-0A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7" name="Picture 2316">
          <a:extLst>
            <a:ext uri="{FF2B5EF4-FFF2-40B4-BE49-F238E27FC236}">
              <a16:creationId xmlns="" xmlns:a16="http://schemas.microsoft.com/office/drawing/2014/main" id="{00000000-0008-0000-0A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8" name="Picture 2317">
          <a:extLst>
            <a:ext uri="{FF2B5EF4-FFF2-40B4-BE49-F238E27FC236}">
              <a16:creationId xmlns="" xmlns:a16="http://schemas.microsoft.com/office/drawing/2014/main" id="{00000000-0008-0000-0A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19" name="Picture 2318">
          <a:extLst>
            <a:ext uri="{FF2B5EF4-FFF2-40B4-BE49-F238E27FC236}">
              <a16:creationId xmlns="" xmlns:a16="http://schemas.microsoft.com/office/drawing/2014/main" id="{00000000-0008-0000-0A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0" name="Picture 2319">
          <a:extLst>
            <a:ext uri="{FF2B5EF4-FFF2-40B4-BE49-F238E27FC236}">
              <a16:creationId xmlns="" xmlns:a16="http://schemas.microsoft.com/office/drawing/2014/main" id="{00000000-0008-0000-0A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1" name="Picture 2320">
          <a:extLst>
            <a:ext uri="{FF2B5EF4-FFF2-40B4-BE49-F238E27FC236}">
              <a16:creationId xmlns="" xmlns:a16="http://schemas.microsoft.com/office/drawing/2014/main" id="{00000000-0008-0000-0A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2" name="Picture 2321">
          <a:extLst>
            <a:ext uri="{FF2B5EF4-FFF2-40B4-BE49-F238E27FC236}">
              <a16:creationId xmlns="" xmlns:a16="http://schemas.microsoft.com/office/drawing/2014/main" id="{00000000-0008-0000-0A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3" name="Picture 2322">
          <a:extLst>
            <a:ext uri="{FF2B5EF4-FFF2-40B4-BE49-F238E27FC236}">
              <a16:creationId xmlns="" xmlns:a16="http://schemas.microsoft.com/office/drawing/2014/main" id="{00000000-0008-0000-0A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4" name="Picture 2323">
          <a:extLst>
            <a:ext uri="{FF2B5EF4-FFF2-40B4-BE49-F238E27FC236}">
              <a16:creationId xmlns="" xmlns:a16="http://schemas.microsoft.com/office/drawing/2014/main" id="{00000000-0008-0000-0A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5" name="Picture 2324">
          <a:extLst>
            <a:ext uri="{FF2B5EF4-FFF2-40B4-BE49-F238E27FC236}">
              <a16:creationId xmlns="" xmlns:a16="http://schemas.microsoft.com/office/drawing/2014/main" id="{00000000-0008-0000-0A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6" name="Picture 2325">
          <a:extLst>
            <a:ext uri="{FF2B5EF4-FFF2-40B4-BE49-F238E27FC236}">
              <a16:creationId xmlns="" xmlns:a16="http://schemas.microsoft.com/office/drawing/2014/main" id="{00000000-0008-0000-0A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7" name="Picture 2326">
          <a:extLst>
            <a:ext uri="{FF2B5EF4-FFF2-40B4-BE49-F238E27FC236}">
              <a16:creationId xmlns="" xmlns:a16="http://schemas.microsoft.com/office/drawing/2014/main" id="{00000000-0008-0000-0A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8" name="Picture 2327">
          <a:extLst>
            <a:ext uri="{FF2B5EF4-FFF2-40B4-BE49-F238E27FC236}">
              <a16:creationId xmlns="" xmlns:a16="http://schemas.microsoft.com/office/drawing/2014/main" id="{00000000-0008-0000-0A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29" name="Picture 2328">
          <a:extLst>
            <a:ext uri="{FF2B5EF4-FFF2-40B4-BE49-F238E27FC236}">
              <a16:creationId xmlns="" xmlns:a16="http://schemas.microsoft.com/office/drawing/2014/main" id="{00000000-0008-0000-0A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0" name="Picture 2329">
          <a:extLst>
            <a:ext uri="{FF2B5EF4-FFF2-40B4-BE49-F238E27FC236}">
              <a16:creationId xmlns="" xmlns:a16="http://schemas.microsoft.com/office/drawing/2014/main" id="{00000000-0008-0000-0A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1" name="Picture 2330">
          <a:extLst>
            <a:ext uri="{FF2B5EF4-FFF2-40B4-BE49-F238E27FC236}">
              <a16:creationId xmlns="" xmlns:a16="http://schemas.microsoft.com/office/drawing/2014/main" id="{00000000-0008-0000-0A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2" name="Picture 2331">
          <a:extLst>
            <a:ext uri="{FF2B5EF4-FFF2-40B4-BE49-F238E27FC236}">
              <a16:creationId xmlns="" xmlns:a16="http://schemas.microsoft.com/office/drawing/2014/main" id="{00000000-0008-0000-0A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3" name="Picture 2332">
          <a:extLst>
            <a:ext uri="{FF2B5EF4-FFF2-40B4-BE49-F238E27FC236}">
              <a16:creationId xmlns="" xmlns:a16="http://schemas.microsoft.com/office/drawing/2014/main" id="{00000000-0008-0000-0A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4" name="Picture 2333">
          <a:extLst>
            <a:ext uri="{FF2B5EF4-FFF2-40B4-BE49-F238E27FC236}">
              <a16:creationId xmlns="" xmlns:a16="http://schemas.microsoft.com/office/drawing/2014/main" id="{00000000-0008-0000-0A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5" name="Picture 2334">
          <a:extLst>
            <a:ext uri="{FF2B5EF4-FFF2-40B4-BE49-F238E27FC236}">
              <a16:creationId xmlns="" xmlns:a16="http://schemas.microsoft.com/office/drawing/2014/main" id="{00000000-0008-0000-0A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6" name="Picture 2335">
          <a:extLst>
            <a:ext uri="{FF2B5EF4-FFF2-40B4-BE49-F238E27FC236}">
              <a16:creationId xmlns="" xmlns:a16="http://schemas.microsoft.com/office/drawing/2014/main" id="{00000000-0008-0000-0A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7" name="Picture 2336">
          <a:extLst>
            <a:ext uri="{FF2B5EF4-FFF2-40B4-BE49-F238E27FC236}">
              <a16:creationId xmlns="" xmlns:a16="http://schemas.microsoft.com/office/drawing/2014/main" id="{00000000-0008-0000-0A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8" name="Picture 2337">
          <a:extLst>
            <a:ext uri="{FF2B5EF4-FFF2-40B4-BE49-F238E27FC236}">
              <a16:creationId xmlns="" xmlns:a16="http://schemas.microsoft.com/office/drawing/2014/main" id="{00000000-0008-0000-0A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39" name="Picture 2338">
          <a:extLst>
            <a:ext uri="{FF2B5EF4-FFF2-40B4-BE49-F238E27FC236}">
              <a16:creationId xmlns="" xmlns:a16="http://schemas.microsoft.com/office/drawing/2014/main" id="{00000000-0008-0000-0A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0" name="Picture 2339">
          <a:extLst>
            <a:ext uri="{FF2B5EF4-FFF2-40B4-BE49-F238E27FC236}">
              <a16:creationId xmlns="" xmlns:a16="http://schemas.microsoft.com/office/drawing/2014/main" id="{00000000-0008-0000-0A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1" name="Picture 2340">
          <a:extLst>
            <a:ext uri="{FF2B5EF4-FFF2-40B4-BE49-F238E27FC236}">
              <a16:creationId xmlns="" xmlns:a16="http://schemas.microsoft.com/office/drawing/2014/main" id="{00000000-0008-0000-0A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2" name="Picture 2341">
          <a:extLst>
            <a:ext uri="{FF2B5EF4-FFF2-40B4-BE49-F238E27FC236}">
              <a16:creationId xmlns="" xmlns:a16="http://schemas.microsoft.com/office/drawing/2014/main" id="{00000000-0008-0000-0A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3" name="Picture 2342">
          <a:extLst>
            <a:ext uri="{FF2B5EF4-FFF2-40B4-BE49-F238E27FC236}">
              <a16:creationId xmlns="" xmlns:a16="http://schemas.microsoft.com/office/drawing/2014/main" id="{00000000-0008-0000-0A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4" name="Picture 2343">
          <a:extLst>
            <a:ext uri="{FF2B5EF4-FFF2-40B4-BE49-F238E27FC236}">
              <a16:creationId xmlns="" xmlns:a16="http://schemas.microsoft.com/office/drawing/2014/main" id="{00000000-0008-0000-0A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5" name="Picture 2344">
          <a:extLst>
            <a:ext uri="{FF2B5EF4-FFF2-40B4-BE49-F238E27FC236}">
              <a16:creationId xmlns="" xmlns:a16="http://schemas.microsoft.com/office/drawing/2014/main" id="{00000000-0008-0000-0A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6" name="Picture 2345">
          <a:extLst>
            <a:ext uri="{FF2B5EF4-FFF2-40B4-BE49-F238E27FC236}">
              <a16:creationId xmlns="" xmlns:a16="http://schemas.microsoft.com/office/drawing/2014/main" id="{00000000-0008-0000-0A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7" name="Picture 2346">
          <a:extLst>
            <a:ext uri="{FF2B5EF4-FFF2-40B4-BE49-F238E27FC236}">
              <a16:creationId xmlns="" xmlns:a16="http://schemas.microsoft.com/office/drawing/2014/main" id="{00000000-0008-0000-0A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8" name="Picture 2347">
          <a:extLst>
            <a:ext uri="{FF2B5EF4-FFF2-40B4-BE49-F238E27FC236}">
              <a16:creationId xmlns="" xmlns:a16="http://schemas.microsoft.com/office/drawing/2014/main" id="{00000000-0008-0000-0A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49" name="Picture 2348">
          <a:extLst>
            <a:ext uri="{FF2B5EF4-FFF2-40B4-BE49-F238E27FC236}">
              <a16:creationId xmlns="" xmlns:a16="http://schemas.microsoft.com/office/drawing/2014/main" id="{00000000-0008-0000-0A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0" name="Picture 2349">
          <a:extLst>
            <a:ext uri="{FF2B5EF4-FFF2-40B4-BE49-F238E27FC236}">
              <a16:creationId xmlns="" xmlns:a16="http://schemas.microsoft.com/office/drawing/2014/main" id="{00000000-0008-0000-0A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1" name="Picture 2350">
          <a:extLst>
            <a:ext uri="{FF2B5EF4-FFF2-40B4-BE49-F238E27FC236}">
              <a16:creationId xmlns="" xmlns:a16="http://schemas.microsoft.com/office/drawing/2014/main" id="{00000000-0008-0000-0A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2" name="Picture 2351">
          <a:extLst>
            <a:ext uri="{FF2B5EF4-FFF2-40B4-BE49-F238E27FC236}">
              <a16:creationId xmlns="" xmlns:a16="http://schemas.microsoft.com/office/drawing/2014/main" id="{00000000-0008-0000-0A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3" name="Picture 2352">
          <a:extLst>
            <a:ext uri="{FF2B5EF4-FFF2-40B4-BE49-F238E27FC236}">
              <a16:creationId xmlns="" xmlns:a16="http://schemas.microsoft.com/office/drawing/2014/main" id="{00000000-0008-0000-0A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4" name="Picture 2353">
          <a:extLst>
            <a:ext uri="{FF2B5EF4-FFF2-40B4-BE49-F238E27FC236}">
              <a16:creationId xmlns="" xmlns:a16="http://schemas.microsoft.com/office/drawing/2014/main" id="{00000000-0008-0000-0A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5" name="Picture 2354">
          <a:extLst>
            <a:ext uri="{FF2B5EF4-FFF2-40B4-BE49-F238E27FC236}">
              <a16:creationId xmlns="" xmlns:a16="http://schemas.microsoft.com/office/drawing/2014/main" id="{00000000-0008-0000-0A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6" name="Picture 2355">
          <a:extLst>
            <a:ext uri="{FF2B5EF4-FFF2-40B4-BE49-F238E27FC236}">
              <a16:creationId xmlns="" xmlns:a16="http://schemas.microsoft.com/office/drawing/2014/main" id="{00000000-0008-0000-0A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7" name="Picture 2356">
          <a:extLst>
            <a:ext uri="{FF2B5EF4-FFF2-40B4-BE49-F238E27FC236}">
              <a16:creationId xmlns="" xmlns:a16="http://schemas.microsoft.com/office/drawing/2014/main" id="{00000000-0008-0000-0A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8" name="Picture 2357">
          <a:extLst>
            <a:ext uri="{FF2B5EF4-FFF2-40B4-BE49-F238E27FC236}">
              <a16:creationId xmlns="" xmlns:a16="http://schemas.microsoft.com/office/drawing/2014/main" id="{00000000-0008-0000-0A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59" name="Picture 2358">
          <a:extLst>
            <a:ext uri="{FF2B5EF4-FFF2-40B4-BE49-F238E27FC236}">
              <a16:creationId xmlns="" xmlns:a16="http://schemas.microsoft.com/office/drawing/2014/main" id="{00000000-0008-0000-0A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0" name="Picture 2359">
          <a:extLst>
            <a:ext uri="{FF2B5EF4-FFF2-40B4-BE49-F238E27FC236}">
              <a16:creationId xmlns="" xmlns:a16="http://schemas.microsoft.com/office/drawing/2014/main" id="{00000000-0008-0000-0A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1" name="Picture 2360">
          <a:extLst>
            <a:ext uri="{FF2B5EF4-FFF2-40B4-BE49-F238E27FC236}">
              <a16:creationId xmlns="" xmlns:a16="http://schemas.microsoft.com/office/drawing/2014/main" id="{00000000-0008-0000-0A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2" name="Picture 2361">
          <a:extLst>
            <a:ext uri="{FF2B5EF4-FFF2-40B4-BE49-F238E27FC236}">
              <a16:creationId xmlns="" xmlns:a16="http://schemas.microsoft.com/office/drawing/2014/main" id="{00000000-0008-0000-0A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3" name="Picture 2362">
          <a:extLst>
            <a:ext uri="{FF2B5EF4-FFF2-40B4-BE49-F238E27FC236}">
              <a16:creationId xmlns="" xmlns:a16="http://schemas.microsoft.com/office/drawing/2014/main" id="{00000000-0008-0000-0A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4" name="Picture 2363">
          <a:extLst>
            <a:ext uri="{FF2B5EF4-FFF2-40B4-BE49-F238E27FC236}">
              <a16:creationId xmlns="" xmlns:a16="http://schemas.microsoft.com/office/drawing/2014/main" id="{00000000-0008-0000-0A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5" name="Picture 2364">
          <a:extLst>
            <a:ext uri="{FF2B5EF4-FFF2-40B4-BE49-F238E27FC236}">
              <a16:creationId xmlns="" xmlns:a16="http://schemas.microsoft.com/office/drawing/2014/main" id="{00000000-0008-0000-0A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6" name="Picture 2365">
          <a:extLst>
            <a:ext uri="{FF2B5EF4-FFF2-40B4-BE49-F238E27FC236}">
              <a16:creationId xmlns="" xmlns:a16="http://schemas.microsoft.com/office/drawing/2014/main" id="{00000000-0008-0000-0A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7" name="Picture 2366">
          <a:extLst>
            <a:ext uri="{FF2B5EF4-FFF2-40B4-BE49-F238E27FC236}">
              <a16:creationId xmlns="" xmlns:a16="http://schemas.microsoft.com/office/drawing/2014/main" id="{00000000-0008-0000-0A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8" name="Picture 2367">
          <a:extLst>
            <a:ext uri="{FF2B5EF4-FFF2-40B4-BE49-F238E27FC236}">
              <a16:creationId xmlns="" xmlns:a16="http://schemas.microsoft.com/office/drawing/2014/main" id="{00000000-0008-0000-0A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69" name="Picture 2368">
          <a:extLst>
            <a:ext uri="{FF2B5EF4-FFF2-40B4-BE49-F238E27FC236}">
              <a16:creationId xmlns="" xmlns:a16="http://schemas.microsoft.com/office/drawing/2014/main" id="{00000000-0008-0000-0A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0" name="Picture 2369">
          <a:extLst>
            <a:ext uri="{FF2B5EF4-FFF2-40B4-BE49-F238E27FC236}">
              <a16:creationId xmlns="" xmlns:a16="http://schemas.microsoft.com/office/drawing/2014/main" id="{00000000-0008-0000-0A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1" name="Picture 2370">
          <a:extLst>
            <a:ext uri="{FF2B5EF4-FFF2-40B4-BE49-F238E27FC236}">
              <a16:creationId xmlns="" xmlns:a16="http://schemas.microsoft.com/office/drawing/2014/main" id="{00000000-0008-0000-0A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2" name="Picture 2371">
          <a:extLst>
            <a:ext uri="{FF2B5EF4-FFF2-40B4-BE49-F238E27FC236}">
              <a16:creationId xmlns="" xmlns:a16="http://schemas.microsoft.com/office/drawing/2014/main" id="{00000000-0008-0000-0A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3" name="Picture 2372">
          <a:extLst>
            <a:ext uri="{FF2B5EF4-FFF2-40B4-BE49-F238E27FC236}">
              <a16:creationId xmlns="" xmlns:a16="http://schemas.microsoft.com/office/drawing/2014/main" id="{00000000-0008-0000-0A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4" name="Picture 2373">
          <a:extLst>
            <a:ext uri="{FF2B5EF4-FFF2-40B4-BE49-F238E27FC236}">
              <a16:creationId xmlns="" xmlns:a16="http://schemas.microsoft.com/office/drawing/2014/main" id="{00000000-0008-0000-0A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5" name="Picture 2374">
          <a:extLst>
            <a:ext uri="{FF2B5EF4-FFF2-40B4-BE49-F238E27FC236}">
              <a16:creationId xmlns="" xmlns:a16="http://schemas.microsoft.com/office/drawing/2014/main" id="{00000000-0008-0000-0A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6" name="Picture 2375">
          <a:extLst>
            <a:ext uri="{FF2B5EF4-FFF2-40B4-BE49-F238E27FC236}">
              <a16:creationId xmlns="" xmlns:a16="http://schemas.microsoft.com/office/drawing/2014/main" id="{00000000-0008-0000-0A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7" name="Picture 2376">
          <a:extLst>
            <a:ext uri="{FF2B5EF4-FFF2-40B4-BE49-F238E27FC236}">
              <a16:creationId xmlns="" xmlns:a16="http://schemas.microsoft.com/office/drawing/2014/main" id="{00000000-0008-0000-0A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8" name="Picture 2377">
          <a:extLst>
            <a:ext uri="{FF2B5EF4-FFF2-40B4-BE49-F238E27FC236}">
              <a16:creationId xmlns="" xmlns:a16="http://schemas.microsoft.com/office/drawing/2014/main" id="{00000000-0008-0000-0A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79" name="Picture 2378">
          <a:extLst>
            <a:ext uri="{FF2B5EF4-FFF2-40B4-BE49-F238E27FC236}">
              <a16:creationId xmlns="" xmlns:a16="http://schemas.microsoft.com/office/drawing/2014/main" id="{00000000-0008-0000-0A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0" name="Picture 2379">
          <a:extLst>
            <a:ext uri="{FF2B5EF4-FFF2-40B4-BE49-F238E27FC236}">
              <a16:creationId xmlns="" xmlns:a16="http://schemas.microsoft.com/office/drawing/2014/main" id="{00000000-0008-0000-0A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1" name="Picture 2380">
          <a:extLst>
            <a:ext uri="{FF2B5EF4-FFF2-40B4-BE49-F238E27FC236}">
              <a16:creationId xmlns="" xmlns:a16="http://schemas.microsoft.com/office/drawing/2014/main" id="{00000000-0008-0000-0A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2" name="Picture 2381">
          <a:extLst>
            <a:ext uri="{FF2B5EF4-FFF2-40B4-BE49-F238E27FC236}">
              <a16:creationId xmlns="" xmlns:a16="http://schemas.microsoft.com/office/drawing/2014/main" id="{00000000-0008-0000-0A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3" name="Picture 2382">
          <a:extLst>
            <a:ext uri="{FF2B5EF4-FFF2-40B4-BE49-F238E27FC236}">
              <a16:creationId xmlns="" xmlns:a16="http://schemas.microsoft.com/office/drawing/2014/main" id="{00000000-0008-0000-0A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4" name="Picture 2383">
          <a:extLst>
            <a:ext uri="{FF2B5EF4-FFF2-40B4-BE49-F238E27FC236}">
              <a16:creationId xmlns="" xmlns:a16="http://schemas.microsoft.com/office/drawing/2014/main" id="{00000000-0008-0000-0A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5" name="Picture 2384">
          <a:extLst>
            <a:ext uri="{FF2B5EF4-FFF2-40B4-BE49-F238E27FC236}">
              <a16:creationId xmlns="" xmlns:a16="http://schemas.microsoft.com/office/drawing/2014/main" id="{00000000-0008-0000-0A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6" name="Picture 2385">
          <a:extLst>
            <a:ext uri="{FF2B5EF4-FFF2-40B4-BE49-F238E27FC236}">
              <a16:creationId xmlns="" xmlns:a16="http://schemas.microsoft.com/office/drawing/2014/main" id="{00000000-0008-0000-0A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7" name="Picture 2386">
          <a:extLst>
            <a:ext uri="{FF2B5EF4-FFF2-40B4-BE49-F238E27FC236}">
              <a16:creationId xmlns="" xmlns:a16="http://schemas.microsoft.com/office/drawing/2014/main" id="{00000000-0008-0000-0A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8" name="Picture 2387">
          <a:extLst>
            <a:ext uri="{FF2B5EF4-FFF2-40B4-BE49-F238E27FC236}">
              <a16:creationId xmlns="" xmlns:a16="http://schemas.microsoft.com/office/drawing/2014/main" id="{00000000-0008-0000-0A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89" name="Picture 2388">
          <a:extLst>
            <a:ext uri="{FF2B5EF4-FFF2-40B4-BE49-F238E27FC236}">
              <a16:creationId xmlns="" xmlns:a16="http://schemas.microsoft.com/office/drawing/2014/main" id="{00000000-0008-0000-0A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0" name="Picture 2389">
          <a:extLst>
            <a:ext uri="{FF2B5EF4-FFF2-40B4-BE49-F238E27FC236}">
              <a16:creationId xmlns="" xmlns:a16="http://schemas.microsoft.com/office/drawing/2014/main" id="{00000000-0008-0000-0A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1" name="Picture 2390">
          <a:extLst>
            <a:ext uri="{FF2B5EF4-FFF2-40B4-BE49-F238E27FC236}">
              <a16:creationId xmlns="" xmlns:a16="http://schemas.microsoft.com/office/drawing/2014/main" id="{00000000-0008-0000-0A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2" name="Picture 2391">
          <a:extLst>
            <a:ext uri="{FF2B5EF4-FFF2-40B4-BE49-F238E27FC236}">
              <a16:creationId xmlns="" xmlns:a16="http://schemas.microsoft.com/office/drawing/2014/main" id="{00000000-0008-0000-0A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3" name="Picture 2392">
          <a:extLst>
            <a:ext uri="{FF2B5EF4-FFF2-40B4-BE49-F238E27FC236}">
              <a16:creationId xmlns="" xmlns:a16="http://schemas.microsoft.com/office/drawing/2014/main" id="{00000000-0008-0000-0A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4" name="Picture 2393">
          <a:extLst>
            <a:ext uri="{FF2B5EF4-FFF2-40B4-BE49-F238E27FC236}">
              <a16:creationId xmlns="" xmlns:a16="http://schemas.microsoft.com/office/drawing/2014/main" id="{00000000-0008-0000-0A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5" name="Picture 2394">
          <a:extLst>
            <a:ext uri="{FF2B5EF4-FFF2-40B4-BE49-F238E27FC236}">
              <a16:creationId xmlns="" xmlns:a16="http://schemas.microsoft.com/office/drawing/2014/main" id="{00000000-0008-0000-0A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6" name="Picture 2395">
          <a:extLst>
            <a:ext uri="{FF2B5EF4-FFF2-40B4-BE49-F238E27FC236}">
              <a16:creationId xmlns="" xmlns:a16="http://schemas.microsoft.com/office/drawing/2014/main" id="{00000000-0008-0000-0A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7" name="Picture 2396">
          <a:extLst>
            <a:ext uri="{FF2B5EF4-FFF2-40B4-BE49-F238E27FC236}">
              <a16:creationId xmlns="" xmlns:a16="http://schemas.microsoft.com/office/drawing/2014/main" id="{00000000-0008-0000-0A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8" name="Picture 2397">
          <a:extLst>
            <a:ext uri="{FF2B5EF4-FFF2-40B4-BE49-F238E27FC236}">
              <a16:creationId xmlns="" xmlns:a16="http://schemas.microsoft.com/office/drawing/2014/main" id="{00000000-0008-0000-0A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399" name="Picture 2398">
          <a:extLst>
            <a:ext uri="{FF2B5EF4-FFF2-40B4-BE49-F238E27FC236}">
              <a16:creationId xmlns="" xmlns:a16="http://schemas.microsoft.com/office/drawing/2014/main" id="{00000000-0008-0000-0A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0" name="Picture 2399">
          <a:extLst>
            <a:ext uri="{FF2B5EF4-FFF2-40B4-BE49-F238E27FC236}">
              <a16:creationId xmlns="" xmlns:a16="http://schemas.microsoft.com/office/drawing/2014/main" id="{00000000-0008-0000-0A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1" name="Picture 2400">
          <a:extLst>
            <a:ext uri="{FF2B5EF4-FFF2-40B4-BE49-F238E27FC236}">
              <a16:creationId xmlns="" xmlns:a16="http://schemas.microsoft.com/office/drawing/2014/main" id="{00000000-0008-0000-0A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2" name="Picture 2401">
          <a:extLst>
            <a:ext uri="{FF2B5EF4-FFF2-40B4-BE49-F238E27FC236}">
              <a16:creationId xmlns="" xmlns:a16="http://schemas.microsoft.com/office/drawing/2014/main" id="{00000000-0008-0000-0A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3" name="Picture 2402">
          <a:extLst>
            <a:ext uri="{FF2B5EF4-FFF2-40B4-BE49-F238E27FC236}">
              <a16:creationId xmlns="" xmlns:a16="http://schemas.microsoft.com/office/drawing/2014/main" id="{00000000-0008-0000-0A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4" name="Picture 2403">
          <a:extLst>
            <a:ext uri="{FF2B5EF4-FFF2-40B4-BE49-F238E27FC236}">
              <a16:creationId xmlns="" xmlns:a16="http://schemas.microsoft.com/office/drawing/2014/main" id="{00000000-0008-0000-0A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5" name="Picture 2404">
          <a:extLst>
            <a:ext uri="{FF2B5EF4-FFF2-40B4-BE49-F238E27FC236}">
              <a16:creationId xmlns="" xmlns:a16="http://schemas.microsoft.com/office/drawing/2014/main" id="{00000000-0008-0000-0A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6" name="Picture 2405">
          <a:extLst>
            <a:ext uri="{FF2B5EF4-FFF2-40B4-BE49-F238E27FC236}">
              <a16:creationId xmlns="" xmlns:a16="http://schemas.microsoft.com/office/drawing/2014/main" id="{00000000-0008-0000-0A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7" name="Picture 2406">
          <a:extLst>
            <a:ext uri="{FF2B5EF4-FFF2-40B4-BE49-F238E27FC236}">
              <a16:creationId xmlns="" xmlns:a16="http://schemas.microsoft.com/office/drawing/2014/main" id="{00000000-0008-0000-0A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8" name="Picture 2407">
          <a:extLst>
            <a:ext uri="{FF2B5EF4-FFF2-40B4-BE49-F238E27FC236}">
              <a16:creationId xmlns="" xmlns:a16="http://schemas.microsoft.com/office/drawing/2014/main" id="{00000000-0008-0000-0A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09" name="Picture 2408">
          <a:extLst>
            <a:ext uri="{FF2B5EF4-FFF2-40B4-BE49-F238E27FC236}">
              <a16:creationId xmlns="" xmlns:a16="http://schemas.microsoft.com/office/drawing/2014/main" id="{00000000-0008-0000-0A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0" name="Picture 2409">
          <a:extLst>
            <a:ext uri="{FF2B5EF4-FFF2-40B4-BE49-F238E27FC236}">
              <a16:creationId xmlns="" xmlns:a16="http://schemas.microsoft.com/office/drawing/2014/main" id="{00000000-0008-0000-0A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1" name="Picture 2410">
          <a:extLst>
            <a:ext uri="{FF2B5EF4-FFF2-40B4-BE49-F238E27FC236}">
              <a16:creationId xmlns="" xmlns:a16="http://schemas.microsoft.com/office/drawing/2014/main" id="{00000000-0008-0000-0A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2" name="Picture 2411">
          <a:extLst>
            <a:ext uri="{FF2B5EF4-FFF2-40B4-BE49-F238E27FC236}">
              <a16:creationId xmlns="" xmlns:a16="http://schemas.microsoft.com/office/drawing/2014/main" id="{00000000-0008-0000-0A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3" name="Picture 2412">
          <a:extLst>
            <a:ext uri="{FF2B5EF4-FFF2-40B4-BE49-F238E27FC236}">
              <a16:creationId xmlns="" xmlns:a16="http://schemas.microsoft.com/office/drawing/2014/main" id="{00000000-0008-0000-0A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4" name="Picture 2413">
          <a:extLst>
            <a:ext uri="{FF2B5EF4-FFF2-40B4-BE49-F238E27FC236}">
              <a16:creationId xmlns="" xmlns:a16="http://schemas.microsoft.com/office/drawing/2014/main" id="{00000000-0008-0000-0A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5" name="Picture 2414">
          <a:extLst>
            <a:ext uri="{FF2B5EF4-FFF2-40B4-BE49-F238E27FC236}">
              <a16:creationId xmlns="" xmlns:a16="http://schemas.microsoft.com/office/drawing/2014/main" id="{00000000-0008-0000-0A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6" name="Picture 2415">
          <a:extLst>
            <a:ext uri="{FF2B5EF4-FFF2-40B4-BE49-F238E27FC236}">
              <a16:creationId xmlns="" xmlns:a16="http://schemas.microsoft.com/office/drawing/2014/main" id="{00000000-0008-0000-0A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7" name="Picture 2416">
          <a:extLst>
            <a:ext uri="{FF2B5EF4-FFF2-40B4-BE49-F238E27FC236}">
              <a16:creationId xmlns="" xmlns:a16="http://schemas.microsoft.com/office/drawing/2014/main" id="{00000000-0008-0000-0A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8" name="Picture 2417">
          <a:extLst>
            <a:ext uri="{FF2B5EF4-FFF2-40B4-BE49-F238E27FC236}">
              <a16:creationId xmlns="" xmlns:a16="http://schemas.microsoft.com/office/drawing/2014/main" id="{00000000-0008-0000-0A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19" name="Picture 2418">
          <a:extLst>
            <a:ext uri="{FF2B5EF4-FFF2-40B4-BE49-F238E27FC236}">
              <a16:creationId xmlns="" xmlns:a16="http://schemas.microsoft.com/office/drawing/2014/main" id="{00000000-0008-0000-0A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0" name="Picture 2419">
          <a:extLst>
            <a:ext uri="{FF2B5EF4-FFF2-40B4-BE49-F238E27FC236}">
              <a16:creationId xmlns="" xmlns:a16="http://schemas.microsoft.com/office/drawing/2014/main" id="{00000000-0008-0000-0A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1" name="Picture 2420">
          <a:extLst>
            <a:ext uri="{FF2B5EF4-FFF2-40B4-BE49-F238E27FC236}">
              <a16:creationId xmlns="" xmlns:a16="http://schemas.microsoft.com/office/drawing/2014/main" id="{00000000-0008-0000-0A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2" name="Picture 2421">
          <a:extLst>
            <a:ext uri="{FF2B5EF4-FFF2-40B4-BE49-F238E27FC236}">
              <a16:creationId xmlns="" xmlns:a16="http://schemas.microsoft.com/office/drawing/2014/main" id="{00000000-0008-0000-0A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3" name="Picture 2422">
          <a:extLst>
            <a:ext uri="{FF2B5EF4-FFF2-40B4-BE49-F238E27FC236}">
              <a16:creationId xmlns="" xmlns:a16="http://schemas.microsoft.com/office/drawing/2014/main" id="{00000000-0008-0000-0A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4" name="Picture 2423">
          <a:extLst>
            <a:ext uri="{FF2B5EF4-FFF2-40B4-BE49-F238E27FC236}">
              <a16:creationId xmlns="" xmlns:a16="http://schemas.microsoft.com/office/drawing/2014/main" id="{00000000-0008-0000-0A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5" name="Picture 2424">
          <a:extLst>
            <a:ext uri="{FF2B5EF4-FFF2-40B4-BE49-F238E27FC236}">
              <a16:creationId xmlns="" xmlns:a16="http://schemas.microsoft.com/office/drawing/2014/main" id="{00000000-0008-0000-0A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6" name="Picture 2425">
          <a:extLst>
            <a:ext uri="{FF2B5EF4-FFF2-40B4-BE49-F238E27FC236}">
              <a16:creationId xmlns="" xmlns:a16="http://schemas.microsoft.com/office/drawing/2014/main" id="{00000000-0008-0000-0A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7" name="Picture 2426">
          <a:extLst>
            <a:ext uri="{FF2B5EF4-FFF2-40B4-BE49-F238E27FC236}">
              <a16:creationId xmlns="" xmlns:a16="http://schemas.microsoft.com/office/drawing/2014/main" id="{00000000-0008-0000-0A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8" name="Picture 2427">
          <a:extLst>
            <a:ext uri="{FF2B5EF4-FFF2-40B4-BE49-F238E27FC236}">
              <a16:creationId xmlns="" xmlns:a16="http://schemas.microsoft.com/office/drawing/2014/main" id="{00000000-0008-0000-0A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29" name="Picture 2428">
          <a:extLst>
            <a:ext uri="{FF2B5EF4-FFF2-40B4-BE49-F238E27FC236}">
              <a16:creationId xmlns="" xmlns:a16="http://schemas.microsoft.com/office/drawing/2014/main" id="{00000000-0008-0000-0A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0" name="Picture 2429">
          <a:extLst>
            <a:ext uri="{FF2B5EF4-FFF2-40B4-BE49-F238E27FC236}">
              <a16:creationId xmlns="" xmlns:a16="http://schemas.microsoft.com/office/drawing/2014/main" id="{00000000-0008-0000-0A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1" name="Picture 2430">
          <a:extLst>
            <a:ext uri="{FF2B5EF4-FFF2-40B4-BE49-F238E27FC236}">
              <a16:creationId xmlns="" xmlns:a16="http://schemas.microsoft.com/office/drawing/2014/main" id="{00000000-0008-0000-0A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2" name="Picture 2431">
          <a:extLst>
            <a:ext uri="{FF2B5EF4-FFF2-40B4-BE49-F238E27FC236}">
              <a16:creationId xmlns="" xmlns:a16="http://schemas.microsoft.com/office/drawing/2014/main" id="{00000000-0008-0000-0A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3" name="Picture 2432">
          <a:extLst>
            <a:ext uri="{FF2B5EF4-FFF2-40B4-BE49-F238E27FC236}">
              <a16:creationId xmlns="" xmlns:a16="http://schemas.microsoft.com/office/drawing/2014/main" id="{00000000-0008-0000-0A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4" name="Picture 2433">
          <a:extLst>
            <a:ext uri="{FF2B5EF4-FFF2-40B4-BE49-F238E27FC236}">
              <a16:creationId xmlns="" xmlns:a16="http://schemas.microsoft.com/office/drawing/2014/main" id="{00000000-0008-0000-0A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5" name="Picture 2434">
          <a:extLst>
            <a:ext uri="{FF2B5EF4-FFF2-40B4-BE49-F238E27FC236}">
              <a16:creationId xmlns="" xmlns:a16="http://schemas.microsoft.com/office/drawing/2014/main" id="{00000000-0008-0000-0A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6" name="Picture 2435">
          <a:extLst>
            <a:ext uri="{FF2B5EF4-FFF2-40B4-BE49-F238E27FC236}">
              <a16:creationId xmlns="" xmlns:a16="http://schemas.microsoft.com/office/drawing/2014/main" id="{00000000-0008-0000-0A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7" name="Picture 2436">
          <a:extLst>
            <a:ext uri="{FF2B5EF4-FFF2-40B4-BE49-F238E27FC236}">
              <a16:creationId xmlns="" xmlns:a16="http://schemas.microsoft.com/office/drawing/2014/main" id="{00000000-0008-0000-0A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8" name="Picture 2437">
          <a:extLst>
            <a:ext uri="{FF2B5EF4-FFF2-40B4-BE49-F238E27FC236}">
              <a16:creationId xmlns="" xmlns:a16="http://schemas.microsoft.com/office/drawing/2014/main" id="{00000000-0008-0000-0A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39" name="Picture 2438">
          <a:extLst>
            <a:ext uri="{FF2B5EF4-FFF2-40B4-BE49-F238E27FC236}">
              <a16:creationId xmlns="" xmlns:a16="http://schemas.microsoft.com/office/drawing/2014/main" id="{00000000-0008-0000-0A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0" name="Picture 2439">
          <a:extLst>
            <a:ext uri="{FF2B5EF4-FFF2-40B4-BE49-F238E27FC236}">
              <a16:creationId xmlns="" xmlns:a16="http://schemas.microsoft.com/office/drawing/2014/main" id="{00000000-0008-0000-0A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1" name="Picture 2440">
          <a:extLst>
            <a:ext uri="{FF2B5EF4-FFF2-40B4-BE49-F238E27FC236}">
              <a16:creationId xmlns="" xmlns:a16="http://schemas.microsoft.com/office/drawing/2014/main" id="{00000000-0008-0000-0A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2" name="Picture 2441">
          <a:extLst>
            <a:ext uri="{FF2B5EF4-FFF2-40B4-BE49-F238E27FC236}">
              <a16:creationId xmlns="" xmlns:a16="http://schemas.microsoft.com/office/drawing/2014/main" id="{00000000-0008-0000-0A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3" name="Picture 2442">
          <a:extLst>
            <a:ext uri="{FF2B5EF4-FFF2-40B4-BE49-F238E27FC236}">
              <a16:creationId xmlns="" xmlns:a16="http://schemas.microsoft.com/office/drawing/2014/main" id="{00000000-0008-0000-0A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4" name="Picture 2443">
          <a:extLst>
            <a:ext uri="{FF2B5EF4-FFF2-40B4-BE49-F238E27FC236}">
              <a16:creationId xmlns="" xmlns:a16="http://schemas.microsoft.com/office/drawing/2014/main" id="{00000000-0008-0000-0A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5" name="Picture 2444">
          <a:extLst>
            <a:ext uri="{FF2B5EF4-FFF2-40B4-BE49-F238E27FC236}">
              <a16:creationId xmlns="" xmlns:a16="http://schemas.microsoft.com/office/drawing/2014/main" id="{00000000-0008-0000-0A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6" name="Picture 2445">
          <a:extLst>
            <a:ext uri="{FF2B5EF4-FFF2-40B4-BE49-F238E27FC236}">
              <a16:creationId xmlns="" xmlns:a16="http://schemas.microsoft.com/office/drawing/2014/main" id="{00000000-0008-0000-0A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7" name="Picture 2446">
          <a:extLst>
            <a:ext uri="{FF2B5EF4-FFF2-40B4-BE49-F238E27FC236}">
              <a16:creationId xmlns="" xmlns:a16="http://schemas.microsoft.com/office/drawing/2014/main" id="{00000000-0008-0000-0A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8" name="Picture 2447">
          <a:extLst>
            <a:ext uri="{FF2B5EF4-FFF2-40B4-BE49-F238E27FC236}">
              <a16:creationId xmlns="" xmlns:a16="http://schemas.microsoft.com/office/drawing/2014/main" id="{00000000-0008-0000-0A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49" name="Picture 2448">
          <a:extLst>
            <a:ext uri="{FF2B5EF4-FFF2-40B4-BE49-F238E27FC236}">
              <a16:creationId xmlns="" xmlns:a16="http://schemas.microsoft.com/office/drawing/2014/main" id="{00000000-0008-0000-0A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0" name="Picture 2449">
          <a:extLst>
            <a:ext uri="{FF2B5EF4-FFF2-40B4-BE49-F238E27FC236}">
              <a16:creationId xmlns="" xmlns:a16="http://schemas.microsoft.com/office/drawing/2014/main" id="{00000000-0008-0000-0A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1" name="Picture 2450">
          <a:extLst>
            <a:ext uri="{FF2B5EF4-FFF2-40B4-BE49-F238E27FC236}">
              <a16:creationId xmlns="" xmlns:a16="http://schemas.microsoft.com/office/drawing/2014/main" id="{00000000-0008-0000-0A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2" name="Picture 2451">
          <a:extLst>
            <a:ext uri="{FF2B5EF4-FFF2-40B4-BE49-F238E27FC236}">
              <a16:creationId xmlns="" xmlns:a16="http://schemas.microsoft.com/office/drawing/2014/main" id="{00000000-0008-0000-0A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3" name="Picture 2452">
          <a:extLst>
            <a:ext uri="{FF2B5EF4-FFF2-40B4-BE49-F238E27FC236}">
              <a16:creationId xmlns="" xmlns:a16="http://schemas.microsoft.com/office/drawing/2014/main" id="{00000000-0008-0000-0A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4" name="Picture 2453">
          <a:extLst>
            <a:ext uri="{FF2B5EF4-FFF2-40B4-BE49-F238E27FC236}">
              <a16:creationId xmlns="" xmlns:a16="http://schemas.microsoft.com/office/drawing/2014/main" id="{00000000-0008-0000-0A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5" name="Picture 2454">
          <a:extLst>
            <a:ext uri="{FF2B5EF4-FFF2-40B4-BE49-F238E27FC236}">
              <a16:creationId xmlns="" xmlns:a16="http://schemas.microsoft.com/office/drawing/2014/main" id="{00000000-0008-0000-0A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6" name="Picture 2455">
          <a:extLst>
            <a:ext uri="{FF2B5EF4-FFF2-40B4-BE49-F238E27FC236}">
              <a16:creationId xmlns="" xmlns:a16="http://schemas.microsoft.com/office/drawing/2014/main" id="{00000000-0008-0000-0A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7" name="Picture 2456">
          <a:extLst>
            <a:ext uri="{FF2B5EF4-FFF2-40B4-BE49-F238E27FC236}">
              <a16:creationId xmlns="" xmlns:a16="http://schemas.microsoft.com/office/drawing/2014/main" id="{00000000-0008-0000-0A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8" name="Picture 2457">
          <a:extLst>
            <a:ext uri="{FF2B5EF4-FFF2-40B4-BE49-F238E27FC236}">
              <a16:creationId xmlns="" xmlns:a16="http://schemas.microsoft.com/office/drawing/2014/main" id="{00000000-0008-0000-0A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59" name="Picture 2458">
          <a:extLst>
            <a:ext uri="{FF2B5EF4-FFF2-40B4-BE49-F238E27FC236}">
              <a16:creationId xmlns="" xmlns:a16="http://schemas.microsoft.com/office/drawing/2014/main" id="{00000000-0008-0000-0A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0" name="Picture 2459">
          <a:extLst>
            <a:ext uri="{FF2B5EF4-FFF2-40B4-BE49-F238E27FC236}">
              <a16:creationId xmlns="" xmlns:a16="http://schemas.microsoft.com/office/drawing/2014/main" id="{00000000-0008-0000-0A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1" name="Picture 2460">
          <a:extLst>
            <a:ext uri="{FF2B5EF4-FFF2-40B4-BE49-F238E27FC236}">
              <a16:creationId xmlns="" xmlns:a16="http://schemas.microsoft.com/office/drawing/2014/main" id="{00000000-0008-0000-0A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2" name="Picture 2461">
          <a:extLst>
            <a:ext uri="{FF2B5EF4-FFF2-40B4-BE49-F238E27FC236}">
              <a16:creationId xmlns="" xmlns:a16="http://schemas.microsoft.com/office/drawing/2014/main" id="{00000000-0008-0000-0A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3" name="Picture 2462">
          <a:extLst>
            <a:ext uri="{FF2B5EF4-FFF2-40B4-BE49-F238E27FC236}">
              <a16:creationId xmlns="" xmlns:a16="http://schemas.microsoft.com/office/drawing/2014/main" id="{00000000-0008-0000-0A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4" name="Picture 2463">
          <a:extLst>
            <a:ext uri="{FF2B5EF4-FFF2-40B4-BE49-F238E27FC236}">
              <a16:creationId xmlns="" xmlns:a16="http://schemas.microsoft.com/office/drawing/2014/main" id="{00000000-0008-0000-0A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5" name="Picture 2464">
          <a:extLst>
            <a:ext uri="{FF2B5EF4-FFF2-40B4-BE49-F238E27FC236}">
              <a16:creationId xmlns="" xmlns:a16="http://schemas.microsoft.com/office/drawing/2014/main" id="{00000000-0008-0000-0A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6" name="Picture 2465">
          <a:extLst>
            <a:ext uri="{FF2B5EF4-FFF2-40B4-BE49-F238E27FC236}">
              <a16:creationId xmlns="" xmlns:a16="http://schemas.microsoft.com/office/drawing/2014/main" id="{00000000-0008-0000-0A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7" name="Picture 2466">
          <a:extLst>
            <a:ext uri="{FF2B5EF4-FFF2-40B4-BE49-F238E27FC236}">
              <a16:creationId xmlns="" xmlns:a16="http://schemas.microsoft.com/office/drawing/2014/main" id="{00000000-0008-0000-0A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8" name="Picture 2467">
          <a:extLst>
            <a:ext uri="{FF2B5EF4-FFF2-40B4-BE49-F238E27FC236}">
              <a16:creationId xmlns="" xmlns:a16="http://schemas.microsoft.com/office/drawing/2014/main" id="{00000000-0008-0000-0A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69" name="Picture 2468">
          <a:extLst>
            <a:ext uri="{FF2B5EF4-FFF2-40B4-BE49-F238E27FC236}">
              <a16:creationId xmlns="" xmlns:a16="http://schemas.microsoft.com/office/drawing/2014/main" id="{00000000-0008-0000-0A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0" name="Picture 2469">
          <a:extLst>
            <a:ext uri="{FF2B5EF4-FFF2-40B4-BE49-F238E27FC236}">
              <a16:creationId xmlns="" xmlns:a16="http://schemas.microsoft.com/office/drawing/2014/main" id="{00000000-0008-0000-0A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1" name="Picture 2470">
          <a:extLst>
            <a:ext uri="{FF2B5EF4-FFF2-40B4-BE49-F238E27FC236}">
              <a16:creationId xmlns="" xmlns:a16="http://schemas.microsoft.com/office/drawing/2014/main" id="{00000000-0008-0000-0A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2" name="Picture 2471">
          <a:extLst>
            <a:ext uri="{FF2B5EF4-FFF2-40B4-BE49-F238E27FC236}">
              <a16:creationId xmlns="" xmlns:a16="http://schemas.microsoft.com/office/drawing/2014/main" id="{00000000-0008-0000-0A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3" name="Picture 2472">
          <a:extLst>
            <a:ext uri="{FF2B5EF4-FFF2-40B4-BE49-F238E27FC236}">
              <a16:creationId xmlns="" xmlns:a16="http://schemas.microsoft.com/office/drawing/2014/main" id="{00000000-0008-0000-0A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4" name="Picture 2473">
          <a:extLst>
            <a:ext uri="{FF2B5EF4-FFF2-40B4-BE49-F238E27FC236}">
              <a16:creationId xmlns="" xmlns:a16="http://schemas.microsoft.com/office/drawing/2014/main" id="{00000000-0008-0000-0A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5" name="Picture 2474">
          <a:extLst>
            <a:ext uri="{FF2B5EF4-FFF2-40B4-BE49-F238E27FC236}">
              <a16:creationId xmlns="" xmlns:a16="http://schemas.microsoft.com/office/drawing/2014/main" id="{00000000-0008-0000-0A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6" name="Picture 2475">
          <a:extLst>
            <a:ext uri="{FF2B5EF4-FFF2-40B4-BE49-F238E27FC236}">
              <a16:creationId xmlns="" xmlns:a16="http://schemas.microsoft.com/office/drawing/2014/main" id="{00000000-0008-0000-0A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7" name="Picture 2476">
          <a:extLst>
            <a:ext uri="{FF2B5EF4-FFF2-40B4-BE49-F238E27FC236}">
              <a16:creationId xmlns="" xmlns:a16="http://schemas.microsoft.com/office/drawing/2014/main" id="{00000000-0008-0000-0A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8" name="Picture 2477">
          <a:extLst>
            <a:ext uri="{FF2B5EF4-FFF2-40B4-BE49-F238E27FC236}">
              <a16:creationId xmlns="" xmlns:a16="http://schemas.microsoft.com/office/drawing/2014/main" id="{00000000-0008-0000-0A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79" name="Picture 2478">
          <a:extLst>
            <a:ext uri="{FF2B5EF4-FFF2-40B4-BE49-F238E27FC236}">
              <a16:creationId xmlns="" xmlns:a16="http://schemas.microsoft.com/office/drawing/2014/main" id="{00000000-0008-0000-0A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0" name="Picture 2479">
          <a:extLst>
            <a:ext uri="{FF2B5EF4-FFF2-40B4-BE49-F238E27FC236}">
              <a16:creationId xmlns="" xmlns:a16="http://schemas.microsoft.com/office/drawing/2014/main" id="{00000000-0008-0000-0A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1" name="Picture 2480">
          <a:extLst>
            <a:ext uri="{FF2B5EF4-FFF2-40B4-BE49-F238E27FC236}">
              <a16:creationId xmlns="" xmlns:a16="http://schemas.microsoft.com/office/drawing/2014/main" id="{00000000-0008-0000-0A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2" name="Picture 2481">
          <a:extLst>
            <a:ext uri="{FF2B5EF4-FFF2-40B4-BE49-F238E27FC236}">
              <a16:creationId xmlns="" xmlns:a16="http://schemas.microsoft.com/office/drawing/2014/main" id="{00000000-0008-0000-0A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3" name="Picture 2482">
          <a:extLst>
            <a:ext uri="{FF2B5EF4-FFF2-40B4-BE49-F238E27FC236}">
              <a16:creationId xmlns="" xmlns:a16="http://schemas.microsoft.com/office/drawing/2014/main" id="{00000000-0008-0000-0A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4" name="Picture 2483">
          <a:extLst>
            <a:ext uri="{FF2B5EF4-FFF2-40B4-BE49-F238E27FC236}">
              <a16:creationId xmlns="" xmlns:a16="http://schemas.microsoft.com/office/drawing/2014/main" id="{00000000-0008-0000-0A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5" name="Picture 2484">
          <a:extLst>
            <a:ext uri="{FF2B5EF4-FFF2-40B4-BE49-F238E27FC236}">
              <a16:creationId xmlns="" xmlns:a16="http://schemas.microsoft.com/office/drawing/2014/main" id="{00000000-0008-0000-0A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6" name="Picture 2485">
          <a:extLst>
            <a:ext uri="{FF2B5EF4-FFF2-40B4-BE49-F238E27FC236}">
              <a16:creationId xmlns="" xmlns:a16="http://schemas.microsoft.com/office/drawing/2014/main" id="{00000000-0008-0000-0A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7" name="Picture 2486">
          <a:extLst>
            <a:ext uri="{FF2B5EF4-FFF2-40B4-BE49-F238E27FC236}">
              <a16:creationId xmlns="" xmlns:a16="http://schemas.microsoft.com/office/drawing/2014/main" id="{00000000-0008-0000-0A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8" name="Picture 2487">
          <a:extLst>
            <a:ext uri="{FF2B5EF4-FFF2-40B4-BE49-F238E27FC236}">
              <a16:creationId xmlns="" xmlns:a16="http://schemas.microsoft.com/office/drawing/2014/main" id="{00000000-0008-0000-0A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89" name="Picture 2488">
          <a:extLst>
            <a:ext uri="{FF2B5EF4-FFF2-40B4-BE49-F238E27FC236}">
              <a16:creationId xmlns="" xmlns:a16="http://schemas.microsoft.com/office/drawing/2014/main" id="{00000000-0008-0000-0A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0" name="Picture 2489">
          <a:extLst>
            <a:ext uri="{FF2B5EF4-FFF2-40B4-BE49-F238E27FC236}">
              <a16:creationId xmlns="" xmlns:a16="http://schemas.microsoft.com/office/drawing/2014/main" id="{00000000-0008-0000-0A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1" name="Picture 2490">
          <a:extLst>
            <a:ext uri="{FF2B5EF4-FFF2-40B4-BE49-F238E27FC236}">
              <a16:creationId xmlns="" xmlns:a16="http://schemas.microsoft.com/office/drawing/2014/main" id="{00000000-0008-0000-0A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2" name="Picture 2491">
          <a:extLst>
            <a:ext uri="{FF2B5EF4-FFF2-40B4-BE49-F238E27FC236}">
              <a16:creationId xmlns="" xmlns:a16="http://schemas.microsoft.com/office/drawing/2014/main" id="{00000000-0008-0000-0A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3" name="Picture 2492">
          <a:extLst>
            <a:ext uri="{FF2B5EF4-FFF2-40B4-BE49-F238E27FC236}">
              <a16:creationId xmlns="" xmlns:a16="http://schemas.microsoft.com/office/drawing/2014/main" id="{00000000-0008-0000-0A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4" name="Picture 2493">
          <a:extLst>
            <a:ext uri="{FF2B5EF4-FFF2-40B4-BE49-F238E27FC236}">
              <a16:creationId xmlns="" xmlns:a16="http://schemas.microsoft.com/office/drawing/2014/main" id="{00000000-0008-0000-0A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5" name="Picture 2494">
          <a:extLst>
            <a:ext uri="{FF2B5EF4-FFF2-40B4-BE49-F238E27FC236}">
              <a16:creationId xmlns="" xmlns:a16="http://schemas.microsoft.com/office/drawing/2014/main" id="{00000000-0008-0000-0A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6" name="Picture 2495">
          <a:extLst>
            <a:ext uri="{FF2B5EF4-FFF2-40B4-BE49-F238E27FC236}">
              <a16:creationId xmlns="" xmlns:a16="http://schemas.microsoft.com/office/drawing/2014/main" id="{00000000-0008-0000-0A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7" name="Picture 2496">
          <a:extLst>
            <a:ext uri="{FF2B5EF4-FFF2-40B4-BE49-F238E27FC236}">
              <a16:creationId xmlns="" xmlns:a16="http://schemas.microsoft.com/office/drawing/2014/main" id="{00000000-0008-0000-0A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8" name="Picture 2497">
          <a:extLst>
            <a:ext uri="{FF2B5EF4-FFF2-40B4-BE49-F238E27FC236}">
              <a16:creationId xmlns="" xmlns:a16="http://schemas.microsoft.com/office/drawing/2014/main" id="{00000000-0008-0000-0A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499" name="Picture 2498">
          <a:extLst>
            <a:ext uri="{FF2B5EF4-FFF2-40B4-BE49-F238E27FC236}">
              <a16:creationId xmlns="" xmlns:a16="http://schemas.microsoft.com/office/drawing/2014/main" id="{00000000-0008-0000-0A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0" name="Picture 2499">
          <a:extLst>
            <a:ext uri="{FF2B5EF4-FFF2-40B4-BE49-F238E27FC236}">
              <a16:creationId xmlns="" xmlns:a16="http://schemas.microsoft.com/office/drawing/2014/main" id="{00000000-0008-0000-0A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1" name="Picture 2500">
          <a:extLst>
            <a:ext uri="{FF2B5EF4-FFF2-40B4-BE49-F238E27FC236}">
              <a16:creationId xmlns="" xmlns:a16="http://schemas.microsoft.com/office/drawing/2014/main" id="{00000000-0008-0000-0A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2" name="Picture 2501">
          <a:extLst>
            <a:ext uri="{FF2B5EF4-FFF2-40B4-BE49-F238E27FC236}">
              <a16:creationId xmlns="" xmlns:a16="http://schemas.microsoft.com/office/drawing/2014/main" id="{00000000-0008-0000-0A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3" name="Picture 2502">
          <a:extLst>
            <a:ext uri="{FF2B5EF4-FFF2-40B4-BE49-F238E27FC236}">
              <a16:creationId xmlns="" xmlns:a16="http://schemas.microsoft.com/office/drawing/2014/main" id="{00000000-0008-0000-0A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4" name="Picture 2503">
          <a:extLst>
            <a:ext uri="{FF2B5EF4-FFF2-40B4-BE49-F238E27FC236}">
              <a16:creationId xmlns="" xmlns:a16="http://schemas.microsoft.com/office/drawing/2014/main" id="{00000000-0008-0000-0A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5" name="Picture 2504">
          <a:extLst>
            <a:ext uri="{FF2B5EF4-FFF2-40B4-BE49-F238E27FC236}">
              <a16:creationId xmlns="" xmlns:a16="http://schemas.microsoft.com/office/drawing/2014/main" id="{00000000-0008-0000-0A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6" name="Picture 2505">
          <a:extLst>
            <a:ext uri="{FF2B5EF4-FFF2-40B4-BE49-F238E27FC236}">
              <a16:creationId xmlns="" xmlns:a16="http://schemas.microsoft.com/office/drawing/2014/main" id="{00000000-0008-0000-0A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7" name="Picture 2506">
          <a:extLst>
            <a:ext uri="{FF2B5EF4-FFF2-40B4-BE49-F238E27FC236}">
              <a16:creationId xmlns="" xmlns:a16="http://schemas.microsoft.com/office/drawing/2014/main" id="{00000000-0008-0000-0A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8" name="Picture 2507">
          <a:extLst>
            <a:ext uri="{FF2B5EF4-FFF2-40B4-BE49-F238E27FC236}">
              <a16:creationId xmlns="" xmlns:a16="http://schemas.microsoft.com/office/drawing/2014/main" id="{00000000-0008-0000-0A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09" name="Picture 2508">
          <a:extLst>
            <a:ext uri="{FF2B5EF4-FFF2-40B4-BE49-F238E27FC236}">
              <a16:creationId xmlns="" xmlns:a16="http://schemas.microsoft.com/office/drawing/2014/main" id="{00000000-0008-0000-0A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0" name="Picture 2509">
          <a:extLst>
            <a:ext uri="{FF2B5EF4-FFF2-40B4-BE49-F238E27FC236}">
              <a16:creationId xmlns="" xmlns:a16="http://schemas.microsoft.com/office/drawing/2014/main" id="{00000000-0008-0000-0A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1" name="Picture 2510">
          <a:extLst>
            <a:ext uri="{FF2B5EF4-FFF2-40B4-BE49-F238E27FC236}">
              <a16:creationId xmlns="" xmlns:a16="http://schemas.microsoft.com/office/drawing/2014/main" id="{00000000-0008-0000-0A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2" name="Picture 2511">
          <a:extLst>
            <a:ext uri="{FF2B5EF4-FFF2-40B4-BE49-F238E27FC236}">
              <a16:creationId xmlns="" xmlns:a16="http://schemas.microsoft.com/office/drawing/2014/main" id="{00000000-0008-0000-0A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3" name="Picture 2512">
          <a:extLst>
            <a:ext uri="{FF2B5EF4-FFF2-40B4-BE49-F238E27FC236}">
              <a16:creationId xmlns="" xmlns:a16="http://schemas.microsoft.com/office/drawing/2014/main" id="{00000000-0008-0000-0A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4" name="Picture 2513">
          <a:extLst>
            <a:ext uri="{FF2B5EF4-FFF2-40B4-BE49-F238E27FC236}">
              <a16:creationId xmlns="" xmlns:a16="http://schemas.microsoft.com/office/drawing/2014/main" id="{00000000-0008-0000-0A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5" name="Picture 2514">
          <a:extLst>
            <a:ext uri="{FF2B5EF4-FFF2-40B4-BE49-F238E27FC236}">
              <a16:creationId xmlns="" xmlns:a16="http://schemas.microsoft.com/office/drawing/2014/main" id="{00000000-0008-0000-0A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6" name="Picture 2515">
          <a:extLst>
            <a:ext uri="{FF2B5EF4-FFF2-40B4-BE49-F238E27FC236}">
              <a16:creationId xmlns="" xmlns:a16="http://schemas.microsoft.com/office/drawing/2014/main" id="{00000000-0008-0000-0A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7" name="Picture 2516">
          <a:extLst>
            <a:ext uri="{FF2B5EF4-FFF2-40B4-BE49-F238E27FC236}">
              <a16:creationId xmlns="" xmlns:a16="http://schemas.microsoft.com/office/drawing/2014/main" id="{00000000-0008-0000-0A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8" name="Picture 2517">
          <a:extLst>
            <a:ext uri="{FF2B5EF4-FFF2-40B4-BE49-F238E27FC236}">
              <a16:creationId xmlns="" xmlns:a16="http://schemas.microsoft.com/office/drawing/2014/main" id="{00000000-0008-0000-0A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19" name="Picture 2518">
          <a:extLst>
            <a:ext uri="{FF2B5EF4-FFF2-40B4-BE49-F238E27FC236}">
              <a16:creationId xmlns="" xmlns:a16="http://schemas.microsoft.com/office/drawing/2014/main" id="{00000000-0008-0000-0A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0" name="Picture 2519">
          <a:extLst>
            <a:ext uri="{FF2B5EF4-FFF2-40B4-BE49-F238E27FC236}">
              <a16:creationId xmlns="" xmlns:a16="http://schemas.microsoft.com/office/drawing/2014/main" id="{00000000-0008-0000-0A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1" name="Picture 2520">
          <a:extLst>
            <a:ext uri="{FF2B5EF4-FFF2-40B4-BE49-F238E27FC236}">
              <a16:creationId xmlns="" xmlns:a16="http://schemas.microsoft.com/office/drawing/2014/main" id="{00000000-0008-0000-0A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2" name="Picture 2521">
          <a:extLst>
            <a:ext uri="{FF2B5EF4-FFF2-40B4-BE49-F238E27FC236}">
              <a16:creationId xmlns="" xmlns:a16="http://schemas.microsoft.com/office/drawing/2014/main" id="{00000000-0008-0000-0A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3" name="Picture 2522">
          <a:extLst>
            <a:ext uri="{FF2B5EF4-FFF2-40B4-BE49-F238E27FC236}">
              <a16:creationId xmlns="" xmlns:a16="http://schemas.microsoft.com/office/drawing/2014/main" id="{00000000-0008-0000-0A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4" name="Picture 2523">
          <a:extLst>
            <a:ext uri="{FF2B5EF4-FFF2-40B4-BE49-F238E27FC236}">
              <a16:creationId xmlns="" xmlns:a16="http://schemas.microsoft.com/office/drawing/2014/main" id="{00000000-0008-0000-0A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5" name="Picture 2524">
          <a:extLst>
            <a:ext uri="{FF2B5EF4-FFF2-40B4-BE49-F238E27FC236}">
              <a16:creationId xmlns="" xmlns:a16="http://schemas.microsoft.com/office/drawing/2014/main" id="{00000000-0008-0000-0A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6" name="Picture 2525">
          <a:extLst>
            <a:ext uri="{FF2B5EF4-FFF2-40B4-BE49-F238E27FC236}">
              <a16:creationId xmlns="" xmlns:a16="http://schemas.microsoft.com/office/drawing/2014/main" id="{00000000-0008-0000-0A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7" name="Picture 2526">
          <a:extLst>
            <a:ext uri="{FF2B5EF4-FFF2-40B4-BE49-F238E27FC236}">
              <a16:creationId xmlns="" xmlns:a16="http://schemas.microsoft.com/office/drawing/2014/main" id="{00000000-0008-0000-0A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8" name="Picture 2527">
          <a:extLst>
            <a:ext uri="{FF2B5EF4-FFF2-40B4-BE49-F238E27FC236}">
              <a16:creationId xmlns="" xmlns:a16="http://schemas.microsoft.com/office/drawing/2014/main" id="{00000000-0008-0000-0A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29" name="Picture 2528">
          <a:extLst>
            <a:ext uri="{FF2B5EF4-FFF2-40B4-BE49-F238E27FC236}">
              <a16:creationId xmlns="" xmlns:a16="http://schemas.microsoft.com/office/drawing/2014/main" id="{00000000-0008-0000-0A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0" name="Picture 2529">
          <a:extLst>
            <a:ext uri="{FF2B5EF4-FFF2-40B4-BE49-F238E27FC236}">
              <a16:creationId xmlns="" xmlns:a16="http://schemas.microsoft.com/office/drawing/2014/main" id="{00000000-0008-0000-0A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1" name="Picture 2530">
          <a:extLst>
            <a:ext uri="{FF2B5EF4-FFF2-40B4-BE49-F238E27FC236}">
              <a16:creationId xmlns="" xmlns:a16="http://schemas.microsoft.com/office/drawing/2014/main" id="{00000000-0008-0000-0A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2" name="Picture 2531">
          <a:extLst>
            <a:ext uri="{FF2B5EF4-FFF2-40B4-BE49-F238E27FC236}">
              <a16:creationId xmlns="" xmlns:a16="http://schemas.microsoft.com/office/drawing/2014/main" id="{00000000-0008-0000-0A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3" name="Picture 2532">
          <a:extLst>
            <a:ext uri="{FF2B5EF4-FFF2-40B4-BE49-F238E27FC236}">
              <a16:creationId xmlns="" xmlns:a16="http://schemas.microsoft.com/office/drawing/2014/main" id="{00000000-0008-0000-0A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4" name="Picture 2533">
          <a:extLst>
            <a:ext uri="{FF2B5EF4-FFF2-40B4-BE49-F238E27FC236}">
              <a16:creationId xmlns="" xmlns:a16="http://schemas.microsoft.com/office/drawing/2014/main" id="{00000000-0008-0000-0A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5" name="Picture 2534">
          <a:extLst>
            <a:ext uri="{FF2B5EF4-FFF2-40B4-BE49-F238E27FC236}">
              <a16:creationId xmlns="" xmlns:a16="http://schemas.microsoft.com/office/drawing/2014/main" id="{00000000-0008-0000-0A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6" name="Picture 2535">
          <a:extLst>
            <a:ext uri="{FF2B5EF4-FFF2-40B4-BE49-F238E27FC236}">
              <a16:creationId xmlns="" xmlns:a16="http://schemas.microsoft.com/office/drawing/2014/main" id="{00000000-0008-0000-0A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7" name="Picture 2536">
          <a:extLst>
            <a:ext uri="{FF2B5EF4-FFF2-40B4-BE49-F238E27FC236}">
              <a16:creationId xmlns="" xmlns:a16="http://schemas.microsoft.com/office/drawing/2014/main" id="{00000000-0008-0000-0A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8" name="Picture 2537">
          <a:extLst>
            <a:ext uri="{FF2B5EF4-FFF2-40B4-BE49-F238E27FC236}">
              <a16:creationId xmlns="" xmlns:a16="http://schemas.microsoft.com/office/drawing/2014/main" id="{00000000-0008-0000-0A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39" name="Picture 2538">
          <a:extLst>
            <a:ext uri="{FF2B5EF4-FFF2-40B4-BE49-F238E27FC236}">
              <a16:creationId xmlns="" xmlns:a16="http://schemas.microsoft.com/office/drawing/2014/main" id="{00000000-0008-0000-0A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0" name="Picture 2539">
          <a:extLst>
            <a:ext uri="{FF2B5EF4-FFF2-40B4-BE49-F238E27FC236}">
              <a16:creationId xmlns="" xmlns:a16="http://schemas.microsoft.com/office/drawing/2014/main" id="{00000000-0008-0000-0A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1" name="Picture 2540">
          <a:extLst>
            <a:ext uri="{FF2B5EF4-FFF2-40B4-BE49-F238E27FC236}">
              <a16:creationId xmlns="" xmlns:a16="http://schemas.microsoft.com/office/drawing/2014/main" id="{00000000-0008-0000-0A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2" name="Picture 2541">
          <a:extLst>
            <a:ext uri="{FF2B5EF4-FFF2-40B4-BE49-F238E27FC236}">
              <a16:creationId xmlns="" xmlns:a16="http://schemas.microsoft.com/office/drawing/2014/main" id="{00000000-0008-0000-0A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3" name="Picture 2542">
          <a:extLst>
            <a:ext uri="{FF2B5EF4-FFF2-40B4-BE49-F238E27FC236}">
              <a16:creationId xmlns="" xmlns:a16="http://schemas.microsoft.com/office/drawing/2014/main" id="{00000000-0008-0000-0A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4" name="Picture 2543">
          <a:extLst>
            <a:ext uri="{FF2B5EF4-FFF2-40B4-BE49-F238E27FC236}">
              <a16:creationId xmlns="" xmlns:a16="http://schemas.microsoft.com/office/drawing/2014/main" id="{00000000-0008-0000-0A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5" name="Picture 2544">
          <a:extLst>
            <a:ext uri="{FF2B5EF4-FFF2-40B4-BE49-F238E27FC236}">
              <a16:creationId xmlns="" xmlns:a16="http://schemas.microsoft.com/office/drawing/2014/main" id="{00000000-0008-0000-0A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6" name="Picture 2545">
          <a:extLst>
            <a:ext uri="{FF2B5EF4-FFF2-40B4-BE49-F238E27FC236}">
              <a16:creationId xmlns="" xmlns:a16="http://schemas.microsoft.com/office/drawing/2014/main" id="{00000000-0008-0000-0A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7" name="Picture 2546">
          <a:extLst>
            <a:ext uri="{FF2B5EF4-FFF2-40B4-BE49-F238E27FC236}">
              <a16:creationId xmlns="" xmlns:a16="http://schemas.microsoft.com/office/drawing/2014/main" id="{00000000-0008-0000-0A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8" name="Picture 2547">
          <a:extLst>
            <a:ext uri="{FF2B5EF4-FFF2-40B4-BE49-F238E27FC236}">
              <a16:creationId xmlns="" xmlns:a16="http://schemas.microsoft.com/office/drawing/2014/main" id="{00000000-0008-0000-0A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49" name="Picture 2548">
          <a:extLst>
            <a:ext uri="{FF2B5EF4-FFF2-40B4-BE49-F238E27FC236}">
              <a16:creationId xmlns="" xmlns:a16="http://schemas.microsoft.com/office/drawing/2014/main" id="{00000000-0008-0000-0A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0" name="Picture 2549">
          <a:extLst>
            <a:ext uri="{FF2B5EF4-FFF2-40B4-BE49-F238E27FC236}">
              <a16:creationId xmlns="" xmlns:a16="http://schemas.microsoft.com/office/drawing/2014/main" id="{00000000-0008-0000-0A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1" name="Picture 2550">
          <a:extLst>
            <a:ext uri="{FF2B5EF4-FFF2-40B4-BE49-F238E27FC236}">
              <a16:creationId xmlns="" xmlns:a16="http://schemas.microsoft.com/office/drawing/2014/main" id="{00000000-0008-0000-0A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2" name="Picture 2551">
          <a:extLst>
            <a:ext uri="{FF2B5EF4-FFF2-40B4-BE49-F238E27FC236}">
              <a16:creationId xmlns="" xmlns:a16="http://schemas.microsoft.com/office/drawing/2014/main" id="{00000000-0008-0000-0A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3" name="Picture 2552">
          <a:extLst>
            <a:ext uri="{FF2B5EF4-FFF2-40B4-BE49-F238E27FC236}">
              <a16:creationId xmlns="" xmlns:a16="http://schemas.microsoft.com/office/drawing/2014/main" id="{00000000-0008-0000-0A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4" name="Picture 2553">
          <a:extLst>
            <a:ext uri="{FF2B5EF4-FFF2-40B4-BE49-F238E27FC236}">
              <a16:creationId xmlns="" xmlns:a16="http://schemas.microsoft.com/office/drawing/2014/main" id="{00000000-0008-0000-0A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5" name="Picture 2554">
          <a:extLst>
            <a:ext uri="{FF2B5EF4-FFF2-40B4-BE49-F238E27FC236}">
              <a16:creationId xmlns="" xmlns:a16="http://schemas.microsoft.com/office/drawing/2014/main" id="{00000000-0008-0000-0A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6" name="Picture 2555">
          <a:extLst>
            <a:ext uri="{FF2B5EF4-FFF2-40B4-BE49-F238E27FC236}">
              <a16:creationId xmlns="" xmlns:a16="http://schemas.microsoft.com/office/drawing/2014/main" id="{00000000-0008-0000-0A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7" name="Picture 2556">
          <a:extLst>
            <a:ext uri="{FF2B5EF4-FFF2-40B4-BE49-F238E27FC236}">
              <a16:creationId xmlns="" xmlns:a16="http://schemas.microsoft.com/office/drawing/2014/main" id="{00000000-0008-0000-0A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8" name="Picture 2557">
          <a:extLst>
            <a:ext uri="{FF2B5EF4-FFF2-40B4-BE49-F238E27FC236}">
              <a16:creationId xmlns="" xmlns:a16="http://schemas.microsoft.com/office/drawing/2014/main" id="{00000000-0008-0000-0A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59" name="Picture 2558">
          <a:extLst>
            <a:ext uri="{FF2B5EF4-FFF2-40B4-BE49-F238E27FC236}">
              <a16:creationId xmlns="" xmlns:a16="http://schemas.microsoft.com/office/drawing/2014/main" id="{00000000-0008-0000-0A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0" name="Picture 2559">
          <a:extLst>
            <a:ext uri="{FF2B5EF4-FFF2-40B4-BE49-F238E27FC236}">
              <a16:creationId xmlns="" xmlns:a16="http://schemas.microsoft.com/office/drawing/2014/main" id="{00000000-0008-0000-0A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1" name="Picture 2560">
          <a:extLst>
            <a:ext uri="{FF2B5EF4-FFF2-40B4-BE49-F238E27FC236}">
              <a16:creationId xmlns="" xmlns:a16="http://schemas.microsoft.com/office/drawing/2014/main" id="{00000000-0008-0000-0A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2" name="Picture 2561">
          <a:extLst>
            <a:ext uri="{FF2B5EF4-FFF2-40B4-BE49-F238E27FC236}">
              <a16:creationId xmlns="" xmlns:a16="http://schemas.microsoft.com/office/drawing/2014/main" id="{00000000-0008-0000-0A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3" name="Picture 2562">
          <a:extLst>
            <a:ext uri="{FF2B5EF4-FFF2-40B4-BE49-F238E27FC236}">
              <a16:creationId xmlns="" xmlns:a16="http://schemas.microsoft.com/office/drawing/2014/main" id="{00000000-0008-0000-0A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4" name="Picture 2563">
          <a:extLst>
            <a:ext uri="{FF2B5EF4-FFF2-40B4-BE49-F238E27FC236}">
              <a16:creationId xmlns="" xmlns:a16="http://schemas.microsoft.com/office/drawing/2014/main" id="{00000000-0008-0000-0A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5" name="Picture 2564">
          <a:extLst>
            <a:ext uri="{FF2B5EF4-FFF2-40B4-BE49-F238E27FC236}">
              <a16:creationId xmlns="" xmlns:a16="http://schemas.microsoft.com/office/drawing/2014/main" id="{00000000-0008-0000-0A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6" name="Picture 2565">
          <a:extLst>
            <a:ext uri="{FF2B5EF4-FFF2-40B4-BE49-F238E27FC236}">
              <a16:creationId xmlns="" xmlns:a16="http://schemas.microsoft.com/office/drawing/2014/main" id="{00000000-0008-0000-0A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7" name="Picture 2566">
          <a:extLst>
            <a:ext uri="{FF2B5EF4-FFF2-40B4-BE49-F238E27FC236}">
              <a16:creationId xmlns="" xmlns:a16="http://schemas.microsoft.com/office/drawing/2014/main" id="{00000000-0008-0000-0A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8" name="Picture 2567">
          <a:extLst>
            <a:ext uri="{FF2B5EF4-FFF2-40B4-BE49-F238E27FC236}">
              <a16:creationId xmlns="" xmlns:a16="http://schemas.microsoft.com/office/drawing/2014/main" id="{00000000-0008-0000-0A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69" name="Picture 2568">
          <a:extLst>
            <a:ext uri="{FF2B5EF4-FFF2-40B4-BE49-F238E27FC236}">
              <a16:creationId xmlns="" xmlns:a16="http://schemas.microsoft.com/office/drawing/2014/main" id="{00000000-0008-0000-0A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0" name="Picture 2569">
          <a:extLst>
            <a:ext uri="{FF2B5EF4-FFF2-40B4-BE49-F238E27FC236}">
              <a16:creationId xmlns="" xmlns:a16="http://schemas.microsoft.com/office/drawing/2014/main" id="{00000000-0008-0000-0A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1" name="Picture 2570">
          <a:extLst>
            <a:ext uri="{FF2B5EF4-FFF2-40B4-BE49-F238E27FC236}">
              <a16:creationId xmlns="" xmlns:a16="http://schemas.microsoft.com/office/drawing/2014/main" id="{00000000-0008-0000-0A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2" name="Picture 2571">
          <a:extLst>
            <a:ext uri="{FF2B5EF4-FFF2-40B4-BE49-F238E27FC236}">
              <a16:creationId xmlns="" xmlns:a16="http://schemas.microsoft.com/office/drawing/2014/main" id="{00000000-0008-0000-0A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3" name="Picture 2572">
          <a:extLst>
            <a:ext uri="{FF2B5EF4-FFF2-40B4-BE49-F238E27FC236}">
              <a16:creationId xmlns="" xmlns:a16="http://schemas.microsoft.com/office/drawing/2014/main" id="{00000000-0008-0000-0A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4" name="Picture 2573">
          <a:extLst>
            <a:ext uri="{FF2B5EF4-FFF2-40B4-BE49-F238E27FC236}">
              <a16:creationId xmlns="" xmlns:a16="http://schemas.microsoft.com/office/drawing/2014/main" id="{00000000-0008-0000-0A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5" name="Picture 2574">
          <a:extLst>
            <a:ext uri="{FF2B5EF4-FFF2-40B4-BE49-F238E27FC236}">
              <a16:creationId xmlns="" xmlns:a16="http://schemas.microsoft.com/office/drawing/2014/main" id="{00000000-0008-0000-0A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6" name="Picture 2575">
          <a:extLst>
            <a:ext uri="{FF2B5EF4-FFF2-40B4-BE49-F238E27FC236}">
              <a16:creationId xmlns="" xmlns:a16="http://schemas.microsoft.com/office/drawing/2014/main" id="{00000000-0008-0000-0A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7" name="Picture 2576">
          <a:extLst>
            <a:ext uri="{FF2B5EF4-FFF2-40B4-BE49-F238E27FC236}">
              <a16:creationId xmlns="" xmlns:a16="http://schemas.microsoft.com/office/drawing/2014/main" id="{00000000-0008-0000-0A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8" name="Picture 2577">
          <a:extLst>
            <a:ext uri="{FF2B5EF4-FFF2-40B4-BE49-F238E27FC236}">
              <a16:creationId xmlns="" xmlns:a16="http://schemas.microsoft.com/office/drawing/2014/main" id="{00000000-0008-0000-0A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79" name="Picture 2578">
          <a:extLst>
            <a:ext uri="{FF2B5EF4-FFF2-40B4-BE49-F238E27FC236}">
              <a16:creationId xmlns="" xmlns:a16="http://schemas.microsoft.com/office/drawing/2014/main" id="{00000000-0008-0000-0A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0" name="Picture 2579">
          <a:extLst>
            <a:ext uri="{FF2B5EF4-FFF2-40B4-BE49-F238E27FC236}">
              <a16:creationId xmlns="" xmlns:a16="http://schemas.microsoft.com/office/drawing/2014/main" id="{00000000-0008-0000-0A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1" name="Picture 2580">
          <a:extLst>
            <a:ext uri="{FF2B5EF4-FFF2-40B4-BE49-F238E27FC236}">
              <a16:creationId xmlns="" xmlns:a16="http://schemas.microsoft.com/office/drawing/2014/main" id="{00000000-0008-0000-0A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2" name="Picture 2581">
          <a:extLst>
            <a:ext uri="{FF2B5EF4-FFF2-40B4-BE49-F238E27FC236}">
              <a16:creationId xmlns="" xmlns:a16="http://schemas.microsoft.com/office/drawing/2014/main" id="{00000000-0008-0000-0A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3" name="Picture 2582">
          <a:extLst>
            <a:ext uri="{FF2B5EF4-FFF2-40B4-BE49-F238E27FC236}">
              <a16:creationId xmlns="" xmlns:a16="http://schemas.microsoft.com/office/drawing/2014/main" id="{00000000-0008-0000-0A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4" name="Picture 2583">
          <a:extLst>
            <a:ext uri="{FF2B5EF4-FFF2-40B4-BE49-F238E27FC236}">
              <a16:creationId xmlns="" xmlns:a16="http://schemas.microsoft.com/office/drawing/2014/main" id="{00000000-0008-0000-0A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5" name="Picture 2584">
          <a:extLst>
            <a:ext uri="{FF2B5EF4-FFF2-40B4-BE49-F238E27FC236}">
              <a16:creationId xmlns="" xmlns:a16="http://schemas.microsoft.com/office/drawing/2014/main" id="{00000000-0008-0000-0A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6" name="Picture 2585">
          <a:extLst>
            <a:ext uri="{FF2B5EF4-FFF2-40B4-BE49-F238E27FC236}">
              <a16:creationId xmlns="" xmlns:a16="http://schemas.microsoft.com/office/drawing/2014/main" id="{00000000-0008-0000-0A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7" name="Picture 2586">
          <a:extLst>
            <a:ext uri="{FF2B5EF4-FFF2-40B4-BE49-F238E27FC236}">
              <a16:creationId xmlns="" xmlns:a16="http://schemas.microsoft.com/office/drawing/2014/main" id="{00000000-0008-0000-0A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8" name="Picture 2587">
          <a:extLst>
            <a:ext uri="{FF2B5EF4-FFF2-40B4-BE49-F238E27FC236}">
              <a16:creationId xmlns="" xmlns:a16="http://schemas.microsoft.com/office/drawing/2014/main" id="{00000000-0008-0000-0A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89" name="Picture 2588">
          <a:extLst>
            <a:ext uri="{FF2B5EF4-FFF2-40B4-BE49-F238E27FC236}">
              <a16:creationId xmlns="" xmlns:a16="http://schemas.microsoft.com/office/drawing/2014/main" id="{00000000-0008-0000-0A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0" name="Picture 2589">
          <a:extLst>
            <a:ext uri="{FF2B5EF4-FFF2-40B4-BE49-F238E27FC236}">
              <a16:creationId xmlns="" xmlns:a16="http://schemas.microsoft.com/office/drawing/2014/main" id="{00000000-0008-0000-0A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1" name="Picture 2590">
          <a:extLst>
            <a:ext uri="{FF2B5EF4-FFF2-40B4-BE49-F238E27FC236}">
              <a16:creationId xmlns="" xmlns:a16="http://schemas.microsoft.com/office/drawing/2014/main" id="{00000000-0008-0000-0A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2" name="Picture 2591">
          <a:extLst>
            <a:ext uri="{FF2B5EF4-FFF2-40B4-BE49-F238E27FC236}">
              <a16:creationId xmlns="" xmlns:a16="http://schemas.microsoft.com/office/drawing/2014/main" id="{00000000-0008-0000-0A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3" name="Picture 2592">
          <a:extLst>
            <a:ext uri="{FF2B5EF4-FFF2-40B4-BE49-F238E27FC236}">
              <a16:creationId xmlns="" xmlns:a16="http://schemas.microsoft.com/office/drawing/2014/main" id="{00000000-0008-0000-0A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4" name="Picture 2593">
          <a:extLst>
            <a:ext uri="{FF2B5EF4-FFF2-40B4-BE49-F238E27FC236}">
              <a16:creationId xmlns="" xmlns:a16="http://schemas.microsoft.com/office/drawing/2014/main" id="{00000000-0008-0000-0A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5" name="Picture 2594">
          <a:extLst>
            <a:ext uri="{FF2B5EF4-FFF2-40B4-BE49-F238E27FC236}">
              <a16:creationId xmlns="" xmlns:a16="http://schemas.microsoft.com/office/drawing/2014/main" id="{00000000-0008-0000-0A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6" name="Picture 2595">
          <a:extLst>
            <a:ext uri="{FF2B5EF4-FFF2-40B4-BE49-F238E27FC236}">
              <a16:creationId xmlns="" xmlns:a16="http://schemas.microsoft.com/office/drawing/2014/main" id="{00000000-0008-0000-0A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7" name="Picture 2596">
          <a:extLst>
            <a:ext uri="{FF2B5EF4-FFF2-40B4-BE49-F238E27FC236}">
              <a16:creationId xmlns="" xmlns:a16="http://schemas.microsoft.com/office/drawing/2014/main" id="{00000000-0008-0000-0A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8" name="Picture 2597">
          <a:extLst>
            <a:ext uri="{FF2B5EF4-FFF2-40B4-BE49-F238E27FC236}">
              <a16:creationId xmlns="" xmlns:a16="http://schemas.microsoft.com/office/drawing/2014/main" id="{00000000-0008-0000-0A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599" name="Picture 2598">
          <a:extLst>
            <a:ext uri="{FF2B5EF4-FFF2-40B4-BE49-F238E27FC236}">
              <a16:creationId xmlns="" xmlns:a16="http://schemas.microsoft.com/office/drawing/2014/main" id="{00000000-0008-0000-0A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0" name="Picture 2599">
          <a:extLst>
            <a:ext uri="{FF2B5EF4-FFF2-40B4-BE49-F238E27FC236}">
              <a16:creationId xmlns="" xmlns:a16="http://schemas.microsoft.com/office/drawing/2014/main" id="{00000000-0008-0000-0A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1" name="Picture 2600">
          <a:extLst>
            <a:ext uri="{FF2B5EF4-FFF2-40B4-BE49-F238E27FC236}">
              <a16:creationId xmlns="" xmlns:a16="http://schemas.microsoft.com/office/drawing/2014/main" id="{00000000-0008-0000-0A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2" name="Picture 2601">
          <a:extLst>
            <a:ext uri="{FF2B5EF4-FFF2-40B4-BE49-F238E27FC236}">
              <a16:creationId xmlns="" xmlns:a16="http://schemas.microsoft.com/office/drawing/2014/main" id="{00000000-0008-0000-0A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3" name="Picture 2602">
          <a:extLst>
            <a:ext uri="{FF2B5EF4-FFF2-40B4-BE49-F238E27FC236}">
              <a16:creationId xmlns="" xmlns:a16="http://schemas.microsoft.com/office/drawing/2014/main" id="{00000000-0008-0000-0A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4" name="Picture 2603">
          <a:extLst>
            <a:ext uri="{FF2B5EF4-FFF2-40B4-BE49-F238E27FC236}">
              <a16:creationId xmlns="" xmlns:a16="http://schemas.microsoft.com/office/drawing/2014/main" id="{00000000-0008-0000-0A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5" name="Picture 2604">
          <a:extLst>
            <a:ext uri="{FF2B5EF4-FFF2-40B4-BE49-F238E27FC236}">
              <a16:creationId xmlns="" xmlns:a16="http://schemas.microsoft.com/office/drawing/2014/main" id="{00000000-0008-0000-0A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6" name="Picture 2605">
          <a:extLst>
            <a:ext uri="{FF2B5EF4-FFF2-40B4-BE49-F238E27FC236}">
              <a16:creationId xmlns="" xmlns:a16="http://schemas.microsoft.com/office/drawing/2014/main" id="{00000000-0008-0000-0A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7" name="Picture 2606">
          <a:extLst>
            <a:ext uri="{FF2B5EF4-FFF2-40B4-BE49-F238E27FC236}">
              <a16:creationId xmlns="" xmlns:a16="http://schemas.microsoft.com/office/drawing/2014/main" id="{00000000-0008-0000-0A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8" name="Picture 2607">
          <a:extLst>
            <a:ext uri="{FF2B5EF4-FFF2-40B4-BE49-F238E27FC236}">
              <a16:creationId xmlns="" xmlns:a16="http://schemas.microsoft.com/office/drawing/2014/main" id="{00000000-0008-0000-0A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09" name="Picture 2608">
          <a:extLst>
            <a:ext uri="{FF2B5EF4-FFF2-40B4-BE49-F238E27FC236}">
              <a16:creationId xmlns="" xmlns:a16="http://schemas.microsoft.com/office/drawing/2014/main" id="{00000000-0008-0000-0A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0" name="Picture 2609">
          <a:extLst>
            <a:ext uri="{FF2B5EF4-FFF2-40B4-BE49-F238E27FC236}">
              <a16:creationId xmlns="" xmlns:a16="http://schemas.microsoft.com/office/drawing/2014/main" id="{00000000-0008-0000-0A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1" name="Picture 2610">
          <a:extLst>
            <a:ext uri="{FF2B5EF4-FFF2-40B4-BE49-F238E27FC236}">
              <a16:creationId xmlns="" xmlns:a16="http://schemas.microsoft.com/office/drawing/2014/main" id="{00000000-0008-0000-0A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2" name="Picture 2611">
          <a:extLst>
            <a:ext uri="{FF2B5EF4-FFF2-40B4-BE49-F238E27FC236}">
              <a16:creationId xmlns="" xmlns:a16="http://schemas.microsoft.com/office/drawing/2014/main" id="{00000000-0008-0000-0A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3" name="Picture 2612">
          <a:extLst>
            <a:ext uri="{FF2B5EF4-FFF2-40B4-BE49-F238E27FC236}">
              <a16:creationId xmlns="" xmlns:a16="http://schemas.microsoft.com/office/drawing/2014/main" id="{00000000-0008-0000-0A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4" name="Picture 2613">
          <a:extLst>
            <a:ext uri="{FF2B5EF4-FFF2-40B4-BE49-F238E27FC236}">
              <a16:creationId xmlns="" xmlns:a16="http://schemas.microsoft.com/office/drawing/2014/main" id="{00000000-0008-0000-0A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5" name="Picture 2614">
          <a:extLst>
            <a:ext uri="{FF2B5EF4-FFF2-40B4-BE49-F238E27FC236}">
              <a16:creationId xmlns="" xmlns:a16="http://schemas.microsoft.com/office/drawing/2014/main" id="{00000000-0008-0000-0A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6" name="Picture 2615">
          <a:extLst>
            <a:ext uri="{FF2B5EF4-FFF2-40B4-BE49-F238E27FC236}">
              <a16:creationId xmlns="" xmlns:a16="http://schemas.microsoft.com/office/drawing/2014/main" id="{00000000-0008-0000-0A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7" name="Picture 2616">
          <a:extLst>
            <a:ext uri="{FF2B5EF4-FFF2-40B4-BE49-F238E27FC236}">
              <a16:creationId xmlns="" xmlns:a16="http://schemas.microsoft.com/office/drawing/2014/main" id="{00000000-0008-0000-0A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8" name="Picture 2617">
          <a:extLst>
            <a:ext uri="{FF2B5EF4-FFF2-40B4-BE49-F238E27FC236}">
              <a16:creationId xmlns="" xmlns:a16="http://schemas.microsoft.com/office/drawing/2014/main" id="{00000000-0008-0000-0A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19" name="Picture 2618">
          <a:extLst>
            <a:ext uri="{FF2B5EF4-FFF2-40B4-BE49-F238E27FC236}">
              <a16:creationId xmlns="" xmlns:a16="http://schemas.microsoft.com/office/drawing/2014/main" id="{00000000-0008-0000-0A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0" name="Picture 2619">
          <a:extLst>
            <a:ext uri="{FF2B5EF4-FFF2-40B4-BE49-F238E27FC236}">
              <a16:creationId xmlns="" xmlns:a16="http://schemas.microsoft.com/office/drawing/2014/main" id="{00000000-0008-0000-0A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1" name="Picture 2620">
          <a:extLst>
            <a:ext uri="{FF2B5EF4-FFF2-40B4-BE49-F238E27FC236}">
              <a16:creationId xmlns="" xmlns:a16="http://schemas.microsoft.com/office/drawing/2014/main" id="{00000000-0008-0000-0A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2" name="Picture 2621">
          <a:extLst>
            <a:ext uri="{FF2B5EF4-FFF2-40B4-BE49-F238E27FC236}">
              <a16:creationId xmlns="" xmlns:a16="http://schemas.microsoft.com/office/drawing/2014/main" id="{00000000-0008-0000-0A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3" name="Picture 2622">
          <a:extLst>
            <a:ext uri="{FF2B5EF4-FFF2-40B4-BE49-F238E27FC236}">
              <a16:creationId xmlns="" xmlns:a16="http://schemas.microsoft.com/office/drawing/2014/main" id="{00000000-0008-0000-0A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4" name="Picture 2623">
          <a:extLst>
            <a:ext uri="{FF2B5EF4-FFF2-40B4-BE49-F238E27FC236}">
              <a16:creationId xmlns="" xmlns:a16="http://schemas.microsoft.com/office/drawing/2014/main" id="{00000000-0008-0000-0A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5" name="Picture 2624">
          <a:extLst>
            <a:ext uri="{FF2B5EF4-FFF2-40B4-BE49-F238E27FC236}">
              <a16:creationId xmlns="" xmlns:a16="http://schemas.microsoft.com/office/drawing/2014/main" id="{00000000-0008-0000-0A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6" name="Picture 2625">
          <a:extLst>
            <a:ext uri="{FF2B5EF4-FFF2-40B4-BE49-F238E27FC236}">
              <a16:creationId xmlns="" xmlns:a16="http://schemas.microsoft.com/office/drawing/2014/main" id="{00000000-0008-0000-0A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7" name="Picture 2626">
          <a:extLst>
            <a:ext uri="{FF2B5EF4-FFF2-40B4-BE49-F238E27FC236}">
              <a16:creationId xmlns="" xmlns:a16="http://schemas.microsoft.com/office/drawing/2014/main" id="{00000000-0008-0000-0A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8" name="Picture 2627">
          <a:extLst>
            <a:ext uri="{FF2B5EF4-FFF2-40B4-BE49-F238E27FC236}">
              <a16:creationId xmlns="" xmlns:a16="http://schemas.microsoft.com/office/drawing/2014/main" id="{00000000-0008-0000-0A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29" name="Picture 2628">
          <a:extLst>
            <a:ext uri="{FF2B5EF4-FFF2-40B4-BE49-F238E27FC236}">
              <a16:creationId xmlns="" xmlns:a16="http://schemas.microsoft.com/office/drawing/2014/main" id="{00000000-0008-0000-0A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0" name="Picture 2629">
          <a:extLst>
            <a:ext uri="{FF2B5EF4-FFF2-40B4-BE49-F238E27FC236}">
              <a16:creationId xmlns="" xmlns:a16="http://schemas.microsoft.com/office/drawing/2014/main" id="{00000000-0008-0000-0A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1" name="Picture 2630">
          <a:extLst>
            <a:ext uri="{FF2B5EF4-FFF2-40B4-BE49-F238E27FC236}">
              <a16:creationId xmlns="" xmlns:a16="http://schemas.microsoft.com/office/drawing/2014/main" id="{00000000-0008-0000-0A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2" name="Picture 2631">
          <a:extLst>
            <a:ext uri="{FF2B5EF4-FFF2-40B4-BE49-F238E27FC236}">
              <a16:creationId xmlns="" xmlns:a16="http://schemas.microsoft.com/office/drawing/2014/main" id="{00000000-0008-0000-0A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3" name="Picture 2632">
          <a:extLst>
            <a:ext uri="{FF2B5EF4-FFF2-40B4-BE49-F238E27FC236}">
              <a16:creationId xmlns="" xmlns:a16="http://schemas.microsoft.com/office/drawing/2014/main" id="{00000000-0008-0000-0A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4" name="Picture 2633">
          <a:extLst>
            <a:ext uri="{FF2B5EF4-FFF2-40B4-BE49-F238E27FC236}">
              <a16:creationId xmlns="" xmlns:a16="http://schemas.microsoft.com/office/drawing/2014/main" id="{00000000-0008-0000-0A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5" name="Picture 2634">
          <a:extLst>
            <a:ext uri="{FF2B5EF4-FFF2-40B4-BE49-F238E27FC236}">
              <a16:creationId xmlns="" xmlns:a16="http://schemas.microsoft.com/office/drawing/2014/main" id="{00000000-0008-0000-0A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6" name="Picture 2635">
          <a:extLst>
            <a:ext uri="{FF2B5EF4-FFF2-40B4-BE49-F238E27FC236}">
              <a16:creationId xmlns="" xmlns:a16="http://schemas.microsoft.com/office/drawing/2014/main" id="{00000000-0008-0000-0A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7" name="Picture 2636">
          <a:extLst>
            <a:ext uri="{FF2B5EF4-FFF2-40B4-BE49-F238E27FC236}">
              <a16:creationId xmlns="" xmlns:a16="http://schemas.microsoft.com/office/drawing/2014/main" id="{00000000-0008-0000-0A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8" name="Picture 2637">
          <a:extLst>
            <a:ext uri="{FF2B5EF4-FFF2-40B4-BE49-F238E27FC236}">
              <a16:creationId xmlns="" xmlns:a16="http://schemas.microsoft.com/office/drawing/2014/main" id="{00000000-0008-0000-0A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39" name="Picture 2638">
          <a:extLst>
            <a:ext uri="{FF2B5EF4-FFF2-40B4-BE49-F238E27FC236}">
              <a16:creationId xmlns="" xmlns:a16="http://schemas.microsoft.com/office/drawing/2014/main" id="{00000000-0008-0000-0A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0" name="Picture 2639">
          <a:extLst>
            <a:ext uri="{FF2B5EF4-FFF2-40B4-BE49-F238E27FC236}">
              <a16:creationId xmlns="" xmlns:a16="http://schemas.microsoft.com/office/drawing/2014/main" id="{00000000-0008-0000-0A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1" name="Picture 2640">
          <a:extLst>
            <a:ext uri="{FF2B5EF4-FFF2-40B4-BE49-F238E27FC236}">
              <a16:creationId xmlns="" xmlns:a16="http://schemas.microsoft.com/office/drawing/2014/main" id="{00000000-0008-0000-0A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2" name="Picture 2641">
          <a:extLst>
            <a:ext uri="{FF2B5EF4-FFF2-40B4-BE49-F238E27FC236}">
              <a16:creationId xmlns="" xmlns:a16="http://schemas.microsoft.com/office/drawing/2014/main" id="{00000000-0008-0000-0A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3" name="Picture 2642">
          <a:extLst>
            <a:ext uri="{FF2B5EF4-FFF2-40B4-BE49-F238E27FC236}">
              <a16:creationId xmlns="" xmlns:a16="http://schemas.microsoft.com/office/drawing/2014/main" id="{00000000-0008-0000-0A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4" name="Picture 2643">
          <a:extLst>
            <a:ext uri="{FF2B5EF4-FFF2-40B4-BE49-F238E27FC236}">
              <a16:creationId xmlns="" xmlns:a16="http://schemas.microsoft.com/office/drawing/2014/main" id="{00000000-0008-0000-0A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5" name="Picture 2644">
          <a:extLst>
            <a:ext uri="{FF2B5EF4-FFF2-40B4-BE49-F238E27FC236}">
              <a16:creationId xmlns="" xmlns:a16="http://schemas.microsoft.com/office/drawing/2014/main" id="{00000000-0008-0000-0A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6" name="Picture 2645">
          <a:extLst>
            <a:ext uri="{FF2B5EF4-FFF2-40B4-BE49-F238E27FC236}">
              <a16:creationId xmlns="" xmlns:a16="http://schemas.microsoft.com/office/drawing/2014/main" id="{00000000-0008-0000-0A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7" name="Picture 2646">
          <a:extLst>
            <a:ext uri="{FF2B5EF4-FFF2-40B4-BE49-F238E27FC236}">
              <a16:creationId xmlns="" xmlns:a16="http://schemas.microsoft.com/office/drawing/2014/main" id="{00000000-0008-0000-0A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8" name="Picture 2647">
          <a:extLst>
            <a:ext uri="{FF2B5EF4-FFF2-40B4-BE49-F238E27FC236}">
              <a16:creationId xmlns="" xmlns:a16="http://schemas.microsoft.com/office/drawing/2014/main" id="{00000000-0008-0000-0A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49" name="Picture 2648">
          <a:extLst>
            <a:ext uri="{FF2B5EF4-FFF2-40B4-BE49-F238E27FC236}">
              <a16:creationId xmlns="" xmlns:a16="http://schemas.microsoft.com/office/drawing/2014/main" id="{00000000-0008-0000-0A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0" name="Picture 2649">
          <a:extLst>
            <a:ext uri="{FF2B5EF4-FFF2-40B4-BE49-F238E27FC236}">
              <a16:creationId xmlns="" xmlns:a16="http://schemas.microsoft.com/office/drawing/2014/main" id="{00000000-0008-0000-0A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1" name="Picture 2650">
          <a:extLst>
            <a:ext uri="{FF2B5EF4-FFF2-40B4-BE49-F238E27FC236}">
              <a16:creationId xmlns="" xmlns:a16="http://schemas.microsoft.com/office/drawing/2014/main" id="{00000000-0008-0000-0A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2" name="Picture 2651">
          <a:extLst>
            <a:ext uri="{FF2B5EF4-FFF2-40B4-BE49-F238E27FC236}">
              <a16:creationId xmlns="" xmlns:a16="http://schemas.microsoft.com/office/drawing/2014/main" id="{00000000-0008-0000-0A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3" name="Picture 2652">
          <a:extLst>
            <a:ext uri="{FF2B5EF4-FFF2-40B4-BE49-F238E27FC236}">
              <a16:creationId xmlns="" xmlns:a16="http://schemas.microsoft.com/office/drawing/2014/main" id="{00000000-0008-0000-0A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4" name="Picture 2653">
          <a:extLst>
            <a:ext uri="{FF2B5EF4-FFF2-40B4-BE49-F238E27FC236}">
              <a16:creationId xmlns="" xmlns:a16="http://schemas.microsoft.com/office/drawing/2014/main" id="{00000000-0008-0000-0A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5" name="Picture 2654">
          <a:extLst>
            <a:ext uri="{FF2B5EF4-FFF2-40B4-BE49-F238E27FC236}">
              <a16:creationId xmlns="" xmlns:a16="http://schemas.microsoft.com/office/drawing/2014/main" id="{00000000-0008-0000-0A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6" name="Picture 2655">
          <a:extLst>
            <a:ext uri="{FF2B5EF4-FFF2-40B4-BE49-F238E27FC236}">
              <a16:creationId xmlns="" xmlns:a16="http://schemas.microsoft.com/office/drawing/2014/main" id="{00000000-0008-0000-0A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7" name="Picture 2656">
          <a:extLst>
            <a:ext uri="{FF2B5EF4-FFF2-40B4-BE49-F238E27FC236}">
              <a16:creationId xmlns="" xmlns:a16="http://schemas.microsoft.com/office/drawing/2014/main" id="{00000000-0008-0000-0A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8" name="Picture 2657">
          <a:extLst>
            <a:ext uri="{FF2B5EF4-FFF2-40B4-BE49-F238E27FC236}">
              <a16:creationId xmlns="" xmlns:a16="http://schemas.microsoft.com/office/drawing/2014/main" id="{00000000-0008-0000-0A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59" name="Picture 2658">
          <a:extLst>
            <a:ext uri="{FF2B5EF4-FFF2-40B4-BE49-F238E27FC236}">
              <a16:creationId xmlns="" xmlns:a16="http://schemas.microsoft.com/office/drawing/2014/main" id="{00000000-0008-0000-0A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0" name="Picture 2659">
          <a:extLst>
            <a:ext uri="{FF2B5EF4-FFF2-40B4-BE49-F238E27FC236}">
              <a16:creationId xmlns="" xmlns:a16="http://schemas.microsoft.com/office/drawing/2014/main" id="{00000000-0008-0000-0A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1" name="Picture 2660">
          <a:extLst>
            <a:ext uri="{FF2B5EF4-FFF2-40B4-BE49-F238E27FC236}">
              <a16:creationId xmlns="" xmlns:a16="http://schemas.microsoft.com/office/drawing/2014/main" id="{00000000-0008-0000-0A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2" name="Picture 2661">
          <a:extLst>
            <a:ext uri="{FF2B5EF4-FFF2-40B4-BE49-F238E27FC236}">
              <a16:creationId xmlns="" xmlns:a16="http://schemas.microsoft.com/office/drawing/2014/main" id="{00000000-0008-0000-0A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3" name="Picture 2662">
          <a:extLst>
            <a:ext uri="{FF2B5EF4-FFF2-40B4-BE49-F238E27FC236}">
              <a16:creationId xmlns="" xmlns:a16="http://schemas.microsoft.com/office/drawing/2014/main" id="{00000000-0008-0000-0A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4" name="Picture 2663">
          <a:extLst>
            <a:ext uri="{FF2B5EF4-FFF2-40B4-BE49-F238E27FC236}">
              <a16:creationId xmlns="" xmlns:a16="http://schemas.microsoft.com/office/drawing/2014/main" id="{00000000-0008-0000-0A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5" name="Picture 2664">
          <a:extLst>
            <a:ext uri="{FF2B5EF4-FFF2-40B4-BE49-F238E27FC236}">
              <a16:creationId xmlns="" xmlns:a16="http://schemas.microsoft.com/office/drawing/2014/main" id="{00000000-0008-0000-0A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6" name="Picture 2665">
          <a:extLst>
            <a:ext uri="{FF2B5EF4-FFF2-40B4-BE49-F238E27FC236}">
              <a16:creationId xmlns="" xmlns:a16="http://schemas.microsoft.com/office/drawing/2014/main" id="{00000000-0008-0000-0A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7" name="Picture 2666">
          <a:extLst>
            <a:ext uri="{FF2B5EF4-FFF2-40B4-BE49-F238E27FC236}">
              <a16:creationId xmlns="" xmlns:a16="http://schemas.microsoft.com/office/drawing/2014/main" id="{00000000-0008-0000-0A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8" name="Picture 2667">
          <a:extLst>
            <a:ext uri="{FF2B5EF4-FFF2-40B4-BE49-F238E27FC236}">
              <a16:creationId xmlns="" xmlns:a16="http://schemas.microsoft.com/office/drawing/2014/main" id="{00000000-0008-0000-0A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69" name="Picture 2668">
          <a:extLst>
            <a:ext uri="{FF2B5EF4-FFF2-40B4-BE49-F238E27FC236}">
              <a16:creationId xmlns="" xmlns:a16="http://schemas.microsoft.com/office/drawing/2014/main" id="{00000000-0008-0000-0A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0" name="Picture 2669">
          <a:extLst>
            <a:ext uri="{FF2B5EF4-FFF2-40B4-BE49-F238E27FC236}">
              <a16:creationId xmlns="" xmlns:a16="http://schemas.microsoft.com/office/drawing/2014/main" id="{00000000-0008-0000-0A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1" name="Picture 2670">
          <a:extLst>
            <a:ext uri="{FF2B5EF4-FFF2-40B4-BE49-F238E27FC236}">
              <a16:creationId xmlns="" xmlns:a16="http://schemas.microsoft.com/office/drawing/2014/main" id="{00000000-0008-0000-0A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2" name="Picture 2671">
          <a:extLst>
            <a:ext uri="{FF2B5EF4-FFF2-40B4-BE49-F238E27FC236}">
              <a16:creationId xmlns="" xmlns:a16="http://schemas.microsoft.com/office/drawing/2014/main" id="{00000000-0008-0000-0A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3" name="Picture 2672">
          <a:extLst>
            <a:ext uri="{FF2B5EF4-FFF2-40B4-BE49-F238E27FC236}">
              <a16:creationId xmlns="" xmlns:a16="http://schemas.microsoft.com/office/drawing/2014/main" id="{00000000-0008-0000-0A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4" name="Picture 2673">
          <a:extLst>
            <a:ext uri="{FF2B5EF4-FFF2-40B4-BE49-F238E27FC236}">
              <a16:creationId xmlns="" xmlns:a16="http://schemas.microsoft.com/office/drawing/2014/main" id="{00000000-0008-0000-0A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5" name="Picture 2674">
          <a:extLst>
            <a:ext uri="{FF2B5EF4-FFF2-40B4-BE49-F238E27FC236}">
              <a16:creationId xmlns="" xmlns:a16="http://schemas.microsoft.com/office/drawing/2014/main" id="{00000000-0008-0000-0A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6" name="Picture 2675">
          <a:extLst>
            <a:ext uri="{FF2B5EF4-FFF2-40B4-BE49-F238E27FC236}">
              <a16:creationId xmlns="" xmlns:a16="http://schemas.microsoft.com/office/drawing/2014/main" id="{00000000-0008-0000-0A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7" name="Picture 2676">
          <a:extLst>
            <a:ext uri="{FF2B5EF4-FFF2-40B4-BE49-F238E27FC236}">
              <a16:creationId xmlns="" xmlns:a16="http://schemas.microsoft.com/office/drawing/2014/main" id="{00000000-0008-0000-0A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8" name="Picture 2677">
          <a:extLst>
            <a:ext uri="{FF2B5EF4-FFF2-40B4-BE49-F238E27FC236}">
              <a16:creationId xmlns="" xmlns:a16="http://schemas.microsoft.com/office/drawing/2014/main" id="{00000000-0008-0000-0A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79" name="Picture 2678">
          <a:extLst>
            <a:ext uri="{FF2B5EF4-FFF2-40B4-BE49-F238E27FC236}">
              <a16:creationId xmlns="" xmlns:a16="http://schemas.microsoft.com/office/drawing/2014/main" id="{00000000-0008-0000-0A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0" name="Picture 2679">
          <a:extLst>
            <a:ext uri="{FF2B5EF4-FFF2-40B4-BE49-F238E27FC236}">
              <a16:creationId xmlns="" xmlns:a16="http://schemas.microsoft.com/office/drawing/2014/main" id="{00000000-0008-0000-0A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1" name="Picture 2680">
          <a:extLst>
            <a:ext uri="{FF2B5EF4-FFF2-40B4-BE49-F238E27FC236}">
              <a16:creationId xmlns="" xmlns:a16="http://schemas.microsoft.com/office/drawing/2014/main" id="{00000000-0008-0000-0A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2" name="Picture 2681">
          <a:extLst>
            <a:ext uri="{FF2B5EF4-FFF2-40B4-BE49-F238E27FC236}">
              <a16:creationId xmlns="" xmlns:a16="http://schemas.microsoft.com/office/drawing/2014/main" id="{00000000-0008-0000-0A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3" name="Picture 2682">
          <a:extLst>
            <a:ext uri="{FF2B5EF4-FFF2-40B4-BE49-F238E27FC236}">
              <a16:creationId xmlns="" xmlns:a16="http://schemas.microsoft.com/office/drawing/2014/main" id="{00000000-0008-0000-0A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4" name="Picture 2683">
          <a:extLst>
            <a:ext uri="{FF2B5EF4-FFF2-40B4-BE49-F238E27FC236}">
              <a16:creationId xmlns="" xmlns:a16="http://schemas.microsoft.com/office/drawing/2014/main" id="{00000000-0008-0000-0A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5" name="Picture 2684">
          <a:extLst>
            <a:ext uri="{FF2B5EF4-FFF2-40B4-BE49-F238E27FC236}">
              <a16:creationId xmlns="" xmlns:a16="http://schemas.microsoft.com/office/drawing/2014/main" id="{00000000-0008-0000-0A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6" name="Picture 2685">
          <a:extLst>
            <a:ext uri="{FF2B5EF4-FFF2-40B4-BE49-F238E27FC236}">
              <a16:creationId xmlns="" xmlns:a16="http://schemas.microsoft.com/office/drawing/2014/main" id="{00000000-0008-0000-0A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7" name="Picture 2686">
          <a:extLst>
            <a:ext uri="{FF2B5EF4-FFF2-40B4-BE49-F238E27FC236}">
              <a16:creationId xmlns="" xmlns:a16="http://schemas.microsoft.com/office/drawing/2014/main" id="{00000000-0008-0000-0A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8" name="Picture 2687">
          <a:extLst>
            <a:ext uri="{FF2B5EF4-FFF2-40B4-BE49-F238E27FC236}">
              <a16:creationId xmlns="" xmlns:a16="http://schemas.microsoft.com/office/drawing/2014/main" id="{00000000-0008-0000-0A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89" name="Picture 2688">
          <a:extLst>
            <a:ext uri="{FF2B5EF4-FFF2-40B4-BE49-F238E27FC236}">
              <a16:creationId xmlns="" xmlns:a16="http://schemas.microsoft.com/office/drawing/2014/main" id="{00000000-0008-0000-0A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0" name="Picture 2689">
          <a:extLst>
            <a:ext uri="{FF2B5EF4-FFF2-40B4-BE49-F238E27FC236}">
              <a16:creationId xmlns="" xmlns:a16="http://schemas.microsoft.com/office/drawing/2014/main" id="{00000000-0008-0000-0A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1" name="Picture 2690">
          <a:extLst>
            <a:ext uri="{FF2B5EF4-FFF2-40B4-BE49-F238E27FC236}">
              <a16:creationId xmlns="" xmlns:a16="http://schemas.microsoft.com/office/drawing/2014/main" id="{00000000-0008-0000-0A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2" name="Picture 2691">
          <a:extLst>
            <a:ext uri="{FF2B5EF4-FFF2-40B4-BE49-F238E27FC236}">
              <a16:creationId xmlns="" xmlns:a16="http://schemas.microsoft.com/office/drawing/2014/main" id="{00000000-0008-0000-0A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3" name="Picture 2692">
          <a:extLst>
            <a:ext uri="{FF2B5EF4-FFF2-40B4-BE49-F238E27FC236}">
              <a16:creationId xmlns="" xmlns:a16="http://schemas.microsoft.com/office/drawing/2014/main" id="{00000000-0008-0000-0A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4" name="Picture 2693">
          <a:extLst>
            <a:ext uri="{FF2B5EF4-FFF2-40B4-BE49-F238E27FC236}">
              <a16:creationId xmlns="" xmlns:a16="http://schemas.microsoft.com/office/drawing/2014/main" id="{00000000-0008-0000-0A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5" name="Picture 2694">
          <a:extLst>
            <a:ext uri="{FF2B5EF4-FFF2-40B4-BE49-F238E27FC236}">
              <a16:creationId xmlns="" xmlns:a16="http://schemas.microsoft.com/office/drawing/2014/main" id="{00000000-0008-0000-0A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6" name="Picture 2695">
          <a:extLst>
            <a:ext uri="{FF2B5EF4-FFF2-40B4-BE49-F238E27FC236}">
              <a16:creationId xmlns="" xmlns:a16="http://schemas.microsoft.com/office/drawing/2014/main" id="{00000000-0008-0000-0A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7" name="Picture 2696">
          <a:extLst>
            <a:ext uri="{FF2B5EF4-FFF2-40B4-BE49-F238E27FC236}">
              <a16:creationId xmlns="" xmlns:a16="http://schemas.microsoft.com/office/drawing/2014/main" id="{00000000-0008-0000-0A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8" name="Picture 2697">
          <a:extLst>
            <a:ext uri="{FF2B5EF4-FFF2-40B4-BE49-F238E27FC236}">
              <a16:creationId xmlns="" xmlns:a16="http://schemas.microsoft.com/office/drawing/2014/main" id="{00000000-0008-0000-0A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699" name="Picture 2698">
          <a:extLst>
            <a:ext uri="{FF2B5EF4-FFF2-40B4-BE49-F238E27FC236}">
              <a16:creationId xmlns="" xmlns:a16="http://schemas.microsoft.com/office/drawing/2014/main" id="{00000000-0008-0000-0A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0" name="Picture 2699">
          <a:extLst>
            <a:ext uri="{FF2B5EF4-FFF2-40B4-BE49-F238E27FC236}">
              <a16:creationId xmlns="" xmlns:a16="http://schemas.microsoft.com/office/drawing/2014/main" id="{00000000-0008-0000-0A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1" name="Picture 2700">
          <a:extLst>
            <a:ext uri="{FF2B5EF4-FFF2-40B4-BE49-F238E27FC236}">
              <a16:creationId xmlns="" xmlns:a16="http://schemas.microsoft.com/office/drawing/2014/main" id="{00000000-0008-0000-0A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2" name="Picture 2701">
          <a:extLst>
            <a:ext uri="{FF2B5EF4-FFF2-40B4-BE49-F238E27FC236}">
              <a16:creationId xmlns="" xmlns:a16="http://schemas.microsoft.com/office/drawing/2014/main" id="{00000000-0008-0000-0A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3" name="Picture 2702">
          <a:extLst>
            <a:ext uri="{FF2B5EF4-FFF2-40B4-BE49-F238E27FC236}">
              <a16:creationId xmlns="" xmlns:a16="http://schemas.microsoft.com/office/drawing/2014/main" id="{00000000-0008-0000-0A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4" name="Picture 2703">
          <a:extLst>
            <a:ext uri="{FF2B5EF4-FFF2-40B4-BE49-F238E27FC236}">
              <a16:creationId xmlns="" xmlns:a16="http://schemas.microsoft.com/office/drawing/2014/main" id="{00000000-0008-0000-0A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5" name="Picture 2704">
          <a:extLst>
            <a:ext uri="{FF2B5EF4-FFF2-40B4-BE49-F238E27FC236}">
              <a16:creationId xmlns="" xmlns:a16="http://schemas.microsoft.com/office/drawing/2014/main" id="{00000000-0008-0000-0A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6" name="Picture 2705">
          <a:extLst>
            <a:ext uri="{FF2B5EF4-FFF2-40B4-BE49-F238E27FC236}">
              <a16:creationId xmlns="" xmlns:a16="http://schemas.microsoft.com/office/drawing/2014/main" id="{00000000-0008-0000-0A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7" name="Picture 2706">
          <a:extLst>
            <a:ext uri="{FF2B5EF4-FFF2-40B4-BE49-F238E27FC236}">
              <a16:creationId xmlns="" xmlns:a16="http://schemas.microsoft.com/office/drawing/2014/main" id="{00000000-0008-0000-0A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8" name="Picture 2707">
          <a:extLst>
            <a:ext uri="{FF2B5EF4-FFF2-40B4-BE49-F238E27FC236}">
              <a16:creationId xmlns="" xmlns:a16="http://schemas.microsoft.com/office/drawing/2014/main" id="{00000000-0008-0000-0A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09" name="Picture 2708">
          <a:extLst>
            <a:ext uri="{FF2B5EF4-FFF2-40B4-BE49-F238E27FC236}">
              <a16:creationId xmlns="" xmlns:a16="http://schemas.microsoft.com/office/drawing/2014/main" id="{00000000-0008-0000-0A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0" name="Picture 2709">
          <a:extLst>
            <a:ext uri="{FF2B5EF4-FFF2-40B4-BE49-F238E27FC236}">
              <a16:creationId xmlns="" xmlns:a16="http://schemas.microsoft.com/office/drawing/2014/main" id="{00000000-0008-0000-0A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1" name="Picture 2710">
          <a:extLst>
            <a:ext uri="{FF2B5EF4-FFF2-40B4-BE49-F238E27FC236}">
              <a16:creationId xmlns="" xmlns:a16="http://schemas.microsoft.com/office/drawing/2014/main" id="{00000000-0008-0000-0A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2" name="Picture 2711">
          <a:extLst>
            <a:ext uri="{FF2B5EF4-FFF2-40B4-BE49-F238E27FC236}">
              <a16:creationId xmlns="" xmlns:a16="http://schemas.microsoft.com/office/drawing/2014/main" id="{00000000-0008-0000-0A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3" name="Picture 2712">
          <a:extLst>
            <a:ext uri="{FF2B5EF4-FFF2-40B4-BE49-F238E27FC236}">
              <a16:creationId xmlns="" xmlns:a16="http://schemas.microsoft.com/office/drawing/2014/main" id="{00000000-0008-0000-0A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4" name="Picture 2713">
          <a:extLst>
            <a:ext uri="{FF2B5EF4-FFF2-40B4-BE49-F238E27FC236}">
              <a16:creationId xmlns="" xmlns:a16="http://schemas.microsoft.com/office/drawing/2014/main" id="{00000000-0008-0000-0A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5" name="Picture 2714">
          <a:extLst>
            <a:ext uri="{FF2B5EF4-FFF2-40B4-BE49-F238E27FC236}">
              <a16:creationId xmlns="" xmlns:a16="http://schemas.microsoft.com/office/drawing/2014/main" id="{00000000-0008-0000-0A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6" name="Picture 2715">
          <a:extLst>
            <a:ext uri="{FF2B5EF4-FFF2-40B4-BE49-F238E27FC236}">
              <a16:creationId xmlns="" xmlns:a16="http://schemas.microsoft.com/office/drawing/2014/main" id="{00000000-0008-0000-0A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7" name="Picture 2716">
          <a:extLst>
            <a:ext uri="{FF2B5EF4-FFF2-40B4-BE49-F238E27FC236}">
              <a16:creationId xmlns="" xmlns:a16="http://schemas.microsoft.com/office/drawing/2014/main" id="{00000000-0008-0000-0A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8" name="Picture 2717">
          <a:extLst>
            <a:ext uri="{FF2B5EF4-FFF2-40B4-BE49-F238E27FC236}">
              <a16:creationId xmlns="" xmlns:a16="http://schemas.microsoft.com/office/drawing/2014/main" id="{00000000-0008-0000-0A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19" name="Picture 2718">
          <a:extLst>
            <a:ext uri="{FF2B5EF4-FFF2-40B4-BE49-F238E27FC236}">
              <a16:creationId xmlns="" xmlns:a16="http://schemas.microsoft.com/office/drawing/2014/main" id="{00000000-0008-0000-0A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0" name="Picture 2719">
          <a:extLst>
            <a:ext uri="{FF2B5EF4-FFF2-40B4-BE49-F238E27FC236}">
              <a16:creationId xmlns="" xmlns:a16="http://schemas.microsoft.com/office/drawing/2014/main" id="{00000000-0008-0000-0A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1" name="Picture 2720">
          <a:extLst>
            <a:ext uri="{FF2B5EF4-FFF2-40B4-BE49-F238E27FC236}">
              <a16:creationId xmlns="" xmlns:a16="http://schemas.microsoft.com/office/drawing/2014/main" id="{00000000-0008-0000-0A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2" name="Picture 2721">
          <a:extLst>
            <a:ext uri="{FF2B5EF4-FFF2-40B4-BE49-F238E27FC236}">
              <a16:creationId xmlns="" xmlns:a16="http://schemas.microsoft.com/office/drawing/2014/main" id="{00000000-0008-0000-0A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3" name="Picture 2722">
          <a:extLst>
            <a:ext uri="{FF2B5EF4-FFF2-40B4-BE49-F238E27FC236}">
              <a16:creationId xmlns="" xmlns:a16="http://schemas.microsoft.com/office/drawing/2014/main" id="{00000000-0008-0000-0A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4" name="Picture 2723">
          <a:extLst>
            <a:ext uri="{FF2B5EF4-FFF2-40B4-BE49-F238E27FC236}">
              <a16:creationId xmlns="" xmlns:a16="http://schemas.microsoft.com/office/drawing/2014/main" id="{00000000-0008-0000-0A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5" name="Picture 2724">
          <a:extLst>
            <a:ext uri="{FF2B5EF4-FFF2-40B4-BE49-F238E27FC236}">
              <a16:creationId xmlns="" xmlns:a16="http://schemas.microsoft.com/office/drawing/2014/main" id="{00000000-0008-0000-0A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6" name="Picture 2725">
          <a:extLst>
            <a:ext uri="{FF2B5EF4-FFF2-40B4-BE49-F238E27FC236}">
              <a16:creationId xmlns="" xmlns:a16="http://schemas.microsoft.com/office/drawing/2014/main" id="{00000000-0008-0000-0A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7" name="Picture 2726">
          <a:extLst>
            <a:ext uri="{FF2B5EF4-FFF2-40B4-BE49-F238E27FC236}">
              <a16:creationId xmlns="" xmlns:a16="http://schemas.microsoft.com/office/drawing/2014/main" id="{00000000-0008-0000-0A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8" name="Picture 2727">
          <a:extLst>
            <a:ext uri="{FF2B5EF4-FFF2-40B4-BE49-F238E27FC236}">
              <a16:creationId xmlns="" xmlns:a16="http://schemas.microsoft.com/office/drawing/2014/main" id="{00000000-0008-0000-0A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29" name="Picture 2728">
          <a:extLst>
            <a:ext uri="{FF2B5EF4-FFF2-40B4-BE49-F238E27FC236}">
              <a16:creationId xmlns="" xmlns:a16="http://schemas.microsoft.com/office/drawing/2014/main" id="{00000000-0008-0000-0A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0" name="Picture 2729">
          <a:extLst>
            <a:ext uri="{FF2B5EF4-FFF2-40B4-BE49-F238E27FC236}">
              <a16:creationId xmlns="" xmlns:a16="http://schemas.microsoft.com/office/drawing/2014/main" id="{00000000-0008-0000-0A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1" name="Picture 2730">
          <a:extLst>
            <a:ext uri="{FF2B5EF4-FFF2-40B4-BE49-F238E27FC236}">
              <a16:creationId xmlns="" xmlns:a16="http://schemas.microsoft.com/office/drawing/2014/main" id="{00000000-0008-0000-0A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2" name="Picture 2731">
          <a:extLst>
            <a:ext uri="{FF2B5EF4-FFF2-40B4-BE49-F238E27FC236}">
              <a16:creationId xmlns="" xmlns:a16="http://schemas.microsoft.com/office/drawing/2014/main" id="{00000000-0008-0000-0A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3" name="Picture 2732">
          <a:extLst>
            <a:ext uri="{FF2B5EF4-FFF2-40B4-BE49-F238E27FC236}">
              <a16:creationId xmlns="" xmlns:a16="http://schemas.microsoft.com/office/drawing/2014/main" id="{00000000-0008-0000-0A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4" name="Picture 2733">
          <a:extLst>
            <a:ext uri="{FF2B5EF4-FFF2-40B4-BE49-F238E27FC236}">
              <a16:creationId xmlns="" xmlns:a16="http://schemas.microsoft.com/office/drawing/2014/main" id="{00000000-0008-0000-0A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5" name="Picture 2734">
          <a:extLst>
            <a:ext uri="{FF2B5EF4-FFF2-40B4-BE49-F238E27FC236}">
              <a16:creationId xmlns="" xmlns:a16="http://schemas.microsoft.com/office/drawing/2014/main" id="{00000000-0008-0000-0A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6" name="Picture 2735">
          <a:extLst>
            <a:ext uri="{FF2B5EF4-FFF2-40B4-BE49-F238E27FC236}">
              <a16:creationId xmlns="" xmlns:a16="http://schemas.microsoft.com/office/drawing/2014/main" id="{00000000-0008-0000-0A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7" name="Picture 2736">
          <a:extLst>
            <a:ext uri="{FF2B5EF4-FFF2-40B4-BE49-F238E27FC236}">
              <a16:creationId xmlns="" xmlns:a16="http://schemas.microsoft.com/office/drawing/2014/main" id="{00000000-0008-0000-0A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8" name="Picture 2737">
          <a:extLst>
            <a:ext uri="{FF2B5EF4-FFF2-40B4-BE49-F238E27FC236}">
              <a16:creationId xmlns="" xmlns:a16="http://schemas.microsoft.com/office/drawing/2014/main" id="{00000000-0008-0000-0A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39" name="Picture 2738">
          <a:extLst>
            <a:ext uri="{FF2B5EF4-FFF2-40B4-BE49-F238E27FC236}">
              <a16:creationId xmlns="" xmlns:a16="http://schemas.microsoft.com/office/drawing/2014/main" id="{00000000-0008-0000-0A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0" name="Picture 2739">
          <a:extLst>
            <a:ext uri="{FF2B5EF4-FFF2-40B4-BE49-F238E27FC236}">
              <a16:creationId xmlns="" xmlns:a16="http://schemas.microsoft.com/office/drawing/2014/main" id="{00000000-0008-0000-0A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1" name="Picture 2740">
          <a:extLst>
            <a:ext uri="{FF2B5EF4-FFF2-40B4-BE49-F238E27FC236}">
              <a16:creationId xmlns="" xmlns:a16="http://schemas.microsoft.com/office/drawing/2014/main" id="{00000000-0008-0000-0A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2" name="Picture 2741">
          <a:extLst>
            <a:ext uri="{FF2B5EF4-FFF2-40B4-BE49-F238E27FC236}">
              <a16:creationId xmlns="" xmlns:a16="http://schemas.microsoft.com/office/drawing/2014/main" id="{00000000-0008-0000-0A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3" name="Picture 2742">
          <a:extLst>
            <a:ext uri="{FF2B5EF4-FFF2-40B4-BE49-F238E27FC236}">
              <a16:creationId xmlns="" xmlns:a16="http://schemas.microsoft.com/office/drawing/2014/main" id="{00000000-0008-0000-0A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4" name="Picture 2743">
          <a:extLst>
            <a:ext uri="{FF2B5EF4-FFF2-40B4-BE49-F238E27FC236}">
              <a16:creationId xmlns="" xmlns:a16="http://schemas.microsoft.com/office/drawing/2014/main" id="{00000000-0008-0000-0A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5" name="Picture 2744">
          <a:extLst>
            <a:ext uri="{FF2B5EF4-FFF2-40B4-BE49-F238E27FC236}">
              <a16:creationId xmlns="" xmlns:a16="http://schemas.microsoft.com/office/drawing/2014/main" id="{00000000-0008-0000-0A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6" name="Picture 2745">
          <a:extLst>
            <a:ext uri="{FF2B5EF4-FFF2-40B4-BE49-F238E27FC236}">
              <a16:creationId xmlns="" xmlns:a16="http://schemas.microsoft.com/office/drawing/2014/main" id="{00000000-0008-0000-0A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7" name="Picture 2746">
          <a:extLst>
            <a:ext uri="{FF2B5EF4-FFF2-40B4-BE49-F238E27FC236}">
              <a16:creationId xmlns="" xmlns:a16="http://schemas.microsoft.com/office/drawing/2014/main" id="{00000000-0008-0000-0A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8" name="Picture 2747">
          <a:extLst>
            <a:ext uri="{FF2B5EF4-FFF2-40B4-BE49-F238E27FC236}">
              <a16:creationId xmlns="" xmlns:a16="http://schemas.microsoft.com/office/drawing/2014/main" id="{00000000-0008-0000-0A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49" name="Picture 2748">
          <a:extLst>
            <a:ext uri="{FF2B5EF4-FFF2-40B4-BE49-F238E27FC236}">
              <a16:creationId xmlns="" xmlns:a16="http://schemas.microsoft.com/office/drawing/2014/main" id="{00000000-0008-0000-0A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0" name="Picture 2749">
          <a:extLst>
            <a:ext uri="{FF2B5EF4-FFF2-40B4-BE49-F238E27FC236}">
              <a16:creationId xmlns="" xmlns:a16="http://schemas.microsoft.com/office/drawing/2014/main" id="{00000000-0008-0000-0A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1" name="Picture 2750">
          <a:extLst>
            <a:ext uri="{FF2B5EF4-FFF2-40B4-BE49-F238E27FC236}">
              <a16:creationId xmlns="" xmlns:a16="http://schemas.microsoft.com/office/drawing/2014/main" id="{00000000-0008-0000-0A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2" name="Picture 2751">
          <a:extLst>
            <a:ext uri="{FF2B5EF4-FFF2-40B4-BE49-F238E27FC236}">
              <a16:creationId xmlns="" xmlns:a16="http://schemas.microsoft.com/office/drawing/2014/main" id="{00000000-0008-0000-0A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3" name="Picture 2752">
          <a:extLst>
            <a:ext uri="{FF2B5EF4-FFF2-40B4-BE49-F238E27FC236}">
              <a16:creationId xmlns="" xmlns:a16="http://schemas.microsoft.com/office/drawing/2014/main" id="{00000000-0008-0000-0A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4" name="Picture 2753">
          <a:extLst>
            <a:ext uri="{FF2B5EF4-FFF2-40B4-BE49-F238E27FC236}">
              <a16:creationId xmlns="" xmlns:a16="http://schemas.microsoft.com/office/drawing/2014/main" id="{00000000-0008-0000-0A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5" name="Picture 2754">
          <a:extLst>
            <a:ext uri="{FF2B5EF4-FFF2-40B4-BE49-F238E27FC236}">
              <a16:creationId xmlns="" xmlns:a16="http://schemas.microsoft.com/office/drawing/2014/main" id="{00000000-0008-0000-0A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6" name="Picture 2755">
          <a:extLst>
            <a:ext uri="{FF2B5EF4-FFF2-40B4-BE49-F238E27FC236}">
              <a16:creationId xmlns="" xmlns:a16="http://schemas.microsoft.com/office/drawing/2014/main" id="{00000000-0008-0000-0A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7" name="Picture 2756">
          <a:extLst>
            <a:ext uri="{FF2B5EF4-FFF2-40B4-BE49-F238E27FC236}">
              <a16:creationId xmlns="" xmlns:a16="http://schemas.microsoft.com/office/drawing/2014/main" id="{00000000-0008-0000-0A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8" name="Picture 2757">
          <a:extLst>
            <a:ext uri="{FF2B5EF4-FFF2-40B4-BE49-F238E27FC236}">
              <a16:creationId xmlns="" xmlns:a16="http://schemas.microsoft.com/office/drawing/2014/main" id="{00000000-0008-0000-0A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59" name="Picture 2758">
          <a:extLst>
            <a:ext uri="{FF2B5EF4-FFF2-40B4-BE49-F238E27FC236}">
              <a16:creationId xmlns="" xmlns:a16="http://schemas.microsoft.com/office/drawing/2014/main" id="{00000000-0008-0000-0A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0" name="Picture 2759">
          <a:extLst>
            <a:ext uri="{FF2B5EF4-FFF2-40B4-BE49-F238E27FC236}">
              <a16:creationId xmlns="" xmlns:a16="http://schemas.microsoft.com/office/drawing/2014/main" id="{00000000-0008-0000-0A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1" name="Picture 2760">
          <a:extLst>
            <a:ext uri="{FF2B5EF4-FFF2-40B4-BE49-F238E27FC236}">
              <a16:creationId xmlns="" xmlns:a16="http://schemas.microsoft.com/office/drawing/2014/main" id="{00000000-0008-0000-0A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2" name="Picture 2761">
          <a:extLst>
            <a:ext uri="{FF2B5EF4-FFF2-40B4-BE49-F238E27FC236}">
              <a16:creationId xmlns="" xmlns:a16="http://schemas.microsoft.com/office/drawing/2014/main" id="{00000000-0008-0000-0A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3" name="Picture 2762">
          <a:extLst>
            <a:ext uri="{FF2B5EF4-FFF2-40B4-BE49-F238E27FC236}">
              <a16:creationId xmlns="" xmlns:a16="http://schemas.microsoft.com/office/drawing/2014/main" id="{00000000-0008-0000-0A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4" name="Picture 2763">
          <a:extLst>
            <a:ext uri="{FF2B5EF4-FFF2-40B4-BE49-F238E27FC236}">
              <a16:creationId xmlns="" xmlns:a16="http://schemas.microsoft.com/office/drawing/2014/main" id="{00000000-0008-0000-0A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5" name="Picture 2764">
          <a:extLst>
            <a:ext uri="{FF2B5EF4-FFF2-40B4-BE49-F238E27FC236}">
              <a16:creationId xmlns="" xmlns:a16="http://schemas.microsoft.com/office/drawing/2014/main" id="{00000000-0008-0000-0A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6" name="Picture 2765">
          <a:extLst>
            <a:ext uri="{FF2B5EF4-FFF2-40B4-BE49-F238E27FC236}">
              <a16:creationId xmlns="" xmlns:a16="http://schemas.microsoft.com/office/drawing/2014/main" id="{00000000-0008-0000-0A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7" name="Picture 2766">
          <a:extLst>
            <a:ext uri="{FF2B5EF4-FFF2-40B4-BE49-F238E27FC236}">
              <a16:creationId xmlns="" xmlns:a16="http://schemas.microsoft.com/office/drawing/2014/main" id="{00000000-0008-0000-0A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8" name="Picture 2767">
          <a:extLst>
            <a:ext uri="{FF2B5EF4-FFF2-40B4-BE49-F238E27FC236}">
              <a16:creationId xmlns="" xmlns:a16="http://schemas.microsoft.com/office/drawing/2014/main" id="{00000000-0008-0000-0A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69" name="Picture 2768">
          <a:extLst>
            <a:ext uri="{FF2B5EF4-FFF2-40B4-BE49-F238E27FC236}">
              <a16:creationId xmlns="" xmlns:a16="http://schemas.microsoft.com/office/drawing/2014/main" id="{00000000-0008-0000-0A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0" name="Picture 2769">
          <a:extLst>
            <a:ext uri="{FF2B5EF4-FFF2-40B4-BE49-F238E27FC236}">
              <a16:creationId xmlns="" xmlns:a16="http://schemas.microsoft.com/office/drawing/2014/main" id="{00000000-0008-0000-0A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1" name="Picture 2770">
          <a:extLst>
            <a:ext uri="{FF2B5EF4-FFF2-40B4-BE49-F238E27FC236}">
              <a16:creationId xmlns="" xmlns:a16="http://schemas.microsoft.com/office/drawing/2014/main" id="{00000000-0008-0000-0A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2" name="Picture 2771">
          <a:extLst>
            <a:ext uri="{FF2B5EF4-FFF2-40B4-BE49-F238E27FC236}">
              <a16:creationId xmlns="" xmlns:a16="http://schemas.microsoft.com/office/drawing/2014/main" id="{00000000-0008-0000-0A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3" name="Picture 2772">
          <a:extLst>
            <a:ext uri="{FF2B5EF4-FFF2-40B4-BE49-F238E27FC236}">
              <a16:creationId xmlns="" xmlns:a16="http://schemas.microsoft.com/office/drawing/2014/main" id="{00000000-0008-0000-0A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4" name="Picture 2773">
          <a:extLst>
            <a:ext uri="{FF2B5EF4-FFF2-40B4-BE49-F238E27FC236}">
              <a16:creationId xmlns="" xmlns:a16="http://schemas.microsoft.com/office/drawing/2014/main" id="{00000000-0008-0000-0A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5" name="Picture 2774">
          <a:extLst>
            <a:ext uri="{FF2B5EF4-FFF2-40B4-BE49-F238E27FC236}">
              <a16:creationId xmlns="" xmlns:a16="http://schemas.microsoft.com/office/drawing/2014/main" id="{00000000-0008-0000-0A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6" name="Picture 2775">
          <a:extLst>
            <a:ext uri="{FF2B5EF4-FFF2-40B4-BE49-F238E27FC236}">
              <a16:creationId xmlns="" xmlns:a16="http://schemas.microsoft.com/office/drawing/2014/main" id="{00000000-0008-0000-0A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7" name="Picture 2776">
          <a:extLst>
            <a:ext uri="{FF2B5EF4-FFF2-40B4-BE49-F238E27FC236}">
              <a16:creationId xmlns="" xmlns:a16="http://schemas.microsoft.com/office/drawing/2014/main" id="{00000000-0008-0000-0A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8" name="Picture 2777">
          <a:extLst>
            <a:ext uri="{FF2B5EF4-FFF2-40B4-BE49-F238E27FC236}">
              <a16:creationId xmlns="" xmlns:a16="http://schemas.microsoft.com/office/drawing/2014/main" id="{00000000-0008-0000-0A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79" name="Picture 2778">
          <a:extLst>
            <a:ext uri="{FF2B5EF4-FFF2-40B4-BE49-F238E27FC236}">
              <a16:creationId xmlns="" xmlns:a16="http://schemas.microsoft.com/office/drawing/2014/main" id="{00000000-0008-0000-0A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0" name="Picture 2779">
          <a:extLst>
            <a:ext uri="{FF2B5EF4-FFF2-40B4-BE49-F238E27FC236}">
              <a16:creationId xmlns="" xmlns:a16="http://schemas.microsoft.com/office/drawing/2014/main" id="{00000000-0008-0000-0A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1" name="Picture 2780">
          <a:extLst>
            <a:ext uri="{FF2B5EF4-FFF2-40B4-BE49-F238E27FC236}">
              <a16:creationId xmlns="" xmlns:a16="http://schemas.microsoft.com/office/drawing/2014/main" id="{00000000-0008-0000-0A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2" name="Picture 2781">
          <a:extLst>
            <a:ext uri="{FF2B5EF4-FFF2-40B4-BE49-F238E27FC236}">
              <a16:creationId xmlns="" xmlns:a16="http://schemas.microsoft.com/office/drawing/2014/main" id="{00000000-0008-0000-0A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3" name="Picture 2782">
          <a:extLst>
            <a:ext uri="{FF2B5EF4-FFF2-40B4-BE49-F238E27FC236}">
              <a16:creationId xmlns="" xmlns:a16="http://schemas.microsoft.com/office/drawing/2014/main" id="{00000000-0008-0000-0A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4" name="Picture 2783">
          <a:extLst>
            <a:ext uri="{FF2B5EF4-FFF2-40B4-BE49-F238E27FC236}">
              <a16:creationId xmlns="" xmlns:a16="http://schemas.microsoft.com/office/drawing/2014/main" id="{00000000-0008-0000-0A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5" name="Picture 2784">
          <a:extLst>
            <a:ext uri="{FF2B5EF4-FFF2-40B4-BE49-F238E27FC236}">
              <a16:creationId xmlns="" xmlns:a16="http://schemas.microsoft.com/office/drawing/2014/main" id="{00000000-0008-0000-0A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6" name="Picture 2785">
          <a:extLst>
            <a:ext uri="{FF2B5EF4-FFF2-40B4-BE49-F238E27FC236}">
              <a16:creationId xmlns="" xmlns:a16="http://schemas.microsoft.com/office/drawing/2014/main" id="{00000000-0008-0000-0A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7" name="Picture 2786">
          <a:extLst>
            <a:ext uri="{FF2B5EF4-FFF2-40B4-BE49-F238E27FC236}">
              <a16:creationId xmlns="" xmlns:a16="http://schemas.microsoft.com/office/drawing/2014/main" id="{00000000-0008-0000-0A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8" name="Picture 2787">
          <a:extLst>
            <a:ext uri="{FF2B5EF4-FFF2-40B4-BE49-F238E27FC236}">
              <a16:creationId xmlns="" xmlns:a16="http://schemas.microsoft.com/office/drawing/2014/main" id="{00000000-0008-0000-0A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89" name="Picture 2788">
          <a:extLst>
            <a:ext uri="{FF2B5EF4-FFF2-40B4-BE49-F238E27FC236}">
              <a16:creationId xmlns="" xmlns:a16="http://schemas.microsoft.com/office/drawing/2014/main" id="{00000000-0008-0000-0A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0" name="Picture 2789">
          <a:extLst>
            <a:ext uri="{FF2B5EF4-FFF2-40B4-BE49-F238E27FC236}">
              <a16:creationId xmlns="" xmlns:a16="http://schemas.microsoft.com/office/drawing/2014/main" id="{00000000-0008-0000-0A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1" name="Picture 2790">
          <a:extLst>
            <a:ext uri="{FF2B5EF4-FFF2-40B4-BE49-F238E27FC236}">
              <a16:creationId xmlns="" xmlns:a16="http://schemas.microsoft.com/office/drawing/2014/main" id="{00000000-0008-0000-0A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2" name="Picture 2791">
          <a:extLst>
            <a:ext uri="{FF2B5EF4-FFF2-40B4-BE49-F238E27FC236}">
              <a16:creationId xmlns="" xmlns:a16="http://schemas.microsoft.com/office/drawing/2014/main" id="{00000000-0008-0000-0A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3" name="Picture 2792">
          <a:extLst>
            <a:ext uri="{FF2B5EF4-FFF2-40B4-BE49-F238E27FC236}">
              <a16:creationId xmlns="" xmlns:a16="http://schemas.microsoft.com/office/drawing/2014/main" id="{00000000-0008-0000-0A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4" name="Picture 2793">
          <a:extLst>
            <a:ext uri="{FF2B5EF4-FFF2-40B4-BE49-F238E27FC236}">
              <a16:creationId xmlns="" xmlns:a16="http://schemas.microsoft.com/office/drawing/2014/main" id="{00000000-0008-0000-0A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5" name="Picture 2794">
          <a:extLst>
            <a:ext uri="{FF2B5EF4-FFF2-40B4-BE49-F238E27FC236}">
              <a16:creationId xmlns="" xmlns:a16="http://schemas.microsoft.com/office/drawing/2014/main" id="{00000000-0008-0000-0A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6" name="Picture 2795">
          <a:extLst>
            <a:ext uri="{FF2B5EF4-FFF2-40B4-BE49-F238E27FC236}">
              <a16:creationId xmlns="" xmlns:a16="http://schemas.microsoft.com/office/drawing/2014/main" id="{00000000-0008-0000-0A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7" name="Picture 2796">
          <a:extLst>
            <a:ext uri="{FF2B5EF4-FFF2-40B4-BE49-F238E27FC236}">
              <a16:creationId xmlns="" xmlns:a16="http://schemas.microsoft.com/office/drawing/2014/main" id="{00000000-0008-0000-0A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8" name="Picture 2797">
          <a:extLst>
            <a:ext uri="{FF2B5EF4-FFF2-40B4-BE49-F238E27FC236}">
              <a16:creationId xmlns="" xmlns:a16="http://schemas.microsoft.com/office/drawing/2014/main" id="{00000000-0008-0000-0A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799" name="Picture 2798">
          <a:extLst>
            <a:ext uri="{FF2B5EF4-FFF2-40B4-BE49-F238E27FC236}">
              <a16:creationId xmlns="" xmlns:a16="http://schemas.microsoft.com/office/drawing/2014/main" id="{00000000-0008-0000-0A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0" name="Picture 2799">
          <a:extLst>
            <a:ext uri="{FF2B5EF4-FFF2-40B4-BE49-F238E27FC236}">
              <a16:creationId xmlns="" xmlns:a16="http://schemas.microsoft.com/office/drawing/2014/main" id="{00000000-0008-0000-0A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1" name="Picture 2800">
          <a:extLst>
            <a:ext uri="{FF2B5EF4-FFF2-40B4-BE49-F238E27FC236}">
              <a16:creationId xmlns="" xmlns:a16="http://schemas.microsoft.com/office/drawing/2014/main" id="{00000000-0008-0000-0A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2" name="Picture 2801">
          <a:extLst>
            <a:ext uri="{FF2B5EF4-FFF2-40B4-BE49-F238E27FC236}">
              <a16:creationId xmlns="" xmlns:a16="http://schemas.microsoft.com/office/drawing/2014/main" id="{00000000-0008-0000-0A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3" name="Picture 2802">
          <a:extLst>
            <a:ext uri="{FF2B5EF4-FFF2-40B4-BE49-F238E27FC236}">
              <a16:creationId xmlns="" xmlns:a16="http://schemas.microsoft.com/office/drawing/2014/main" id="{00000000-0008-0000-0A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4" name="Picture 2803">
          <a:extLst>
            <a:ext uri="{FF2B5EF4-FFF2-40B4-BE49-F238E27FC236}">
              <a16:creationId xmlns="" xmlns:a16="http://schemas.microsoft.com/office/drawing/2014/main" id="{00000000-0008-0000-0A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5" name="Picture 2804">
          <a:extLst>
            <a:ext uri="{FF2B5EF4-FFF2-40B4-BE49-F238E27FC236}">
              <a16:creationId xmlns="" xmlns:a16="http://schemas.microsoft.com/office/drawing/2014/main" id="{00000000-0008-0000-0A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6" name="Picture 2805">
          <a:extLst>
            <a:ext uri="{FF2B5EF4-FFF2-40B4-BE49-F238E27FC236}">
              <a16:creationId xmlns="" xmlns:a16="http://schemas.microsoft.com/office/drawing/2014/main" id="{00000000-0008-0000-0A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7" name="Picture 2806">
          <a:extLst>
            <a:ext uri="{FF2B5EF4-FFF2-40B4-BE49-F238E27FC236}">
              <a16:creationId xmlns="" xmlns:a16="http://schemas.microsoft.com/office/drawing/2014/main" id="{00000000-0008-0000-0A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8" name="Picture 2807">
          <a:extLst>
            <a:ext uri="{FF2B5EF4-FFF2-40B4-BE49-F238E27FC236}">
              <a16:creationId xmlns="" xmlns:a16="http://schemas.microsoft.com/office/drawing/2014/main" id="{00000000-0008-0000-0A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09" name="Picture 2808">
          <a:extLst>
            <a:ext uri="{FF2B5EF4-FFF2-40B4-BE49-F238E27FC236}">
              <a16:creationId xmlns="" xmlns:a16="http://schemas.microsoft.com/office/drawing/2014/main" id="{00000000-0008-0000-0A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0" name="Picture 2809">
          <a:extLst>
            <a:ext uri="{FF2B5EF4-FFF2-40B4-BE49-F238E27FC236}">
              <a16:creationId xmlns="" xmlns:a16="http://schemas.microsoft.com/office/drawing/2014/main" id="{00000000-0008-0000-0A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1" name="Picture 2810">
          <a:extLst>
            <a:ext uri="{FF2B5EF4-FFF2-40B4-BE49-F238E27FC236}">
              <a16:creationId xmlns="" xmlns:a16="http://schemas.microsoft.com/office/drawing/2014/main" id="{00000000-0008-0000-0A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2" name="Picture 2811">
          <a:extLst>
            <a:ext uri="{FF2B5EF4-FFF2-40B4-BE49-F238E27FC236}">
              <a16:creationId xmlns="" xmlns:a16="http://schemas.microsoft.com/office/drawing/2014/main" id="{00000000-0008-0000-0A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3" name="Picture 2812">
          <a:extLst>
            <a:ext uri="{FF2B5EF4-FFF2-40B4-BE49-F238E27FC236}">
              <a16:creationId xmlns="" xmlns:a16="http://schemas.microsoft.com/office/drawing/2014/main" id="{00000000-0008-0000-0A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4" name="Picture 2813">
          <a:extLst>
            <a:ext uri="{FF2B5EF4-FFF2-40B4-BE49-F238E27FC236}">
              <a16:creationId xmlns="" xmlns:a16="http://schemas.microsoft.com/office/drawing/2014/main" id="{00000000-0008-0000-0A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5" name="Picture 2814">
          <a:extLst>
            <a:ext uri="{FF2B5EF4-FFF2-40B4-BE49-F238E27FC236}">
              <a16:creationId xmlns="" xmlns:a16="http://schemas.microsoft.com/office/drawing/2014/main" id="{00000000-0008-0000-0A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6" name="Picture 2815">
          <a:extLst>
            <a:ext uri="{FF2B5EF4-FFF2-40B4-BE49-F238E27FC236}">
              <a16:creationId xmlns="" xmlns:a16="http://schemas.microsoft.com/office/drawing/2014/main" id="{00000000-0008-0000-0A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7" name="Picture 2816">
          <a:extLst>
            <a:ext uri="{FF2B5EF4-FFF2-40B4-BE49-F238E27FC236}">
              <a16:creationId xmlns="" xmlns:a16="http://schemas.microsoft.com/office/drawing/2014/main" id="{00000000-0008-0000-0A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8" name="Picture 2817">
          <a:extLst>
            <a:ext uri="{FF2B5EF4-FFF2-40B4-BE49-F238E27FC236}">
              <a16:creationId xmlns="" xmlns:a16="http://schemas.microsoft.com/office/drawing/2014/main" id="{00000000-0008-0000-0A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19" name="Picture 2818">
          <a:extLst>
            <a:ext uri="{FF2B5EF4-FFF2-40B4-BE49-F238E27FC236}">
              <a16:creationId xmlns="" xmlns:a16="http://schemas.microsoft.com/office/drawing/2014/main" id="{00000000-0008-0000-0A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0" name="Picture 2819">
          <a:extLst>
            <a:ext uri="{FF2B5EF4-FFF2-40B4-BE49-F238E27FC236}">
              <a16:creationId xmlns="" xmlns:a16="http://schemas.microsoft.com/office/drawing/2014/main" id="{00000000-0008-0000-0A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1" name="Picture 2820">
          <a:extLst>
            <a:ext uri="{FF2B5EF4-FFF2-40B4-BE49-F238E27FC236}">
              <a16:creationId xmlns="" xmlns:a16="http://schemas.microsoft.com/office/drawing/2014/main" id="{00000000-0008-0000-0A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2" name="Picture 2821">
          <a:extLst>
            <a:ext uri="{FF2B5EF4-FFF2-40B4-BE49-F238E27FC236}">
              <a16:creationId xmlns="" xmlns:a16="http://schemas.microsoft.com/office/drawing/2014/main" id="{00000000-0008-0000-0A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3" name="Picture 2822">
          <a:extLst>
            <a:ext uri="{FF2B5EF4-FFF2-40B4-BE49-F238E27FC236}">
              <a16:creationId xmlns="" xmlns:a16="http://schemas.microsoft.com/office/drawing/2014/main" id="{00000000-0008-0000-0A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4" name="Picture 2823">
          <a:extLst>
            <a:ext uri="{FF2B5EF4-FFF2-40B4-BE49-F238E27FC236}">
              <a16:creationId xmlns="" xmlns:a16="http://schemas.microsoft.com/office/drawing/2014/main" id="{00000000-0008-0000-0A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5" name="Picture 2824">
          <a:extLst>
            <a:ext uri="{FF2B5EF4-FFF2-40B4-BE49-F238E27FC236}">
              <a16:creationId xmlns="" xmlns:a16="http://schemas.microsoft.com/office/drawing/2014/main" id="{00000000-0008-0000-0A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6" name="Picture 2825">
          <a:extLst>
            <a:ext uri="{FF2B5EF4-FFF2-40B4-BE49-F238E27FC236}">
              <a16:creationId xmlns="" xmlns:a16="http://schemas.microsoft.com/office/drawing/2014/main" id="{00000000-0008-0000-0A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7" name="Picture 2826">
          <a:extLst>
            <a:ext uri="{FF2B5EF4-FFF2-40B4-BE49-F238E27FC236}">
              <a16:creationId xmlns="" xmlns:a16="http://schemas.microsoft.com/office/drawing/2014/main" id="{00000000-0008-0000-0A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8" name="Picture 2827">
          <a:extLst>
            <a:ext uri="{FF2B5EF4-FFF2-40B4-BE49-F238E27FC236}">
              <a16:creationId xmlns="" xmlns:a16="http://schemas.microsoft.com/office/drawing/2014/main" id="{00000000-0008-0000-0A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29" name="Picture 2828">
          <a:extLst>
            <a:ext uri="{FF2B5EF4-FFF2-40B4-BE49-F238E27FC236}">
              <a16:creationId xmlns="" xmlns:a16="http://schemas.microsoft.com/office/drawing/2014/main" id="{00000000-0008-0000-0A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0" name="Picture 2829">
          <a:extLst>
            <a:ext uri="{FF2B5EF4-FFF2-40B4-BE49-F238E27FC236}">
              <a16:creationId xmlns="" xmlns:a16="http://schemas.microsoft.com/office/drawing/2014/main" id="{00000000-0008-0000-0A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1" name="Picture 2830">
          <a:extLst>
            <a:ext uri="{FF2B5EF4-FFF2-40B4-BE49-F238E27FC236}">
              <a16:creationId xmlns="" xmlns:a16="http://schemas.microsoft.com/office/drawing/2014/main" id="{00000000-0008-0000-0A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2" name="Picture 2831">
          <a:extLst>
            <a:ext uri="{FF2B5EF4-FFF2-40B4-BE49-F238E27FC236}">
              <a16:creationId xmlns="" xmlns:a16="http://schemas.microsoft.com/office/drawing/2014/main" id="{00000000-0008-0000-0A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3" name="Picture 2832">
          <a:extLst>
            <a:ext uri="{FF2B5EF4-FFF2-40B4-BE49-F238E27FC236}">
              <a16:creationId xmlns="" xmlns:a16="http://schemas.microsoft.com/office/drawing/2014/main" id="{00000000-0008-0000-0A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4" name="Picture 2833">
          <a:extLst>
            <a:ext uri="{FF2B5EF4-FFF2-40B4-BE49-F238E27FC236}">
              <a16:creationId xmlns="" xmlns:a16="http://schemas.microsoft.com/office/drawing/2014/main" id="{00000000-0008-0000-0A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5" name="Picture 2834">
          <a:extLst>
            <a:ext uri="{FF2B5EF4-FFF2-40B4-BE49-F238E27FC236}">
              <a16:creationId xmlns="" xmlns:a16="http://schemas.microsoft.com/office/drawing/2014/main" id="{00000000-0008-0000-0A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6" name="Picture 2835">
          <a:extLst>
            <a:ext uri="{FF2B5EF4-FFF2-40B4-BE49-F238E27FC236}">
              <a16:creationId xmlns="" xmlns:a16="http://schemas.microsoft.com/office/drawing/2014/main" id="{00000000-0008-0000-0A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7" name="Picture 2836">
          <a:extLst>
            <a:ext uri="{FF2B5EF4-FFF2-40B4-BE49-F238E27FC236}">
              <a16:creationId xmlns="" xmlns:a16="http://schemas.microsoft.com/office/drawing/2014/main" id="{00000000-0008-0000-0A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8" name="Picture 2837">
          <a:extLst>
            <a:ext uri="{FF2B5EF4-FFF2-40B4-BE49-F238E27FC236}">
              <a16:creationId xmlns="" xmlns:a16="http://schemas.microsoft.com/office/drawing/2014/main" id="{00000000-0008-0000-0A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39" name="Picture 2838">
          <a:extLst>
            <a:ext uri="{FF2B5EF4-FFF2-40B4-BE49-F238E27FC236}">
              <a16:creationId xmlns="" xmlns:a16="http://schemas.microsoft.com/office/drawing/2014/main" id="{00000000-0008-0000-0A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0" name="Picture 2839">
          <a:extLst>
            <a:ext uri="{FF2B5EF4-FFF2-40B4-BE49-F238E27FC236}">
              <a16:creationId xmlns="" xmlns:a16="http://schemas.microsoft.com/office/drawing/2014/main" id="{00000000-0008-0000-0A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1" name="Picture 2840">
          <a:extLst>
            <a:ext uri="{FF2B5EF4-FFF2-40B4-BE49-F238E27FC236}">
              <a16:creationId xmlns="" xmlns:a16="http://schemas.microsoft.com/office/drawing/2014/main" id="{00000000-0008-0000-0A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2" name="Picture 2841">
          <a:extLst>
            <a:ext uri="{FF2B5EF4-FFF2-40B4-BE49-F238E27FC236}">
              <a16:creationId xmlns="" xmlns:a16="http://schemas.microsoft.com/office/drawing/2014/main" id="{00000000-0008-0000-0A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3" name="Picture 2842">
          <a:extLst>
            <a:ext uri="{FF2B5EF4-FFF2-40B4-BE49-F238E27FC236}">
              <a16:creationId xmlns="" xmlns:a16="http://schemas.microsoft.com/office/drawing/2014/main" id="{00000000-0008-0000-0A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4" name="Picture 2843">
          <a:extLst>
            <a:ext uri="{FF2B5EF4-FFF2-40B4-BE49-F238E27FC236}">
              <a16:creationId xmlns="" xmlns:a16="http://schemas.microsoft.com/office/drawing/2014/main" id="{00000000-0008-0000-0A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5" name="Picture 2844">
          <a:extLst>
            <a:ext uri="{FF2B5EF4-FFF2-40B4-BE49-F238E27FC236}">
              <a16:creationId xmlns="" xmlns:a16="http://schemas.microsoft.com/office/drawing/2014/main" id="{00000000-0008-0000-0A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6" name="Picture 2845">
          <a:extLst>
            <a:ext uri="{FF2B5EF4-FFF2-40B4-BE49-F238E27FC236}">
              <a16:creationId xmlns="" xmlns:a16="http://schemas.microsoft.com/office/drawing/2014/main" id="{00000000-0008-0000-0A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7" name="Picture 2846">
          <a:extLst>
            <a:ext uri="{FF2B5EF4-FFF2-40B4-BE49-F238E27FC236}">
              <a16:creationId xmlns="" xmlns:a16="http://schemas.microsoft.com/office/drawing/2014/main" id="{00000000-0008-0000-0A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8" name="Picture 2847">
          <a:extLst>
            <a:ext uri="{FF2B5EF4-FFF2-40B4-BE49-F238E27FC236}">
              <a16:creationId xmlns="" xmlns:a16="http://schemas.microsoft.com/office/drawing/2014/main" id="{00000000-0008-0000-0A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49" name="Picture 2848">
          <a:extLst>
            <a:ext uri="{FF2B5EF4-FFF2-40B4-BE49-F238E27FC236}">
              <a16:creationId xmlns="" xmlns:a16="http://schemas.microsoft.com/office/drawing/2014/main" id="{00000000-0008-0000-0A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0" name="Picture 2849">
          <a:extLst>
            <a:ext uri="{FF2B5EF4-FFF2-40B4-BE49-F238E27FC236}">
              <a16:creationId xmlns="" xmlns:a16="http://schemas.microsoft.com/office/drawing/2014/main" id="{00000000-0008-0000-0A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1" name="Picture 2850">
          <a:extLst>
            <a:ext uri="{FF2B5EF4-FFF2-40B4-BE49-F238E27FC236}">
              <a16:creationId xmlns="" xmlns:a16="http://schemas.microsoft.com/office/drawing/2014/main" id="{00000000-0008-0000-0A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2" name="Picture 2851">
          <a:extLst>
            <a:ext uri="{FF2B5EF4-FFF2-40B4-BE49-F238E27FC236}">
              <a16:creationId xmlns="" xmlns:a16="http://schemas.microsoft.com/office/drawing/2014/main" id="{00000000-0008-0000-0A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3" name="Picture 2852">
          <a:extLst>
            <a:ext uri="{FF2B5EF4-FFF2-40B4-BE49-F238E27FC236}">
              <a16:creationId xmlns="" xmlns:a16="http://schemas.microsoft.com/office/drawing/2014/main" id="{00000000-0008-0000-0A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4" name="Picture 2853">
          <a:extLst>
            <a:ext uri="{FF2B5EF4-FFF2-40B4-BE49-F238E27FC236}">
              <a16:creationId xmlns="" xmlns:a16="http://schemas.microsoft.com/office/drawing/2014/main" id="{00000000-0008-0000-0A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5" name="Picture 2854">
          <a:extLst>
            <a:ext uri="{FF2B5EF4-FFF2-40B4-BE49-F238E27FC236}">
              <a16:creationId xmlns="" xmlns:a16="http://schemas.microsoft.com/office/drawing/2014/main" id="{00000000-0008-0000-0A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6" name="Picture 2855">
          <a:extLst>
            <a:ext uri="{FF2B5EF4-FFF2-40B4-BE49-F238E27FC236}">
              <a16:creationId xmlns="" xmlns:a16="http://schemas.microsoft.com/office/drawing/2014/main" id="{00000000-0008-0000-0A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7" name="Picture 2856">
          <a:extLst>
            <a:ext uri="{FF2B5EF4-FFF2-40B4-BE49-F238E27FC236}">
              <a16:creationId xmlns="" xmlns:a16="http://schemas.microsoft.com/office/drawing/2014/main" id="{00000000-0008-0000-0A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8" name="Picture 2857">
          <a:extLst>
            <a:ext uri="{FF2B5EF4-FFF2-40B4-BE49-F238E27FC236}">
              <a16:creationId xmlns="" xmlns:a16="http://schemas.microsoft.com/office/drawing/2014/main" id="{00000000-0008-0000-0A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59" name="Picture 2858">
          <a:extLst>
            <a:ext uri="{FF2B5EF4-FFF2-40B4-BE49-F238E27FC236}">
              <a16:creationId xmlns="" xmlns:a16="http://schemas.microsoft.com/office/drawing/2014/main" id="{00000000-0008-0000-0A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0" name="Picture 2859">
          <a:extLst>
            <a:ext uri="{FF2B5EF4-FFF2-40B4-BE49-F238E27FC236}">
              <a16:creationId xmlns="" xmlns:a16="http://schemas.microsoft.com/office/drawing/2014/main" id="{00000000-0008-0000-0A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1" name="Picture 2860">
          <a:extLst>
            <a:ext uri="{FF2B5EF4-FFF2-40B4-BE49-F238E27FC236}">
              <a16:creationId xmlns="" xmlns:a16="http://schemas.microsoft.com/office/drawing/2014/main" id="{00000000-0008-0000-0A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2" name="Picture 2861">
          <a:extLst>
            <a:ext uri="{FF2B5EF4-FFF2-40B4-BE49-F238E27FC236}">
              <a16:creationId xmlns="" xmlns:a16="http://schemas.microsoft.com/office/drawing/2014/main" id="{00000000-0008-0000-0A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3" name="Picture 2862">
          <a:extLst>
            <a:ext uri="{FF2B5EF4-FFF2-40B4-BE49-F238E27FC236}">
              <a16:creationId xmlns="" xmlns:a16="http://schemas.microsoft.com/office/drawing/2014/main" id="{00000000-0008-0000-0A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4" name="Picture 2863">
          <a:extLst>
            <a:ext uri="{FF2B5EF4-FFF2-40B4-BE49-F238E27FC236}">
              <a16:creationId xmlns="" xmlns:a16="http://schemas.microsoft.com/office/drawing/2014/main" id="{00000000-0008-0000-0A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5" name="Picture 2864">
          <a:extLst>
            <a:ext uri="{FF2B5EF4-FFF2-40B4-BE49-F238E27FC236}">
              <a16:creationId xmlns="" xmlns:a16="http://schemas.microsoft.com/office/drawing/2014/main" id="{00000000-0008-0000-0A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6" name="Picture 2865">
          <a:extLst>
            <a:ext uri="{FF2B5EF4-FFF2-40B4-BE49-F238E27FC236}">
              <a16:creationId xmlns="" xmlns:a16="http://schemas.microsoft.com/office/drawing/2014/main" id="{00000000-0008-0000-0A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7" name="Picture 2866">
          <a:extLst>
            <a:ext uri="{FF2B5EF4-FFF2-40B4-BE49-F238E27FC236}">
              <a16:creationId xmlns="" xmlns:a16="http://schemas.microsoft.com/office/drawing/2014/main" id="{00000000-0008-0000-0A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8" name="Picture 2867">
          <a:extLst>
            <a:ext uri="{FF2B5EF4-FFF2-40B4-BE49-F238E27FC236}">
              <a16:creationId xmlns="" xmlns:a16="http://schemas.microsoft.com/office/drawing/2014/main" id="{00000000-0008-0000-0A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69" name="Picture 2868">
          <a:extLst>
            <a:ext uri="{FF2B5EF4-FFF2-40B4-BE49-F238E27FC236}">
              <a16:creationId xmlns="" xmlns:a16="http://schemas.microsoft.com/office/drawing/2014/main" id="{00000000-0008-0000-0A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0" name="Picture 2869">
          <a:extLst>
            <a:ext uri="{FF2B5EF4-FFF2-40B4-BE49-F238E27FC236}">
              <a16:creationId xmlns="" xmlns:a16="http://schemas.microsoft.com/office/drawing/2014/main" id="{00000000-0008-0000-0A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1" name="Picture 2870">
          <a:extLst>
            <a:ext uri="{FF2B5EF4-FFF2-40B4-BE49-F238E27FC236}">
              <a16:creationId xmlns="" xmlns:a16="http://schemas.microsoft.com/office/drawing/2014/main" id="{00000000-0008-0000-0A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2" name="Picture 2871">
          <a:extLst>
            <a:ext uri="{FF2B5EF4-FFF2-40B4-BE49-F238E27FC236}">
              <a16:creationId xmlns="" xmlns:a16="http://schemas.microsoft.com/office/drawing/2014/main" id="{00000000-0008-0000-0A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3" name="Picture 2872">
          <a:extLst>
            <a:ext uri="{FF2B5EF4-FFF2-40B4-BE49-F238E27FC236}">
              <a16:creationId xmlns="" xmlns:a16="http://schemas.microsoft.com/office/drawing/2014/main" id="{00000000-0008-0000-0A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4" name="Picture 2873">
          <a:extLst>
            <a:ext uri="{FF2B5EF4-FFF2-40B4-BE49-F238E27FC236}">
              <a16:creationId xmlns="" xmlns:a16="http://schemas.microsoft.com/office/drawing/2014/main" id="{00000000-0008-0000-0A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5" name="Picture 2874">
          <a:extLst>
            <a:ext uri="{FF2B5EF4-FFF2-40B4-BE49-F238E27FC236}">
              <a16:creationId xmlns="" xmlns:a16="http://schemas.microsoft.com/office/drawing/2014/main" id="{00000000-0008-0000-0A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6" name="Picture 2875">
          <a:extLst>
            <a:ext uri="{FF2B5EF4-FFF2-40B4-BE49-F238E27FC236}">
              <a16:creationId xmlns="" xmlns:a16="http://schemas.microsoft.com/office/drawing/2014/main" id="{00000000-0008-0000-0A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7" name="Picture 2876">
          <a:extLst>
            <a:ext uri="{FF2B5EF4-FFF2-40B4-BE49-F238E27FC236}">
              <a16:creationId xmlns="" xmlns:a16="http://schemas.microsoft.com/office/drawing/2014/main" id="{00000000-0008-0000-0A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8" name="Picture 2877">
          <a:extLst>
            <a:ext uri="{FF2B5EF4-FFF2-40B4-BE49-F238E27FC236}">
              <a16:creationId xmlns="" xmlns:a16="http://schemas.microsoft.com/office/drawing/2014/main" id="{00000000-0008-0000-0A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79" name="Picture 2878">
          <a:extLst>
            <a:ext uri="{FF2B5EF4-FFF2-40B4-BE49-F238E27FC236}">
              <a16:creationId xmlns="" xmlns:a16="http://schemas.microsoft.com/office/drawing/2014/main" id="{00000000-0008-0000-0A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0" name="Picture 2879">
          <a:extLst>
            <a:ext uri="{FF2B5EF4-FFF2-40B4-BE49-F238E27FC236}">
              <a16:creationId xmlns="" xmlns:a16="http://schemas.microsoft.com/office/drawing/2014/main" id="{00000000-0008-0000-0A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1" name="Picture 2880">
          <a:extLst>
            <a:ext uri="{FF2B5EF4-FFF2-40B4-BE49-F238E27FC236}">
              <a16:creationId xmlns="" xmlns:a16="http://schemas.microsoft.com/office/drawing/2014/main" id="{00000000-0008-0000-0A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2" name="Picture 2881">
          <a:extLst>
            <a:ext uri="{FF2B5EF4-FFF2-40B4-BE49-F238E27FC236}">
              <a16:creationId xmlns="" xmlns:a16="http://schemas.microsoft.com/office/drawing/2014/main" id="{00000000-0008-0000-0A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3" name="Picture 2882">
          <a:extLst>
            <a:ext uri="{FF2B5EF4-FFF2-40B4-BE49-F238E27FC236}">
              <a16:creationId xmlns="" xmlns:a16="http://schemas.microsoft.com/office/drawing/2014/main" id="{00000000-0008-0000-0A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4" name="Picture 2883">
          <a:extLst>
            <a:ext uri="{FF2B5EF4-FFF2-40B4-BE49-F238E27FC236}">
              <a16:creationId xmlns="" xmlns:a16="http://schemas.microsoft.com/office/drawing/2014/main" id="{00000000-0008-0000-0A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5" name="Picture 2884">
          <a:extLst>
            <a:ext uri="{FF2B5EF4-FFF2-40B4-BE49-F238E27FC236}">
              <a16:creationId xmlns="" xmlns:a16="http://schemas.microsoft.com/office/drawing/2014/main" id="{00000000-0008-0000-0A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6" name="Picture 2885">
          <a:extLst>
            <a:ext uri="{FF2B5EF4-FFF2-40B4-BE49-F238E27FC236}">
              <a16:creationId xmlns="" xmlns:a16="http://schemas.microsoft.com/office/drawing/2014/main" id="{00000000-0008-0000-0A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7" name="Picture 2886">
          <a:extLst>
            <a:ext uri="{FF2B5EF4-FFF2-40B4-BE49-F238E27FC236}">
              <a16:creationId xmlns="" xmlns:a16="http://schemas.microsoft.com/office/drawing/2014/main" id="{00000000-0008-0000-0A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8" name="Picture 2887">
          <a:extLst>
            <a:ext uri="{FF2B5EF4-FFF2-40B4-BE49-F238E27FC236}">
              <a16:creationId xmlns="" xmlns:a16="http://schemas.microsoft.com/office/drawing/2014/main" id="{00000000-0008-0000-0A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89" name="Picture 2888">
          <a:extLst>
            <a:ext uri="{FF2B5EF4-FFF2-40B4-BE49-F238E27FC236}">
              <a16:creationId xmlns="" xmlns:a16="http://schemas.microsoft.com/office/drawing/2014/main" id="{00000000-0008-0000-0A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0" name="Picture 2889">
          <a:extLst>
            <a:ext uri="{FF2B5EF4-FFF2-40B4-BE49-F238E27FC236}">
              <a16:creationId xmlns="" xmlns:a16="http://schemas.microsoft.com/office/drawing/2014/main" id="{00000000-0008-0000-0A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1" name="Picture 2890">
          <a:extLst>
            <a:ext uri="{FF2B5EF4-FFF2-40B4-BE49-F238E27FC236}">
              <a16:creationId xmlns="" xmlns:a16="http://schemas.microsoft.com/office/drawing/2014/main" id="{00000000-0008-0000-0A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2" name="Picture 2891">
          <a:extLst>
            <a:ext uri="{FF2B5EF4-FFF2-40B4-BE49-F238E27FC236}">
              <a16:creationId xmlns="" xmlns:a16="http://schemas.microsoft.com/office/drawing/2014/main" id="{00000000-0008-0000-0A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3" name="Picture 2892">
          <a:extLst>
            <a:ext uri="{FF2B5EF4-FFF2-40B4-BE49-F238E27FC236}">
              <a16:creationId xmlns="" xmlns:a16="http://schemas.microsoft.com/office/drawing/2014/main" id="{00000000-0008-0000-0A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4" name="Picture 2893">
          <a:extLst>
            <a:ext uri="{FF2B5EF4-FFF2-40B4-BE49-F238E27FC236}">
              <a16:creationId xmlns="" xmlns:a16="http://schemas.microsoft.com/office/drawing/2014/main" id="{00000000-0008-0000-0A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5" name="Picture 2894">
          <a:extLst>
            <a:ext uri="{FF2B5EF4-FFF2-40B4-BE49-F238E27FC236}">
              <a16:creationId xmlns="" xmlns:a16="http://schemas.microsoft.com/office/drawing/2014/main" id="{00000000-0008-0000-0A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6" name="Picture 2895">
          <a:extLst>
            <a:ext uri="{FF2B5EF4-FFF2-40B4-BE49-F238E27FC236}">
              <a16:creationId xmlns="" xmlns:a16="http://schemas.microsoft.com/office/drawing/2014/main" id="{00000000-0008-0000-0A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7" name="Picture 2896">
          <a:extLst>
            <a:ext uri="{FF2B5EF4-FFF2-40B4-BE49-F238E27FC236}">
              <a16:creationId xmlns="" xmlns:a16="http://schemas.microsoft.com/office/drawing/2014/main" id="{00000000-0008-0000-0A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8" name="Picture 2897">
          <a:extLst>
            <a:ext uri="{FF2B5EF4-FFF2-40B4-BE49-F238E27FC236}">
              <a16:creationId xmlns="" xmlns:a16="http://schemas.microsoft.com/office/drawing/2014/main" id="{00000000-0008-0000-0A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899" name="Picture 2898">
          <a:extLst>
            <a:ext uri="{FF2B5EF4-FFF2-40B4-BE49-F238E27FC236}">
              <a16:creationId xmlns="" xmlns:a16="http://schemas.microsoft.com/office/drawing/2014/main" id="{00000000-0008-0000-0A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0" name="Picture 2899">
          <a:extLst>
            <a:ext uri="{FF2B5EF4-FFF2-40B4-BE49-F238E27FC236}">
              <a16:creationId xmlns="" xmlns:a16="http://schemas.microsoft.com/office/drawing/2014/main" id="{00000000-0008-0000-0A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1" name="Picture 2900">
          <a:extLst>
            <a:ext uri="{FF2B5EF4-FFF2-40B4-BE49-F238E27FC236}">
              <a16:creationId xmlns="" xmlns:a16="http://schemas.microsoft.com/office/drawing/2014/main" id="{00000000-0008-0000-0A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2" name="Picture 2901">
          <a:extLst>
            <a:ext uri="{FF2B5EF4-FFF2-40B4-BE49-F238E27FC236}">
              <a16:creationId xmlns="" xmlns:a16="http://schemas.microsoft.com/office/drawing/2014/main" id="{00000000-0008-0000-0A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3" name="Picture 2902">
          <a:extLst>
            <a:ext uri="{FF2B5EF4-FFF2-40B4-BE49-F238E27FC236}">
              <a16:creationId xmlns="" xmlns:a16="http://schemas.microsoft.com/office/drawing/2014/main" id="{00000000-0008-0000-0A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4" name="Picture 2903">
          <a:extLst>
            <a:ext uri="{FF2B5EF4-FFF2-40B4-BE49-F238E27FC236}">
              <a16:creationId xmlns="" xmlns:a16="http://schemas.microsoft.com/office/drawing/2014/main" id="{00000000-0008-0000-0A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5" name="Picture 2904">
          <a:extLst>
            <a:ext uri="{FF2B5EF4-FFF2-40B4-BE49-F238E27FC236}">
              <a16:creationId xmlns="" xmlns:a16="http://schemas.microsoft.com/office/drawing/2014/main" id="{00000000-0008-0000-0A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6" name="Picture 2905">
          <a:extLst>
            <a:ext uri="{FF2B5EF4-FFF2-40B4-BE49-F238E27FC236}">
              <a16:creationId xmlns="" xmlns:a16="http://schemas.microsoft.com/office/drawing/2014/main" id="{00000000-0008-0000-0A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7" name="Picture 2906">
          <a:extLst>
            <a:ext uri="{FF2B5EF4-FFF2-40B4-BE49-F238E27FC236}">
              <a16:creationId xmlns="" xmlns:a16="http://schemas.microsoft.com/office/drawing/2014/main" id="{00000000-0008-0000-0A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8" name="Picture 2907">
          <a:extLst>
            <a:ext uri="{FF2B5EF4-FFF2-40B4-BE49-F238E27FC236}">
              <a16:creationId xmlns="" xmlns:a16="http://schemas.microsoft.com/office/drawing/2014/main" id="{00000000-0008-0000-0A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09" name="Picture 2908">
          <a:extLst>
            <a:ext uri="{FF2B5EF4-FFF2-40B4-BE49-F238E27FC236}">
              <a16:creationId xmlns="" xmlns:a16="http://schemas.microsoft.com/office/drawing/2014/main" id="{00000000-0008-0000-0A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0" name="Picture 2909">
          <a:extLst>
            <a:ext uri="{FF2B5EF4-FFF2-40B4-BE49-F238E27FC236}">
              <a16:creationId xmlns="" xmlns:a16="http://schemas.microsoft.com/office/drawing/2014/main" id="{00000000-0008-0000-0A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1" name="Picture 2910">
          <a:extLst>
            <a:ext uri="{FF2B5EF4-FFF2-40B4-BE49-F238E27FC236}">
              <a16:creationId xmlns="" xmlns:a16="http://schemas.microsoft.com/office/drawing/2014/main" id="{00000000-0008-0000-0A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2" name="Picture 2911">
          <a:extLst>
            <a:ext uri="{FF2B5EF4-FFF2-40B4-BE49-F238E27FC236}">
              <a16:creationId xmlns="" xmlns:a16="http://schemas.microsoft.com/office/drawing/2014/main" id="{00000000-0008-0000-0A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3" name="Picture 2912">
          <a:extLst>
            <a:ext uri="{FF2B5EF4-FFF2-40B4-BE49-F238E27FC236}">
              <a16:creationId xmlns="" xmlns:a16="http://schemas.microsoft.com/office/drawing/2014/main" id="{00000000-0008-0000-0A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4" name="Picture 2913">
          <a:extLst>
            <a:ext uri="{FF2B5EF4-FFF2-40B4-BE49-F238E27FC236}">
              <a16:creationId xmlns="" xmlns:a16="http://schemas.microsoft.com/office/drawing/2014/main" id="{00000000-0008-0000-0A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5" name="Picture 2914">
          <a:extLst>
            <a:ext uri="{FF2B5EF4-FFF2-40B4-BE49-F238E27FC236}">
              <a16:creationId xmlns="" xmlns:a16="http://schemas.microsoft.com/office/drawing/2014/main" id="{00000000-0008-0000-0A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6" name="Picture 2915">
          <a:extLst>
            <a:ext uri="{FF2B5EF4-FFF2-40B4-BE49-F238E27FC236}">
              <a16:creationId xmlns="" xmlns:a16="http://schemas.microsoft.com/office/drawing/2014/main" id="{00000000-0008-0000-0A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7" name="Picture 2916">
          <a:extLst>
            <a:ext uri="{FF2B5EF4-FFF2-40B4-BE49-F238E27FC236}">
              <a16:creationId xmlns="" xmlns:a16="http://schemas.microsoft.com/office/drawing/2014/main" id="{00000000-0008-0000-0A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8" name="Picture 2917">
          <a:extLst>
            <a:ext uri="{FF2B5EF4-FFF2-40B4-BE49-F238E27FC236}">
              <a16:creationId xmlns="" xmlns:a16="http://schemas.microsoft.com/office/drawing/2014/main" id="{00000000-0008-0000-0A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19" name="Picture 2918">
          <a:extLst>
            <a:ext uri="{FF2B5EF4-FFF2-40B4-BE49-F238E27FC236}">
              <a16:creationId xmlns="" xmlns:a16="http://schemas.microsoft.com/office/drawing/2014/main" id="{00000000-0008-0000-0A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0" name="Picture 2919">
          <a:extLst>
            <a:ext uri="{FF2B5EF4-FFF2-40B4-BE49-F238E27FC236}">
              <a16:creationId xmlns="" xmlns:a16="http://schemas.microsoft.com/office/drawing/2014/main" id="{00000000-0008-0000-0A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1" name="Picture 2920">
          <a:extLst>
            <a:ext uri="{FF2B5EF4-FFF2-40B4-BE49-F238E27FC236}">
              <a16:creationId xmlns="" xmlns:a16="http://schemas.microsoft.com/office/drawing/2014/main" id="{00000000-0008-0000-0A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2" name="Picture 2921">
          <a:extLst>
            <a:ext uri="{FF2B5EF4-FFF2-40B4-BE49-F238E27FC236}">
              <a16:creationId xmlns="" xmlns:a16="http://schemas.microsoft.com/office/drawing/2014/main" id="{00000000-0008-0000-0A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3" name="Picture 2922">
          <a:extLst>
            <a:ext uri="{FF2B5EF4-FFF2-40B4-BE49-F238E27FC236}">
              <a16:creationId xmlns="" xmlns:a16="http://schemas.microsoft.com/office/drawing/2014/main" id="{00000000-0008-0000-0A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4" name="Picture 2923">
          <a:extLst>
            <a:ext uri="{FF2B5EF4-FFF2-40B4-BE49-F238E27FC236}">
              <a16:creationId xmlns="" xmlns:a16="http://schemas.microsoft.com/office/drawing/2014/main" id="{00000000-0008-0000-0A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5" name="Picture 2924">
          <a:extLst>
            <a:ext uri="{FF2B5EF4-FFF2-40B4-BE49-F238E27FC236}">
              <a16:creationId xmlns="" xmlns:a16="http://schemas.microsoft.com/office/drawing/2014/main" id="{00000000-0008-0000-0A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6" name="Picture 2925">
          <a:extLst>
            <a:ext uri="{FF2B5EF4-FFF2-40B4-BE49-F238E27FC236}">
              <a16:creationId xmlns="" xmlns:a16="http://schemas.microsoft.com/office/drawing/2014/main" id="{00000000-0008-0000-0A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7" name="Picture 2926">
          <a:extLst>
            <a:ext uri="{FF2B5EF4-FFF2-40B4-BE49-F238E27FC236}">
              <a16:creationId xmlns="" xmlns:a16="http://schemas.microsoft.com/office/drawing/2014/main" id="{00000000-0008-0000-0A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8" name="Picture 2927">
          <a:extLst>
            <a:ext uri="{FF2B5EF4-FFF2-40B4-BE49-F238E27FC236}">
              <a16:creationId xmlns="" xmlns:a16="http://schemas.microsoft.com/office/drawing/2014/main" id="{00000000-0008-0000-0A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29" name="Picture 2928">
          <a:extLst>
            <a:ext uri="{FF2B5EF4-FFF2-40B4-BE49-F238E27FC236}">
              <a16:creationId xmlns="" xmlns:a16="http://schemas.microsoft.com/office/drawing/2014/main" id="{00000000-0008-0000-0A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0" name="Picture 2929">
          <a:extLst>
            <a:ext uri="{FF2B5EF4-FFF2-40B4-BE49-F238E27FC236}">
              <a16:creationId xmlns="" xmlns:a16="http://schemas.microsoft.com/office/drawing/2014/main" id="{00000000-0008-0000-0A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1" name="Picture 2930">
          <a:extLst>
            <a:ext uri="{FF2B5EF4-FFF2-40B4-BE49-F238E27FC236}">
              <a16:creationId xmlns="" xmlns:a16="http://schemas.microsoft.com/office/drawing/2014/main" id="{00000000-0008-0000-0A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2" name="Picture 2931">
          <a:extLst>
            <a:ext uri="{FF2B5EF4-FFF2-40B4-BE49-F238E27FC236}">
              <a16:creationId xmlns="" xmlns:a16="http://schemas.microsoft.com/office/drawing/2014/main" id="{00000000-0008-0000-0A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3" name="Picture 2932">
          <a:extLst>
            <a:ext uri="{FF2B5EF4-FFF2-40B4-BE49-F238E27FC236}">
              <a16:creationId xmlns="" xmlns:a16="http://schemas.microsoft.com/office/drawing/2014/main" id="{00000000-0008-0000-0A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4" name="Picture 2933">
          <a:extLst>
            <a:ext uri="{FF2B5EF4-FFF2-40B4-BE49-F238E27FC236}">
              <a16:creationId xmlns="" xmlns:a16="http://schemas.microsoft.com/office/drawing/2014/main" id="{00000000-0008-0000-0A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5" name="Picture 2934">
          <a:extLst>
            <a:ext uri="{FF2B5EF4-FFF2-40B4-BE49-F238E27FC236}">
              <a16:creationId xmlns="" xmlns:a16="http://schemas.microsoft.com/office/drawing/2014/main" id="{00000000-0008-0000-0A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6" name="Picture 2935">
          <a:extLst>
            <a:ext uri="{FF2B5EF4-FFF2-40B4-BE49-F238E27FC236}">
              <a16:creationId xmlns="" xmlns:a16="http://schemas.microsoft.com/office/drawing/2014/main" id="{00000000-0008-0000-0A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7" name="Picture 2936">
          <a:extLst>
            <a:ext uri="{FF2B5EF4-FFF2-40B4-BE49-F238E27FC236}">
              <a16:creationId xmlns="" xmlns:a16="http://schemas.microsoft.com/office/drawing/2014/main" id="{00000000-0008-0000-0A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8" name="Picture 2937">
          <a:extLst>
            <a:ext uri="{FF2B5EF4-FFF2-40B4-BE49-F238E27FC236}">
              <a16:creationId xmlns="" xmlns:a16="http://schemas.microsoft.com/office/drawing/2014/main" id="{00000000-0008-0000-0A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39" name="Picture 2938">
          <a:extLst>
            <a:ext uri="{FF2B5EF4-FFF2-40B4-BE49-F238E27FC236}">
              <a16:creationId xmlns="" xmlns:a16="http://schemas.microsoft.com/office/drawing/2014/main" id="{00000000-0008-0000-0A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0" name="Picture 2939">
          <a:extLst>
            <a:ext uri="{FF2B5EF4-FFF2-40B4-BE49-F238E27FC236}">
              <a16:creationId xmlns="" xmlns:a16="http://schemas.microsoft.com/office/drawing/2014/main" id="{00000000-0008-0000-0A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1" name="Picture 2940">
          <a:extLst>
            <a:ext uri="{FF2B5EF4-FFF2-40B4-BE49-F238E27FC236}">
              <a16:creationId xmlns="" xmlns:a16="http://schemas.microsoft.com/office/drawing/2014/main" id="{00000000-0008-0000-0A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2" name="Picture 2941">
          <a:extLst>
            <a:ext uri="{FF2B5EF4-FFF2-40B4-BE49-F238E27FC236}">
              <a16:creationId xmlns="" xmlns:a16="http://schemas.microsoft.com/office/drawing/2014/main" id="{00000000-0008-0000-0A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3" name="Picture 2942">
          <a:extLst>
            <a:ext uri="{FF2B5EF4-FFF2-40B4-BE49-F238E27FC236}">
              <a16:creationId xmlns="" xmlns:a16="http://schemas.microsoft.com/office/drawing/2014/main" id="{00000000-0008-0000-0A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4" name="Picture 2943">
          <a:extLst>
            <a:ext uri="{FF2B5EF4-FFF2-40B4-BE49-F238E27FC236}">
              <a16:creationId xmlns="" xmlns:a16="http://schemas.microsoft.com/office/drawing/2014/main" id="{00000000-0008-0000-0A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5" name="Picture 2944">
          <a:extLst>
            <a:ext uri="{FF2B5EF4-FFF2-40B4-BE49-F238E27FC236}">
              <a16:creationId xmlns="" xmlns:a16="http://schemas.microsoft.com/office/drawing/2014/main" id="{00000000-0008-0000-0A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6" name="Picture 2945">
          <a:extLst>
            <a:ext uri="{FF2B5EF4-FFF2-40B4-BE49-F238E27FC236}">
              <a16:creationId xmlns="" xmlns:a16="http://schemas.microsoft.com/office/drawing/2014/main" id="{00000000-0008-0000-0A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7" name="Picture 2946">
          <a:extLst>
            <a:ext uri="{FF2B5EF4-FFF2-40B4-BE49-F238E27FC236}">
              <a16:creationId xmlns="" xmlns:a16="http://schemas.microsoft.com/office/drawing/2014/main" id="{00000000-0008-0000-0A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8" name="Picture 2947">
          <a:extLst>
            <a:ext uri="{FF2B5EF4-FFF2-40B4-BE49-F238E27FC236}">
              <a16:creationId xmlns="" xmlns:a16="http://schemas.microsoft.com/office/drawing/2014/main" id="{00000000-0008-0000-0A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49" name="Picture 2948">
          <a:extLst>
            <a:ext uri="{FF2B5EF4-FFF2-40B4-BE49-F238E27FC236}">
              <a16:creationId xmlns="" xmlns:a16="http://schemas.microsoft.com/office/drawing/2014/main" id="{00000000-0008-0000-0A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0" name="Picture 2949">
          <a:extLst>
            <a:ext uri="{FF2B5EF4-FFF2-40B4-BE49-F238E27FC236}">
              <a16:creationId xmlns="" xmlns:a16="http://schemas.microsoft.com/office/drawing/2014/main" id="{00000000-0008-0000-0A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1" name="Picture 2950">
          <a:extLst>
            <a:ext uri="{FF2B5EF4-FFF2-40B4-BE49-F238E27FC236}">
              <a16:creationId xmlns="" xmlns:a16="http://schemas.microsoft.com/office/drawing/2014/main" id="{00000000-0008-0000-0A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2" name="Picture 2951">
          <a:extLst>
            <a:ext uri="{FF2B5EF4-FFF2-40B4-BE49-F238E27FC236}">
              <a16:creationId xmlns="" xmlns:a16="http://schemas.microsoft.com/office/drawing/2014/main" id="{00000000-0008-0000-0A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3" name="Picture 2952">
          <a:extLst>
            <a:ext uri="{FF2B5EF4-FFF2-40B4-BE49-F238E27FC236}">
              <a16:creationId xmlns="" xmlns:a16="http://schemas.microsoft.com/office/drawing/2014/main" id="{00000000-0008-0000-0A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4" name="Picture 2953">
          <a:extLst>
            <a:ext uri="{FF2B5EF4-FFF2-40B4-BE49-F238E27FC236}">
              <a16:creationId xmlns="" xmlns:a16="http://schemas.microsoft.com/office/drawing/2014/main" id="{00000000-0008-0000-0A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5" name="Picture 2954">
          <a:extLst>
            <a:ext uri="{FF2B5EF4-FFF2-40B4-BE49-F238E27FC236}">
              <a16:creationId xmlns="" xmlns:a16="http://schemas.microsoft.com/office/drawing/2014/main" id="{00000000-0008-0000-0A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6" name="Picture 2955">
          <a:extLst>
            <a:ext uri="{FF2B5EF4-FFF2-40B4-BE49-F238E27FC236}">
              <a16:creationId xmlns="" xmlns:a16="http://schemas.microsoft.com/office/drawing/2014/main" id="{00000000-0008-0000-0A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7" name="Picture 2956">
          <a:extLst>
            <a:ext uri="{FF2B5EF4-FFF2-40B4-BE49-F238E27FC236}">
              <a16:creationId xmlns="" xmlns:a16="http://schemas.microsoft.com/office/drawing/2014/main" id="{00000000-0008-0000-0A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8" name="Picture 2957">
          <a:extLst>
            <a:ext uri="{FF2B5EF4-FFF2-40B4-BE49-F238E27FC236}">
              <a16:creationId xmlns="" xmlns:a16="http://schemas.microsoft.com/office/drawing/2014/main" id="{00000000-0008-0000-0A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59" name="Picture 2958">
          <a:extLst>
            <a:ext uri="{FF2B5EF4-FFF2-40B4-BE49-F238E27FC236}">
              <a16:creationId xmlns="" xmlns:a16="http://schemas.microsoft.com/office/drawing/2014/main" id="{00000000-0008-0000-0A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0" name="Picture 2959">
          <a:extLst>
            <a:ext uri="{FF2B5EF4-FFF2-40B4-BE49-F238E27FC236}">
              <a16:creationId xmlns="" xmlns:a16="http://schemas.microsoft.com/office/drawing/2014/main" id="{00000000-0008-0000-0A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1" name="Picture 2960">
          <a:extLst>
            <a:ext uri="{FF2B5EF4-FFF2-40B4-BE49-F238E27FC236}">
              <a16:creationId xmlns="" xmlns:a16="http://schemas.microsoft.com/office/drawing/2014/main" id="{00000000-0008-0000-0A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2" name="Picture 2961">
          <a:extLst>
            <a:ext uri="{FF2B5EF4-FFF2-40B4-BE49-F238E27FC236}">
              <a16:creationId xmlns="" xmlns:a16="http://schemas.microsoft.com/office/drawing/2014/main" id="{00000000-0008-0000-0A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3" name="Picture 2962">
          <a:extLst>
            <a:ext uri="{FF2B5EF4-FFF2-40B4-BE49-F238E27FC236}">
              <a16:creationId xmlns="" xmlns:a16="http://schemas.microsoft.com/office/drawing/2014/main" id="{00000000-0008-0000-0A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4" name="Picture 2963">
          <a:extLst>
            <a:ext uri="{FF2B5EF4-FFF2-40B4-BE49-F238E27FC236}">
              <a16:creationId xmlns="" xmlns:a16="http://schemas.microsoft.com/office/drawing/2014/main" id="{00000000-0008-0000-0A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5" name="Picture 2964">
          <a:extLst>
            <a:ext uri="{FF2B5EF4-FFF2-40B4-BE49-F238E27FC236}">
              <a16:creationId xmlns="" xmlns:a16="http://schemas.microsoft.com/office/drawing/2014/main" id="{00000000-0008-0000-0A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6" name="Picture 2965">
          <a:extLst>
            <a:ext uri="{FF2B5EF4-FFF2-40B4-BE49-F238E27FC236}">
              <a16:creationId xmlns="" xmlns:a16="http://schemas.microsoft.com/office/drawing/2014/main" id="{00000000-0008-0000-0A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7" name="Picture 2966">
          <a:extLst>
            <a:ext uri="{FF2B5EF4-FFF2-40B4-BE49-F238E27FC236}">
              <a16:creationId xmlns="" xmlns:a16="http://schemas.microsoft.com/office/drawing/2014/main" id="{00000000-0008-0000-0A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8" name="Picture 2967">
          <a:extLst>
            <a:ext uri="{FF2B5EF4-FFF2-40B4-BE49-F238E27FC236}">
              <a16:creationId xmlns="" xmlns:a16="http://schemas.microsoft.com/office/drawing/2014/main" id="{00000000-0008-0000-0A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69" name="Picture 2968">
          <a:extLst>
            <a:ext uri="{FF2B5EF4-FFF2-40B4-BE49-F238E27FC236}">
              <a16:creationId xmlns="" xmlns:a16="http://schemas.microsoft.com/office/drawing/2014/main" id="{00000000-0008-0000-0A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0" name="Picture 2969">
          <a:extLst>
            <a:ext uri="{FF2B5EF4-FFF2-40B4-BE49-F238E27FC236}">
              <a16:creationId xmlns="" xmlns:a16="http://schemas.microsoft.com/office/drawing/2014/main" id="{00000000-0008-0000-0A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1" name="Picture 2970">
          <a:extLst>
            <a:ext uri="{FF2B5EF4-FFF2-40B4-BE49-F238E27FC236}">
              <a16:creationId xmlns="" xmlns:a16="http://schemas.microsoft.com/office/drawing/2014/main" id="{00000000-0008-0000-0A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2" name="Picture 2971">
          <a:extLst>
            <a:ext uri="{FF2B5EF4-FFF2-40B4-BE49-F238E27FC236}">
              <a16:creationId xmlns="" xmlns:a16="http://schemas.microsoft.com/office/drawing/2014/main" id="{00000000-0008-0000-0A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3" name="Picture 2972">
          <a:extLst>
            <a:ext uri="{FF2B5EF4-FFF2-40B4-BE49-F238E27FC236}">
              <a16:creationId xmlns="" xmlns:a16="http://schemas.microsoft.com/office/drawing/2014/main" id="{00000000-0008-0000-0A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4" name="Picture 2973">
          <a:extLst>
            <a:ext uri="{FF2B5EF4-FFF2-40B4-BE49-F238E27FC236}">
              <a16:creationId xmlns="" xmlns:a16="http://schemas.microsoft.com/office/drawing/2014/main" id="{00000000-0008-0000-0A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5" name="Picture 2974">
          <a:extLst>
            <a:ext uri="{FF2B5EF4-FFF2-40B4-BE49-F238E27FC236}">
              <a16:creationId xmlns="" xmlns:a16="http://schemas.microsoft.com/office/drawing/2014/main" id="{00000000-0008-0000-0A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6" name="Picture 2975">
          <a:extLst>
            <a:ext uri="{FF2B5EF4-FFF2-40B4-BE49-F238E27FC236}">
              <a16:creationId xmlns="" xmlns:a16="http://schemas.microsoft.com/office/drawing/2014/main" id="{00000000-0008-0000-0A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7" name="Picture 2976">
          <a:extLst>
            <a:ext uri="{FF2B5EF4-FFF2-40B4-BE49-F238E27FC236}">
              <a16:creationId xmlns="" xmlns:a16="http://schemas.microsoft.com/office/drawing/2014/main" id="{00000000-0008-0000-0A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8" name="Picture 2977">
          <a:extLst>
            <a:ext uri="{FF2B5EF4-FFF2-40B4-BE49-F238E27FC236}">
              <a16:creationId xmlns="" xmlns:a16="http://schemas.microsoft.com/office/drawing/2014/main" id="{00000000-0008-0000-0A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79" name="Picture 2978">
          <a:extLst>
            <a:ext uri="{FF2B5EF4-FFF2-40B4-BE49-F238E27FC236}">
              <a16:creationId xmlns="" xmlns:a16="http://schemas.microsoft.com/office/drawing/2014/main" id="{00000000-0008-0000-0A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0" name="Picture 2979">
          <a:extLst>
            <a:ext uri="{FF2B5EF4-FFF2-40B4-BE49-F238E27FC236}">
              <a16:creationId xmlns="" xmlns:a16="http://schemas.microsoft.com/office/drawing/2014/main" id="{00000000-0008-0000-0A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1" name="Picture 2980">
          <a:extLst>
            <a:ext uri="{FF2B5EF4-FFF2-40B4-BE49-F238E27FC236}">
              <a16:creationId xmlns="" xmlns:a16="http://schemas.microsoft.com/office/drawing/2014/main" id="{00000000-0008-0000-0A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2" name="Picture 2981">
          <a:extLst>
            <a:ext uri="{FF2B5EF4-FFF2-40B4-BE49-F238E27FC236}">
              <a16:creationId xmlns="" xmlns:a16="http://schemas.microsoft.com/office/drawing/2014/main" id="{00000000-0008-0000-0A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3" name="Picture 2982">
          <a:extLst>
            <a:ext uri="{FF2B5EF4-FFF2-40B4-BE49-F238E27FC236}">
              <a16:creationId xmlns="" xmlns:a16="http://schemas.microsoft.com/office/drawing/2014/main" id="{00000000-0008-0000-0A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4" name="Picture 2983">
          <a:extLst>
            <a:ext uri="{FF2B5EF4-FFF2-40B4-BE49-F238E27FC236}">
              <a16:creationId xmlns="" xmlns:a16="http://schemas.microsoft.com/office/drawing/2014/main" id="{00000000-0008-0000-0A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5" name="Picture 2984">
          <a:extLst>
            <a:ext uri="{FF2B5EF4-FFF2-40B4-BE49-F238E27FC236}">
              <a16:creationId xmlns="" xmlns:a16="http://schemas.microsoft.com/office/drawing/2014/main" id="{00000000-0008-0000-0A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6" name="Picture 2985">
          <a:extLst>
            <a:ext uri="{FF2B5EF4-FFF2-40B4-BE49-F238E27FC236}">
              <a16:creationId xmlns="" xmlns:a16="http://schemas.microsoft.com/office/drawing/2014/main" id="{00000000-0008-0000-0A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7" name="Picture 2986">
          <a:extLst>
            <a:ext uri="{FF2B5EF4-FFF2-40B4-BE49-F238E27FC236}">
              <a16:creationId xmlns="" xmlns:a16="http://schemas.microsoft.com/office/drawing/2014/main" id="{00000000-0008-0000-0A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8" name="Picture 2987">
          <a:extLst>
            <a:ext uri="{FF2B5EF4-FFF2-40B4-BE49-F238E27FC236}">
              <a16:creationId xmlns="" xmlns:a16="http://schemas.microsoft.com/office/drawing/2014/main" id="{00000000-0008-0000-0A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89" name="Picture 2988">
          <a:extLst>
            <a:ext uri="{FF2B5EF4-FFF2-40B4-BE49-F238E27FC236}">
              <a16:creationId xmlns="" xmlns:a16="http://schemas.microsoft.com/office/drawing/2014/main" id="{00000000-0008-0000-0A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0" name="Picture 2989">
          <a:extLst>
            <a:ext uri="{FF2B5EF4-FFF2-40B4-BE49-F238E27FC236}">
              <a16:creationId xmlns="" xmlns:a16="http://schemas.microsoft.com/office/drawing/2014/main" id="{00000000-0008-0000-0A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1" name="Picture 2990">
          <a:extLst>
            <a:ext uri="{FF2B5EF4-FFF2-40B4-BE49-F238E27FC236}">
              <a16:creationId xmlns="" xmlns:a16="http://schemas.microsoft.com/office/drawing/2014/main" id="{00000000-0008-0000-0A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2" name="Picture 2991">
          <a:extLst>
            <a:ext uri="{FF2B5EF4-FFF2-40B4-BE49-F238E27FC236}">
              <a16:creationId xmlns="" xmlns:a16="http://schemas.microsoft.com/office/drawing/2014/main" id="{00000000-0008-0000-0A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3" name="Picture 2992">
          <a:extLst>
            <a:ext uri="{FF2B5EF4-FFF2-40B4-BE49-F238E27FC236}">
              <a16:creationId xmlns="" xmlns:a16="http://schemas.microsoft.com/office/drawing/2014/main" id="{00000000-0008-0000-0A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4" name="Picture 2993">
          <a:extLst>
            <a:ext uri="{FF2B5EF4-FFF2-40B4-BE49-F238E27FC236}">
              <a16:creationId xmlns="" xmlns:a16="http://schemas.microsoft.com/office/drawing/2014/main" id="{00000000-0008-0000-0A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5" name="Picture 2994">
          <a:extLst>
            <a:ext uri="{FF2B5EF4-FFF2-40B4-BE49-F238E27FC236}">
              <a16:creationId xmlns="" xmlns:a16="http://schemas.microsoft.com/office/drawing/2014/main" id="{00000000-0008-0000-0A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6" name="Picture 2995">
          <a:extLst>
            <a:ext uri="{FF2B5EF4-FFF2-40B4-BE49-F238E27FC236}">
              <a16:creationId xmlns="" xmlns:a16="http://schemas.microsoft.com/office/drawing/2014/main" id="{00000000-0008-0000-0A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7" name="Picture 2996">
          <a:extLst>
            <a:ext uri="{FF2B5EF4-FFF2-40B4-BE49-F238E27FC236}">
              <a16:creationId xmlns="" xmlns:a16="http://schemas.microsoft.com/office/drawing/2014/main" id="{00000000-0008-0000-0A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8" name="Picture 2997">
          <a:extLst>
            <a:ext uri="{FF2B5EF4-FFF2-40B4-BE49-F238E27FC236}">
              <a16:creationId xmlns="" xmlns:a16="http://schemas.microsoft.com/office/drawing/2014/main" id="{00000000-0008-0000-0A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2999" name="Picture 2998">
          <a:extLst>
            <a:ext uri="{FF2B5EF4-FFF2-40B4-BE49-F238E27FC236}">
              <a16:creationId xmlns="" xmlns:a16="http://schemas.microsoft.com/office/drawing/2014/main" id="{00000000-0008-0000-0A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0" name="Picture 2999">
          <a:extLst>
            <a:ext uri="{FF2B5EF4-FFF2-40B4-BE49-F238E27FC236}">
              <a16:creationId xmlns="" xmlns:a16="http://schemas.microsoft.com/office/drawing/2014/main" id="{00000000-0008-0000-0A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1" name="Picture 3000">
          <a:extLst>
            <a:ext uri="{FF2B5EF4-FFF2-40B4-BE49-F238E27FC236}">
              <a16:creationId xmlns="" xmlns:a16="http://schemas.microsoft.com/office/drawing/2014/main" id="{00000000-0008-0000-0A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2" name="Picture 3001">
          <a:extLst>
            <a:ext uri="{FF2B5EF4-FFF2-40B4-BE49-F238E27FC236}">
              <a16:creationId xmlns="" xmlns:a16="http://schemas.microsoft.com/office/drawing/2014/main" id="{00000000-0008-0000-0A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3" name="Picture 3002">
          <a:extLst>
            <a:ext uri="{FF2B5EF4-FFF2-40B4-BE49-F238E27FC236}">
              <a16:creationId xmlns="" xmlns:a16="http://schemas.microsoft.com/office/drawing/2014/main" id="{00000000-0008-0000-0A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4" name="Picture 3003">
          <a:extLst>
            <a:ext uri="{FF2B5EF4-FFF2-40B4-BE49-F238E27FC236}">
              <a16:creationId xmlns="" xmlns:a16="http://schemas.microsoft.com/office/drawing/2014/main" id="{00000000-0008-0000-0A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5" name="Picture 3004">
          <a:extLst>
            <a:ext uri="{FF2B5EF4-FFF2-40B4-BE49-F238E27FC236}">
              <a16:creationId xmlns="" xmlns:a16="http://schemas.microsoft.com/office/drawing/2014/main" id="{00000000-0008-0000-0A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6" name="Picture 3005">
          <a:extLst>
            <a:ext uri="{FF2B5EF4-FFF2-40B4-BE49-F238E27FC236}">
              <a16:creationId xmlns="" xmlns:a16="http://schemas.microsoft.com/office/drawing/2014/main" id="{00000000-0008-0000-0A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7" name="Picture 3006">
          <a:extLst>
            <a:ext uri="{FF2B5EF4-FFF2-40B4-BE49-F238E27FC236}">
              <a16:creationId xmlns="" xmlns:a16="http://schemas.microsoft.com/office/drawing/2014/main" id="{00000000-0008-0000-0A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8" name="Picture 3007">
          <a:extLst>
            <a:ext uri="{FF2B5EF4-FFF2-40B4-BE49-F238E27FC236}">
              <a16:creationId xmlns="" xmlns:a16="http://schemas.microsoft.com/office/drawing/2014/main" id="{00000000-0008-0000-0A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09" name="Picture 3008">
          <a:extLst>
            <a:ext uri="{FF2B5EF4-FFF2-40B4-BE49-F238E27FC236}">
              <a16:creationId xmlns="" xmlns:a16="http://schemas.microsoft.com/office/drawing/2014/main" id="{00000000-0008-0000-0A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0" name="Picture 3009">
          <a:extLst>
            <a:ext uri="{FF2B5EF4-FFF2-40B4-BE49-F238E27FC236}">
              <a16:creationId xmlns="" xmlns:a16="http://schemas.microsoft.com/office/drawing/2014/main" id="{00000000-0008-0000-0A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1" name="Picture 3010">
          <a:extLst>
            <a:ext uri="{FF2B5EF4-FFF2-40B4-BE49-F238E27FC236}">
              <a16:creationId xmlns="" xmlns:a16="http://schemas.microsoft.com/office/drawing/2014/main" id="{00000000-0008-0000-0A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2" name="Picture 3011">
          <a:extLst>
            <a:ext uri="{FF2B5EF4-FFF2-40B4-BE49-F238E27FC236}">
              <a16:creationId xmlns="" xmlns:a16="http://schemas.microsoft.com/office/drawing/2014/main" id="{00000000-0008-0000-0A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3" name="Picture 3012">
          <a:extLst>
            <a:ext uri="{FF2B5EF4-FFF2-40B4-BE49-F238E27FC236}">
              <a16:creationId xmlns="" xmlns:a16="http://schemas.microsoft.com/office/drawing/2014/main" id="{00000000-0008-0000-0A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4" name="Picture 3013">
          <a:extLst>
            <a:ext uri="{FF2B5EF4-FFF2-40B4-BE49-F238E27FC236}">
              <a16:creationId xmlns="" xmlns:a16="http://schemas.microsoft.com/office/drawing/2014/main" id="{00000000-0008-0000-0A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5" name="Picture 3014">
          <a:extLst>
            <a:ext uri="{FF2B5EF4-FFF2-40B4-BE49-F238E27FC236}">
              <a16:creationId xmlns="" xmlns:a16="http://schemas.microsoft.com/office/drawing/2014/main" id="{00000000-0008-0000-0A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6" name="Picture 3015">
          <a:extLst>
            <a:ext uri="{FF2B5EF4-FFF2-40B4-BE49-F238E27FC236}">
              <a16:creationId xmlns="" xmlns:a16="http://schemas.microsoft.com/office/drawing/2014/main" id="{00000000-0008-0000-0A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7" name="Picture 3016">
          <a:extLst>
            <a:ext uri="{FF2B5EF4-FFF2-40B4-BE49-F238E27FC236}">
              <a16:creationId xmlns="" xmlns:a16="http://schemas.microsoft.com/office/drawing/2014/main" id="{00000000-0008-0000-0A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8" name="Picture 3017">
          <a:extLst>
            <a:ext uri="{FF2B5EF4-FFF2-40B4-BE49-F238E27FC236}">
              <a16:creationId xmlns="" xmlns:a16="http://schemas.microsoft.com/office/drawing/2014/main" id="{00000000-0008-0000-0A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19" name="Picture 3018">
          <a:extLst>
            <a:ext uri="{FF2B5EF4-FFF2-40B4-BE49-F238E27FC236}">
              <a16:creationId xmlns="" xmlns:a16="http://schemas.microsoft.com/office/drawing/2014/main" id="{00000000-0008-0000-0A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0" name="Picture 3019">
          <a:extLst>
            <a:ext uri="{FF2B5EF4-FFF2-40B4-BE49-F238E27FC236}">
              <a16:creationId xmlns="" xmlns:a16="http://schemas.microsoft.com/office/drawing/2014/main" id="{00000000-0008-0000-0A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1" name="Picture 3020">
          <a:extLst>
            <a:ext uri="{FF2B5EF4-FFF2-40B4-BE49-F238E27FC236}">
              <a16:creationId xmlns="" xmlns:a16="http://schemas.microsoft.com/office/drawing/2014/main" id="{00000000-0008-0000-0A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2" name="Picture 3021">
          <a:extLst>
            <a:ext uri="{FF2B5EF4-FFF2-40B4-BE49-F238E27FC236}">
              <a16:creationId xmlns="" xmlns:a16="http://schemas.microsoft.com/office/drawing/2014/main" id="{00000000-0008-0000-0A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3" name="Picture 3022">
          <a:extLst>
            <a:ext uri="{FF2B5EF4-FFF2-40B4-BE49-F238E27FC236}">
              <a16:creationId xmlns="" xmlns:a16="http://schemas.microsoft.com/office/drawing/2014/main" id="{00000000-0008-0000-0A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4" name="Picture 3023">
          <a:extLst>
            <a:ext uri="{FF2B5EF4-FFF2-40B4-BE49-F238E27FC236}">
              <a16:creationId xmlns="" xmlns:a16="http://schemas.microsoft.com/office/drawing/2014/main" id="{00000000-0008-0000-0A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5" name="Picture 3024">
          <a:extLst>
            <a:ext uri="{FF2B5EF4-FFF2-40B4-BE49-F238E27FC236}">
              <a16:creationId xmlns="" xmlns:a16="http://schemas.microsoft.com/office/drawing/2014/main" id="{00000000-0008-0000-0A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6" name="Picture 3025">
          <a:extLst>
            <a:ext uri="{FF2B5EF4-FFF2-40B4-BE49-F238E27FC236}">
              <a16:creationId xmlns="" xmlns:a16="http://schemas.microsoft.com/office/drawing/2014/main" id="{00000000-0008-0000-0A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7" name="Picture 3026">
          <a:extLst>
            <a:ext uri="{FF2B5EF4-FFF2-40B4-BE49-F238E27FC236}">
              <a16:creationId xmlns="" xmlns:a16="http://schemas.microsoft.com/office/drawing/2014/main" id="{00000000-0008-0000-0A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8" name="Picture 3027">
          <a:extLst>
            <a:ext uri="{FF2B5EF4-FFF2-40B4-BE49-F238E27FC236}">
              <a16:creationId xmlns="" xmlns:a16="http://schemas.microsoft.com/office/drawing/2014/main" id="{00000000-0008-0000-0A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29" name="Picture 3028">
          <a:extLst>
            <a:ext uri="{FF2B5EF4-FFF2-40B4-BE49-F238E27FC236}">
              <a16:creationId xmlns="" xmlns:a16="http://schemas.microsoft.com/office/drawing/2014/main" id="{00000000-0008-0000-0A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0" name="Picture 3029">
          <a:extLst>
            <a:ext uri="{FF2B5EF4-FFF2-40B4-BE49-F238E27FC236}">
              <a16:creationId xmlns="" xmlns:a16="http://schemas.microsoft.com/office/drawing/2014/main" id="{00000000-0008-0000-0A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1" name="Picture 3030">
          <a:extLst>
            <a:ext uri="{FF2B5EF4-FFF2-40B4-BE49-F238E27FC236}">
              <a16:creationId xmlns="" xmlns:a16="http://schemas.microsoft.com/office/drawing/2014/main" id="{00000000-0008-0000-0A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2" name="Picture 3031">
          <a:extLst>
            <a:ext uri="{FF2B5EF4-FFF2-40B4-BE49-F238E27FC236}">
              <a16:creationId xmlns="" xmlns:a16="http://schemas.microsoft.com/office/drawing/2014/main" id="{00000000-0008-0000-0A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3" name="Picture 3032">
          <a:extLst>
            <a:ext uri="{FF2B5EF4-FFF2-40B4-BE49-F238E27FC236}">
              <a16:creationId xmlns="" xmlns:a16="http://schemas.microsoft.com/office/drawing/2014/main" id="{00000000-0008-0000-0A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4" name="Picture 3033">
          <a:extLst>
            <a:ext uri="{FF2B5EF4-FFF2-40B4-BE49-F238E27FC236}">
              <a16:creationId xmlns="" xmlns:a16="http://schemas.microsoft.com/office/drawing/2014/main" id="{00000000-0008-0000-0A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5" name="Picture 3034">
          <a:extLst>
            <a:ext uri="{FF2B5EF4-FFF2-40B4-BE49-F238E27FC236}">
              <a16:creationId xmlns="" xmlns:a16="http://schemas.microsoft.com/office/drawing/2014/main" id="{00000000-0008-0000-0A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6" name="Picture 3035">
          <a:extLst>
            <a:ext uri="{FF2B5EF4-FFF2-40B4-BE49-F238E27FC236}">
              <a16:creationId xmlns="" xmlns:a16="http://schemas.microsoft.com/office/drawing/2014/main" id="{00000000-0008-0000-0A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7" name="Picture 3036">
          <a:extLst>
            <a:ext uri="{FF2B5EF4-FFF2-40B4-BE49-F238E27FC236}">
              <a16:creationId xmlns="" xmlns:a16="http://schemas.microsoft.com/office/drawing/2014/main" id="{00000000-0008-0000-0A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8" name="Picture 3037">
          <a:extLst>
            <a:ext uri="{FF2B5EF4-FFF2-40B4-BE49-F238E27FC236}">
              <a16:creationId xmlns="" xmlns:a16="http://schemas.microsoft.com/office/drawing/2014/main" id="{00000000-0008-0000-0A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39" name="Picture 3038">
          <a:extLst>
            <a:ext uri="{FF2B5EF4-FFF2-40B4-BE49-F238E27FC236}">
              <a16:creationId xmlns="" xmlns:a16="http://schemas.microsoft.com/office/drawing/2014/main" id="{00000000-0008-0000-0A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0" name="Picture 3039">
          <a:extLst>
            <a:ext uri="{FF2B5EF4-FFF2-40B4-BE49-F238E27FC236}">
              <a16:creationId xmlns="" xmlns:a16="http://schemas.microsoft.com/office/drawing/2014/main" id="{00000000-0008-0000-0A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1" name="Picture 3040">
          <a:extLst>
            <a:ext uri="{FF2B5EF4-FFF2-40B4-BE49-F238E27FC236}">
              <a16:creationId xmlns="" xmlns:a16="http://schemas.microsoft.com/office/drawing/2014/main" id="{00000000-0008-0000-0A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2" name="Picture 3041">
          <a:extLst>
            <a:ext uri="{FF2B5EF4-FFF2-40B4-BE49-F238E27FC236}">
              <a16:creationId xmlns="" xmlns:a16="http://schemas.microsoft.com/office/drawing/2014/main" id="{00000000-0008-0000-0A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3" name="Picture 3042">
          <a:extLst>
            <a:ext uri="{FF2B5EF4-FFF2-40B4-BE49-F238E27FC236}">
              <a16:creationId xmlns="" xmlns:a16="http://schemas.microsoft.com/office/drawing/2014/main" id="{00000000-0008-0000-0A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4" name="Picture 3043">
          <a:extLst>
            <a:ext uri="{FF2B5EF4-FFF2-40B4-BE49-F238E27FC236}">
              <a16:creationId xmlns="" xmlns:a16="http://schemas.microsoft.com/office/drawing/2014/main" id="{00000000-0008-0000-0A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5" name="Picture 3044">
          <a:extLst>
            <a:ext uri="{FF2B5EF4-FFF2-40B4-BE49-F238E27FC236}">
              <a16:creationId xmlns="" xmlns:a16="http://schemas.microsoft.com/office/drawing/2014/main" id="{00000000-0008-0000-0A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6" name="Picture 3045">
          <a:extLst>
            <a:ext uri="{FF2B5EF4-FFF2-40B4-BE49-F238E27FC236}">
              <a16:creationId xmlns="" xmlns:a16="http://schemas.microsoft.com/office/drawing/2014/main" id="{00000000-0008-0000-0A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7" name="Picture 3046">
          <a:extLst>
            <a:ext uri="{FF2B5EF4-FFF2-40B4-BE49-F238E27FC236}">
              <a16:creationId xmlns="" xmlns:a16="http://schemas.microsoft.com/office/drawing/2014/main" id="{00000000-0008-0000-0A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8" name="Picture 3047">
          <a:extLst>
            <a:ext uri="{FF2B5EF4-FFF2-40B4-BE49-F238E27FC236}">
              <a16:creationId xmlns="" xmlns:a16="http://schemas.microsoft.com/office/drawing/2014/main" id="{00000000-0008-0000-0A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49" name="Picture 3048">
          <a:extLst>
            <a:ext uri="{FF2B5EF4-FFF2-40B4-BE49-F238E27FC236}">
              <a16:creationId xmlns="" xmlns:a16="http://schemas.microsoft.com/office/drawing/2014/main" id="{00000000-0008-0000-0A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0" name="Picture 3049">
          <a:extLst>
            <a:ext uri="{FF2B5EF4-FFF2-40B4-BE49-F238E27FC236}">
              <a16:creationId xmlns="" xmlns:a16="http://schemas.microsoft.com/office/drawing/2014/main" id="{00000000-0008-0000-0A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1" name="Picture 3050">
          <a:extLst>
            <a:ext uri="{FF2B5EF4-FFF2-40B4-BE49-F238E27FC236}">
              <a16:creationId xmlns="" xmlns:a16="http://schemas.microsoft.com/office/drawing/2014/main" id="{00000000-0008-0000-0A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2" name="Picture 3051">
          <a:extLst>
            <a:ext uri="{FF2B5EF4-FFF2-40B4-BE49-F238E27FC236}">
              <a16:creationId xmlns="" xmlns:a16="http://schemas.microsoft.com/office/drawing/2014/main" id="{00000000-0008-0000-0A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3" name="Picture 3052">
          <a:extLst>
            <a:ext uri="{FF2B5EF4-FFF2-40B4-BE49-F238E27FC236}">
              <a16:creationId xmlns="" xmlns:a16="http://schemas.microsoft.com/office/drawing/2014/main" id="{00000000-0008-0000-0A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4" name="Picture 3053">
          <a:extLst>
            <a:ext uri="{FF2B5EF4-FFF2-40B4-BE49-F238E27FC236}">
              <a16:creationId xmlns="" xmlns:a16="http://schemas.microsoft.com/office/drawing/2014/main" id="{00000000-0008-0000-0A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5" name="Picture 3054">
          <a:extLst>
            <a:ext uri="{FF2B5EF4-FFF2-40B4-BE49-F238E27FC236}">
              <a16:creationId xmlns="" xmlns:a16="http://schemas.microsoft.com/office/drawing/2014/main" id="{00000000-0008-0000-0A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6" name="Picture 3055">
          <a:extLst>
            <a:ext uri="{FF2B5EF4-FFF2-40B4-BE49-F238E27FC236}">
              <a16:creationId xmlns="" xmlns:a16="http://schemas.microsoft.com/office/drawing/2014/main" id="{00000000-0008-0000-0A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7" name="Picture 3056">
          <a:extLst>
            <a:ext uri="{FF2B5EF4-FFF2-40B4-BE49-F238E27FC236}">
              <a16:creationId xmlns="" xmlns:a16="http://schemas.microsoft.com/office/drawing/2014/main" id="{00000000-0008-0000-0A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8" name="Picture 3057">
          <a:extLst>
            <a:ext uri="{FF2B5EF4-FFF2-40B4-BE49-F238E27FC236}">
              <a16:creationId xmlns="" xmlns:a16="http://schemas.microsoft.com/office/drawing/2014/main" id="{00000000-0008-0000-0A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59" name="Picture 3058">
          <a:extLst>
            <a:ext uri="{FF2B5EF4-FFF2-40B4-BE49-F238E27FC236}">
              <a16:creationId xmlns="" xmlns:a16="http://schemas.microsoft.com/office/drawing/2014/main" id="{00000000-0008-0000-0A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0" name="Picture 3059">
          <a:extLst>
            <a:ext uri="{FF2B5EF4-FFF2-40B4-BE49-F238E27FC236}">
              <a16:creationId xmlns="" xmlns:a16="http://schemas.microsoft.com/office/drawing/2014/main" id="{00000000-0008-0000-0A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1" name="Picture 3060">
          <a:extLst>
            <a:ext uri="{FF2B5EF4-FFF2-40B4-BE49-F238E27FC236}">
              <a16:creationId xmlns="" xmlns:a16="http://schemas.microsoft.com/office/drawing/2014/main" id="{00000000-0008-0000-0A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2" name="Picture 3061">
          <a:extLst>
            <a:ext uri="{FF2B5EF4-FFF2-40B4-BE49-F238E27FC236}">
              <a16:creationId xmlns="" xmlns:a16="http://schemas.microsoft.com/office/drawing/2014/main" id="{00000000-0008-0000-0A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3" name="Picture 3062">
          <a:extLst>
            <a:ext uri="{FF2B5EF4-FFF2-40B4-BE49-F238E27FC236}">
              <a16:creationId xmlns="" xmlns:a16="http://schemas.microsoft.com/office/drawing/2014/main" id="{00000000-0008-0000-0A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4" name="Picture 3063">
          <a:extLst>
            <a:ext uri="{FF2B5EF4-FFF2-40B4-BE49-F238E27FC236}">
              <a16:creationId xmlns="" xmlns:a16="http://schemas.microsoft.com/office/drawing/2014/main" id="{00000000-0008-0000-0A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5" name="Picture 3064">
          <a:extLst>
            <a:ext uri="{FF2B5EF4-FFF2-40B4-BE49-F238E27FC236}">
              <a16:creationId xmlns="" xmlns:a16="http://schemas.microsoft.com/office/drawing/2014/main" id="{00000000-0008-0000-0A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6" name="Picture 3065">
          <a:extLst>
            <a:ext uri="{FF2B5EF4-FFF2-40B4-BE49-F238E27FC236}">
              <a16:creationId xmlns="" xmlns:a16="http://schemas.microsoft.com/office/drawing/2014/main" id="{00000000-0008-0000-0A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7" name="Picture 3066">
          <a:extLst>
            <a:ext uri="{FF2B5EF4-FFF2-40B4-BE49-F238E27FC236}">
              <a16:creationId xmlns="" xmlns:a16="http://schemas.microsoft.com/office/drawing/2014/main" id="{00000000-0008-0000-0A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8" name="Picture 3067">
          <a:extLst>
            <a:ext uri="{FF2B5EF4-FFF2-40B4-BE49-F238E27FC236}">
              <a16:creationId xmlns="" xmlns:a16="http://schemas.microsoft.com/office/drawing/2014/main" id="{00000000-0008-0000-0A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69" name="Picture 3068">
          <a:extLst>
            <a:ext uri="{FF2B5EF4-FFF2-40B4-BE49-F238E27FC236}">
              <a16:creationId xmlns="" xmlns:a16="http://schemas.microsoft.com/office/drawing/2014/main" id="{00000000-0008-0000-0A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0" name="Picture 3069">
          <a:extLst>
            <a:ext uri="{FF2B5EF4-FFF2-40B4-BE49-F238E27FC236}">
              <a16:creationId xmlns="" xmlns:a16="http://schemas.microsoft.com/office/drawing/2014/main" id="{00000000-0008-0000-0A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1" name="Picture 3070">
          <a:extLst>
            <a:ext uri="{FF2B5EF4-FFF2-40B4-BE49-F238E27FC236}">
              <a16:creationId xmlns="" xmlns:a16="http://schemas.microsoft.com/office/drawing/2014/main" id="{00000000-0008-0000-0A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2" name="Picture 3071">
          <a:extLst>
            <a:ext uri="{FF2B5EF4-FFF2-40B4-BE49-F238E27FC236}">
              <a16:creationId xmlns="" xmlns:a16="http://schemas.microsoft.com/office/drawing/2014/main" id="{00000000-0008-0000-0A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3" name="Picture 3072">
          <a:extLst>
            <a:ext uri="{FF2B5EF4-FFF2-40B4-BE49-F238E27FC236}">
              <a16:creationId xmlns="" xmlns:a16="http://schemas.microsoft.com/office/drawing/2014/main" id="{00000000-0008-0000-0A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4" name="Picture 3073">
          <a:extLst>
            <a:ext uri="{FF2B5EF4-FFF2-40B4-BE49-F238E27FC236}">
              <a16:creationId xmlns="" xmlns:a16="http://schemas.microsoft.com/office/drawing/2014/main" id="{00000000-0008-0000-0A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5" name="Picture 3074">
          <a:extLst>
            <a:ext uri="{FF2B5EF4-FFF2-40B4-BE49-F238E27FC236}">
              <a16:creationId xmlns="" xmlns:a16="http://schemas.microsoft.com/office/drawing/2014/main" id="{00000000-0008-0000-0A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6" name="Picture 3075">
          <a:extLst>
            <a:ext uri="{FF2B5EF4-FFF2-40B4-BE49-F238E27FC236}">
              <a16:creationId xmlns="" xmlns:a16="http://schemas.microsoft.com/office/drawing/2014/main" id="{00000000-0008-0000-0A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7" name="Picture 3076">
          <a:extLst>
            <a:ext uri="{FF2B5EF4-FFF2-40B4-BE49-F238E27FC236}">
              <a16:creationId xmlns="" xmlns:a16="http://schemas.microsoft.com/office/drawing/2014/main" id="{00000000-0008-0000-0A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8" name="Picture 3077">
          <a:extLst>
            <a:ext uri="{FF2B5EF4-FFF2-40B4-BE49-F238E27FC236}">
              <a16:creationId xmlns="" xmlns:a16="http://schemas.microsoft.com/office/drawing/2014/main" id="{00000000-0008-0000-0A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79" name="Picture 3078">
          <a:extLst>
            <a:ext uri="{FF2B5EF4-FFF2-40B4-BE49-F238E27FC236}">
              <a16:creationId xmlns="" xmlns:a16="http://schemas.microsoft.com/office/drawing/2014/main" id="{00000000-0008-0000-0A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0" name="Picture 3079">
          <a:extLst>
            <a:ext uri="{FF2B5EF4-FFF2-40B4-BE49-F238E27FC236}">
              <a16:creationId xmlns="" xmlns:a16="http://schemas.microsoft.com/office/drawing/2014/main" id="{00000000-0008-0000-0A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1" name="Picture 3080">
          <a:extLst>
            <a:ext uri="{FF2B5EF4-FFF2-40B4-BE49-F238E27FC236}">
              <a16:creationId xmlns="" xmlns:a16="http://schemas.microsoft.com/office/drawing/2014/main" id="{00000000-0008-0000-0A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2" name="Picture 3081">
          <a:extLst>
            <a:ext uri="{FF2B5EF4-FFF2-40B4-BE49-F238E27FC236}">
              <a16:creationId xmlns="" xmlns:a16="http://schemas.microsoft.com/office/drawing/2014/main" id="{00000000-0008-0000-0A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3" name="Picture 3082">
          <a:extLst>
            <a:ext uri="{FF2B5EF4-FFF2-40B4-BE49-F238E27FC236}">
              <a16:creationId xmlns="" xmlns:a16="http://schemas.microsoft.com/office/drawing/2014/main" id="{00000000-0008-0000-0A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4" name="Picture 3083">
          <a:extLst>
            <a:ext uri="{FF2B5EF4-FFF2-40B4-BE49-F238E27FC236}">
              <a16:creationId xmlns="" xmlns:a16="http://schemas.microsoft.com/office/drawing/2014/main" id="{00000000-0008-0000-0A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5" name="Picture 3084">
          <a:extLst>
            <a:ext uri="{FF2B5EF4-FFF2-40B4-BE49-F238E27FC236}">
              <a16:creationId xmlns="" xmlns:a16="http://schemas.microsoft.com/office/drawing/2014/main" id="{00000000-0008-0000-0A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6" name="Picture 3085">
          <a:extLst>
            <a:ext uri="{FF2B5EF4-FFF2-40B4-BE49-F238E27FC236}">
              <a16:creationId xmlns="" xmlns:a16="http://schemas.microsoft.com/office/drawing/2014/main" id="{00000000-0008-0000-0A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7" name="Picture 3086">
          <a:extLst>
            <a:ext uri="{FF2B5EF4-FFF2-40B4-BE49-F238E27FC236}">
              <a16:creationId xmlns="" xmlns:a16="http://schemas.microsoft.com/office/drawing/2014/main" id="{00000000-0008-0000-0A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8" name="Picture 3087">
          <a:extLst>
            <a:ext uri="{FF2B5EF4-FFF2-40B4-BE49-F238E27FC236}">
              <a16:creationId xmlns="" xmlns:a16="http://schemas.microsoft.com/office/drawing/2014/main" id="{00000000-0008-0000-0A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89" name="Picture 3088">
          <a:extLst>
            <a:ext uri="{FF2B5EF4-FFF2-40B4-BE49-F238E27FC236}">
              <a16:creationId xmlns="" xmlns:a16="http://schemas.microsoft.com/office/drawing/2014/main" id="{00000000-0008-0000-0A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0" name="Picture 3089">
          <a:extLst>
            <a:ext uri="{FF2B5EF4-FFF2-40B4-BE49-F238E27FC236}">
              <a16:creationId xmlns="" xmlns:a16="http://schemas.microsoft.com/office/drawing/2014/main" id="{00000000-0008-0000-0A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1" name="Picture 3090">
          <a:extLst>
            <a:ext uri="{FF2B5EF4-FFF2-40B4-BE49-F238E27FC236}">
              <a16:creationId xmlns="" xmlns:a16="http://schemas.microsoft.com/office/drawing/2014/main" id="{00000000-0008-0000-0A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2" name="Picture 3091">
          <a:extLst>
            <a:ext uri="{FF2B5EF4-FFF2-40B4-BE49-F238E27FC236}">
              <a16:creationId xmlns="" xmlns:a16="http://schemas.microsoft.com/office/drawing/2014/main" id="{00000000-0008-0000-0A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3" name="Picture 3092">
          <a:extLst>
            <a:ext uri="{FF2B5EF4-FFF2-40B4-BE49-F238E27FC236}">
              <a16:creationId xmlns="" xmlns:a16="http://schemas.microsoft.com/office/drawing/2014/main" id="{00000000-0008-0000-0A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4" name="Picture 3093">
          <a:extLst>
            <a:ext uri="{FF2B5EF4-FFF2-40B4-BE49-F238E27FC236}">
              <a16:creationId xmlns="" xmlns:a16="http://schemas.microsoft.com/office/drawing/2014/main" id="{00000000-0008-0000-0A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5" name="Picture 3094">
          <a:extLst>
            <a:ext uri="{FF2B5EF4-FFF2-40B4-BE49-F238E27FC236}">
              <a16:creationId xmlns="" xmlns:a16="http://schemas.microsoft.com/office/drawing/2014/main" id="{00000000-0008-0000-0A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6" name="Picture 3095">
          <a:extLst>
            <a:ext uri="{FF2B5EF4-FFF2-40B4-BE49-F238E27FC236}">
              <a16:creationId xmlns="" xmlns:a16="http://schemas.microsoft.com/office/drawing/2014/main" id="{00000000-0008-0000-0A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7" name="Picture 3096">
          <a:extLst>
            <a:ext uri="{FF2B5EF4-FFF2-40B4-BE49-F238E27FC236}">
              <a16:creationId xmlns="" xmlns:a16="http://schemas.microsoft.com/office/drawing/2014/main" id="{00000000-0008-0000-0A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8" name="Picture 3097">
          <a:extLst>
            <a:ext uri="{FF2B5EF4-FFF2-40B4-BE49-F238E27FC236}">
              <a16:creationId xmlns="" xmlns:a16="http://schemas.microsoft.com/office/drawing/2014/main" id="{00000000-0008-0000-0A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099" name="Picture 3098">
          <a:extLst>
            <a:ext uri="{FF2B5EF4-FFF2-40B4-BE49-F238E27FC236}">
              <a16:creationId xmlns="" xmlns:a16="http://schemas.microsoft.com/office/drawing/2014/main" id="{00000000-0008-0000-0A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0" name="Picture 3099">
          <a:extLst>
            <a:ext uri="{FF2B5EF4-FFF2-40B4-BE49-F238E27FC236}">
              <a16:creationId xmlns="" xmlns:a16="http://schemas.microsoft.com/office/drawing/2014/main" id="{00000000-0008-0000-0A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1" name="Picture 3100">
          <a:extLst>
            <a:ext uri="{FF2B5EF4-FFF2-40B4-BE49-F238E27FC236}">
              <a16:creationId xmlns="" xmlns:a16="http://schemas.microsoft.com/office/drawing/2014/main" id="{00000000-0008-0000-0A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2" name="Picture 3101">
          <a:extLst>
            <a:ext uri="{FF2B5EF4-FFF2-40B4-BE49-F238E27FC236}">
              <a16:creationId xmlns="" xmlns:a16="http://schemas.microsoft.com/office/drawing/2014/main" id="{00000000-0008-0000-0A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3" name="Picture 3102">
          <a:extLst>
            <a:ext uri="{FF2B5EF4-FFF2-40B4-BE49-F238E27FC236}">
              <a16:creationId xmlns="" xmlns:a16="http://schemas.microsoft.com/office/drawing/2014/main" id="{00000000-0008-0000-0A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4" name="Picture 3103">
          <a:extLst>
            <a:ext uri="{FF2B5EF4-FFF2-40B4-BE49-F238E27FC236}">
              <a16:creationId xmlns="" xmlns:a16="http://schemas.microsoft.com/office/drawing/2014/main" id="{00000000-0008-0000-0A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5" name="Picture 3104">
          <a:extLst>
            <a:ext uri="{FF2B5EF4-FFF2-40B4-BE49-F238E27FC236}">
              <a16:creationId xmlns="" xmlns:a16="http://schemas.microsoft.com/office/drawing/2014/main" id="{00000000-0008-0000-0A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6" name="Picture 3105">
          <a:extLst>
            <a:ext uri="{FF2B5EF4-FFF2-40B4-BE49-F238E27FC236}">
              <a16:creationId xmlns="" xmlns:a16="http://schemas.microsoft.com/office/drawing/2014/main" id="{00000000-0008-0000-0A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7" name="Picture 3106">
          <a:extLst>
            <a:ext uri="{FF2B5EF4-FFF2-40B4-BE49-F238E27FC236}">
              <a16:creationId xmlns="" xmlns:a16="http://schemas.microsoft.com/office/drawing/2014/main" id="{00000000-0008-0000-0A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8" name="Picture 3107">
          <a:extLst>
            <a:ext uri="{FF2B5EF4-FFF2-40B4-BE49-F238E27FC236}">
              <a16:creationId xmlns="" xmlns:a16="http://schemas.microsoft.com/office/drawing/2014/main" id="{00000000-0008-0000-0A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09" name="Picture 3108">
          <a:extLst>
            <a:ext uri="{FF2B5EF4-FFF2-40B4-BE49-F238E27FC236}">
              <a16:creationId xmlns="" xmlns:a16="http://schemas.microsoft.com/office/drawing/2014/main" id="{00000000-0008-0000-0A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0" name="Picture 3109">
          <a:extLst>
            <a:ext uri="{FF2B5EF4-FFF2-40B4-BE49-F238E27FC236}">
              <a16:creationId xmlns="" xmlns:a16="http://schemas.microsoft.com/office/drawing/2014/main" id="{00000000-0008-0000-0A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1" name="Picture 3110">
          <a:extLst>
            <a:ext uri="{FF2B5EF4-FFF2-40B4-BE49-F238E27FC236}">
              <a16:creationId xmlns="" xmlns:a16="http://schemas.microsoft.com/office/drawing/2014/main" id="{00000000-0008-0000-0A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2" name="Picture 3111">
          <a:extLst>
            <a:ext uri="{FF2B5EF4-FFF2-40B4-BE49-F238E27FC236}">
              <a16:creationId xmlns="" xmlns:a16="http://schemas.microsoft.com/office/drawing/2014/main" id="{00000000-0008-0000-0A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3" name="Picture 3112">
          <a:extLst>
            <a:ext uri="{FF2B5EF4-FFF2-40B4-BE49-F238E27FC236}">
              <a16:creationId xmlns="" xmlns:a16="http://schemas.microsoft.com/office/drawing/2014/main" id="{00000000-0008-0000-0A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4" name="Picture 3113">
          <a:extLst>
            <a:ext uri="{FF2B5EF4-FFF2-40B4-BE49-F238E27FC236}">
              <a16:creationId xmlns="" xmlns:a16="http://schemas.microsoft.com/office/drawing/2014/main" id="{00000000-0008-0000-0A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5" name="Picture 3114">
          <a:extLst>
            <a:ext uri="{FF2B5EF4-FFF2-40B4-BE49-F238E27FC236}">
              <a16:creationId xmlns="" xmlns:a16="http://schemas.microsoft.com/office/drawing/2014/main" id="{00000000-0008-0000-0A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6" name="Picture 3115">
          <a:extLst>
            <a:ext uri="{FF2B5EF4-FFF2-40B4-BE49-F238E27FC236}">
              <a16:creationId xmlns="" xmlns:a16="http://schemas.microsoft.com/office/drawing/2014/main" id="{00000000-0008-0000-0A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7" name="Picture 3116">
          <a:extLst>
            <a:ext uri="{FF2B5EF4-FFF2-40B4-BE49-F238E27FC236}">
              <a16:creationId xmlns="" xmlns:a16="http://schemas.microsoft.com/office/drawing/2014/main" id="{00000000-0008-0000-0A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8" name="Picture 3117">
          <a:extLst>
            <a:ext uri="{FF2B5EF4-FFF2-40B4-BE49-F238E27FC236}">
              <a16:creationId xmlns="" xmlns:a16="http://schemas.microsoft.com/office/drawing/2014/main" id="{00000000-0008-0000-0A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19" name="Picture 3118">
          <a:extLst>
            <a:ext uri="{FF2B5EF4-FFF2-40B4-BE49-F238E27FC236}">
              <a16:creationId xmlns="" xmlns:a16="http://schemas.microsoft.com/office/drawing/2014/main" id="{00000000-0008-0000-0A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0" name="Picture 3119">
          <a:extLst>
            <a:ext uri="{FF2B5EF4-FFF2-40B4-BE49-F238E27FC236}">
              <a16:creationId xmlns="" xmlns:a16="http://schemas.microsoft.com/office/drawing/2014/main" id="{00000000-0008-0000-0A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1" name="Picture 3120">
          <a:extLst>
            <a:ext uri="{FF2B5EF4-FFF2-40B4-BE49-F238E27FC236}">
              <a16:creationId xmlns="" xmlns:a16="http://schemas.microsoft.com/office/drawing/2014/main" id="{00000000-0008-0000-0A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2" name="Picture 3121">
          <a:extLst>
            <a:ext uri="{FF2B5EF4-FFF2-40B4-BE49-F238E27FC236}">
              <a16:creationId xmlns="" xmlns:a16="http://schemas.microsoft.com/office/drawing/2014/main" id="{00000000-0008-0000-0A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3" name="Picture 3122">
          <a:extLst>
            <a:ext uri="{FF2B5EF4-FFF2-40B4-BE49-F238E27FC236}">
              <a16:creationId xmlns="" xmlns:a16="http://schemas.microsoft.com/office/drawing/2014/main" id="{00000000-0008-0000-0A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4" name="Picture 3123">
          <a:extLst>
            <a:ext uri="{FF2B5EF4-FFF2-40B4-BE49-F238E27FC236}">
              <a16:creationId xmlns="" xmlns:a16="http://schemas.microsoft.com/office/drawing/2014/main" id="{00000000-0008-0000-0A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5" name="Picture 3124">
          <a:extLst>
            <a:ext uri="{FF2B5EF4-FFF2-40B4-BE49-F238E27FC236}">
              <a16:creationId xmlns="" xmlns:a16="http://schemas.microsoft.com/office/drawing/2014/main" id="{00000000-0008-0000-0A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6" name="Picture 3125">
          <a:extLst>
            <a:ext uri="{FF2B5EF4-FFF2-40B4-BE49-F238E27FC236}">
              <a16:creationId xmlns="" xmlns:a16="http://schemas.microsoft.com/office/drawing/2014/main" id="{00000000-0008-0000-0A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7" name="Picture 3126">
          <a:extLst>
            <a:ext uri="{FF2B5EF4-FFF2-40B4-BE49-F238E27FC236}">
              <a16:creationId xmlns="" xmlns:a16="http://schemas.microsoft.com/office/drawing/2014/main" id="{00000000-0008-0000-0A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8" name="Picture 3127">
          <a:extLst>
            <a:ext uri="{FF2B5EF4-FFF2-40B4-BE49-F238E27FC236}">
              <a16:creationId xmlns="" xmlns:a16="http://schemas.microsoft.com/office/drawing/2014/main" id="{00000000-0008-0000-0A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29" name="Picture 3128">
          <a:extLst>
            <a:ext uri="{FF2B5EF4-FFF2-40B4-BE49-F238E27FC236}">
              <a16:creationId xmlns="" xmlns:a16="http://schemas.microsoft.com/office/drawing/2014/main" id="{00000000-0008-0000-0A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0" name="Picture 3129">
          <a:extLst>
            <a:ext uri="{FF2B5EF4-FFF2-40B4-BE49-F238E27FC236}">
              <a16:creationId xmlns="" xmlns:a16="http://schemas.microsoft.com/office/drawing/2014/main" id="{00000000-0008-0000-0A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1" name="Picture 3130">
          <a:extLst>
            <a:ext uri="{FF2B5EF4-FFF2-40B4-BE49-F238E27FC236}">
              <a16:creationId xmlns="" xmlns:a16="http://schemas.microsoft.com/office/drawing/2014/main" id="{00000000-0008-0000-0A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2" name="Picture 3131">
          <a:extLst>
            <a:ext uri="{FF2B5EF4-FFF2-40B4-BE49-F238E27FC236}">
              <a16:creationId xmlns="" xmlns:a16="http://schemas.microsoft.com/office/drawing/2014/main" id="{00000000-0008-0000-0A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3" name="Picture 3132">
          <a:extLst>
            <a:ext uri="{FF2B5EF4-FFF2-40B4-BE49-F238E27FC236}">
              <a16:creationId xmlns="" xmlns:a16="http://schemas.microsoft.com/office/drawing/2014/main" id="{00000000-0008-0000-0A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4" name="Picture 3133">
          <a:extLst>
            <a:ext uri="{FF2B5EF4-FFF2-40B4-BE49-F238E27FC236}">
              <a16:creationId xmlns="" xmlns:a16="http://schemas.microsoft.com/office/drawing/2014/main" id="{00000000-0008-0000-0A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5" name="Picture 3134">
          <a:extLst>
            <a:ext uri="{FF2B5EF4-FFF2-40B4-BE49-F238E27FC236}">
              <a16:creationId xmlns="" xmlns:a16="http://schemas.microsoft.com/office/drawing/2014/main" id="{00000000-0008-0000-0A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6" name="Picture 3135">
          <a:extLst>
            <a:ext uri="{FF2B5EF4-FFF2-40B4-BE49-F238E27FC236}">
              <a16:creationId xmlns="" xmlns:a16="http://schemas.microsoft.com/office/drawing/2014/main" id="{00000000-0008-0000-0A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7" name="Picture 3136">
          <a:extLst>
            <a:ext uri="{FF2B5EF4-FFF2-40B4-BE49-F238E27FC236}">
              <a16:creationId xmlns="" xmlns:a16="http://schemas.microsoft.com/office/drawing/2014/main" id="{00000000-0008-0000-0A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8" name="Picture 3137">
          <a:extLst>
            <a:ext uri="{FF2B5EF4-FFF2-40B4-BE49-F238E27FC236}">
              <a16:creationId xmlns="" xmlns:a16="http://schemas.microsoft.com/office/drawing/2014/main" id="{00000000-0008-0000-0A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39" name="Picture 3138">
          <a:extLst>
            <a:ext uri="{FF2B5EF4-FFF2-40B4-BE49-F238E27FC236}">
              <a16:creationId xmlns="" xmlns:a16="http://schemas.microsoft.com/office/drawing/2014/main" id="{00000000-0008-0000-0A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0" name="Picture 3139">
          <a:extLst>
            <a:ext uri="{FF2B5EF4-FFF2-40B4-BE49-F238E27FC236}">
              <a16:creationId xmlns="" xmlns:a16="http://schemas.microsoft.com/office/drawing/2014/main" id="{00000000-0008-0000-0A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1" name="Picture 3140">
          <a:extLst>
            <a:ext uri="{FF2B5EF4-FFF2-40B4-BE49-F238E27FC236}">
              <a16:creationId xmlns="" xmlns:a16="http://schemas.microsoft.com/office/drawing/2014/main" id="{00000000-0008-0000-0A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2" name="Picture 3141">
          <a:extLst>
            <a:ext uri="{FF2B5EF4-FFF2-40B4-BE49-F238E27FC236}">
              <a16:creationId xmlns="" xmlns:a16="http://schemas.microsoft.com/office/drawing/2014/main" id="{00000000-0008-0000-0A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3" name="Picture 3142">
          <a:extLst>
            <a:ext uri="{FF2B5EF4-FFF2-40B4-BE49-F238E27FC236}">
              <a16:creationId xmlns="" xmlns:a16="http://schemas.microsoft.com/office/drawing/2014/main" id="{00000000-0008-0000-0A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4" name="Picture 3143">
          <a:extLst>
            <a:ext uri="{FF2B5EF4-FFF2-40B4-BE49-F238E27FC236}">
              <a16:creationId xmlns="" xmlns:a16="http://schemas.microsoft.com/office/drawing/2014/main" id="{00000000-0008-0000-0A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5" name="Picture 3144">
          <a:extLst>
            <a:ext uri="{FF2B5EF4-FFF2-40B4-BE49-F238E27FC236}">
              <a16:creationId xmlns="" xmlns:a16="http://schemas.microsoft.com/office/drawing/2014/main" id="{00000000-0008-0000-0A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6" name="Picture 3145">
          <a:extLst>
            <a:ext uri="{FF2B5EF4-FFF2-40B4-BE49-F238E27FC236}">
              <a16:creationId xmlns="" xmlns:a16="http://schemas.microsoft.com/office/drawing/2014/main" id="{00000000-0008-0000-0A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7" name="Picture 3146">
          <a:extLst>
            <a:ext uri="{FF2B5EF4-FFF2-40B4-BE49-F238E27FC236}">
              <a16:creationId xmlns="" xmlns:a16="http://schemas.microsoft.com/office/drawing/2014/main" id="{00000000-0008-0000-0A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8" name="Picture 3147">
          <a:extLst>
            <a:ext uri="{FF2B5EF4-FFF2-40B4-BE49-F238E27FC236}">
              <a16:creationId xmlns="" xmlns:a16="http://schemas.microsoft.com/office/drawing/2014/main" id="{00000000-0008-0000-0A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49" name="Picture 3148">
          <a:extLst>
            <a:ext uri="{FF2B5EF4-FFF2-40B4-BE49-F238E27FC236}">
              <a16:creationId xmlns="" xmlns:a16="http://schemas.microsoft.com/office/drawing/2014/main" id="{00000000-0008-0000-0A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0" name="Picture 3149">
          <a:extLst>
            <a:ext uri="{FF2B5EF4-FFF2-40B4-BE49-F238E27FC236}">
              <a16:creationId xmlns="" xmlns:a16="http://schemas.microsoft.com/office/drawing/2014/main" id="{00000000-0008-0000-0A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1" name="Picture 3150">
          <a:extLst>
            <a:ext uri="{FF2B5EF4-FFF2-40B4-BE49-F238E27FC236}">
              <a16:creationId xmlns="" xmlns:a16="http://schemas.microsoft.com/office/drawing/2014/main" id="{00000000-0008-0000-0A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2" name="Picture 3151">
          <a:extLst>
            <a:ext uri="{FF2B5EF4-FFF2-40B4-BE49-F238E27FC236}">
              <a16:creationId xmlns="" xmlns:a16="http://schemas.microsoft.com/office/drawing/2014/main" id="{00000000-0008-0000-0A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3" name="Picture 3152">
          <a:extLst>
            <a:ext uri="{FF2B5EF4-FFF2-40B4-BE49-F238E27FC236}">
              <a16:creationId xmlns="" xmlns:a16="http://schemas.microsoft.com/office/drawing/2014/main" id="{00000000-0008-0000-0A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4" name="Picture 3153">
          <a:extLst>
            <a:ext uri="{FF2B5EF4-FFF2-40B4-BE49-F238E27FC236}">
              <a16:creationId xmlns="" xmlns:a16="http://schemas.microsoft.com/office/drawing/2014/main" id="{00000000-0008-0000-0A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5" name="Picture 3154">
          <a:extLst>
            <a:ext uri="{FF2B5EF4-FFF2-40B4-BE49-F238E27FC236}">
              <a16:creationId xmlns="" xmlns:a16="http://schemas.microsoft.com/office/drawing/2014/main" id="{00000000-0008-0000-0A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6" name="Picture 3155">
          <a:extLst>
            <a:ext uri="{FF2B5EF4-FFF2-40B4-BE49-F238E27FC236}">
              <a16:creationId xmlns="" xmlns:a16="http://schemas.microsoft.com/office/drawing/2014/main" id="{00000000-0008-0000-0A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7" name="Picture 3156">
          <a:extLst>
            <a:ext uri="{FF2B5EF4-FFF2-40B4-BE49-F238E27FC236}">
              <a16:creationId xmlns="" xmlns:a16="http://schemas.microsoft.com/office/drawing/2014/main" id="{00000000-0008-0000-0A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8" name="Picture 3157">
          <a:extLst>
            <a:ext uri="{FF2B5EF4-FFF2-40B4-BE49-F238E27FC236}">
              <a16:creationId xmlns="" xmlns:a16="http://schemas.microsoft.com/office/drawing/2014/main" id="{00000000-0008-0000-0A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59" name="Picture 3158">
          <a:extLst>
            <a:ext uri="{FF2B5EF4-FFF2-40B4-BE49-F238E27FC236}">
              <a16:creationId xmlns="" xmlns:a16="http://schemas.microsoft.com/office/drawing/2014/main" id="{00000000-0008-0000-0A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0" name="Picture 3159">
          <a:extLst>
            <a:ext uri="{FF2B5EF4-FFF2-40B4-BE49-F238E27FC236}">
              <a16:creationId xmlns="" xmlns:a16="http://schemas.microsoft.com/office/drawing/2014/main" id="{00000000-0008-0000-0A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1" name="Picture 3160">
          <a:extLst>
            <a:ext uri="{FF2B5EF4-FFF2-40B4-BE49-F238E27FC236}">
              <a16:creationId xmlns="" xmlns:a16="http://schemas.microsoft.com/office/drawing/2014/main" id="{00000000-0008-0000-0A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2" name="Picture 3161">
          <a:extLst>
            <a:ext uri="{FF2B5EF4-FFF2-40B4-BE49-F238E27FC236}">
              <a16:creationId xmlns="" xmlns:a16="http://schemas.microsoft.com/office/drawing/2014/main" id="{00000000-0008-0000-0A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3" name="Picture 3162">
          <a:extLst>
            <a:ext uri="{FF2B5EF4-FFF2-40B4-BE49-F238E27FC236}">
              <a16:creationId xmlns="" xmlns:a16="http://schemas.microsoft.com/office/drawing/2014/main" id="{00000000-0008-0000-0A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4" name="Picture 3163">
          <a:extLst>
            <a:ext uri="{FF2B5EF4-FFF2-40B4-BE49-F238E27FC236}">
              <a16:creationId xmlns="" xmlns:a16="http://schemas.microsoft.com/office/drawing/2014/main" id="{00000000-0008-0000-0A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5" name="Picture 3164">
          <a:extLst>
            <a:ext uri="{FF2B5EF4-FFF2-40B4-BE49-F238E27FC236}">
              <a16:creationId xmlns="" xmlns:a16="http://schemas.microsoft.com/office/drawing/2014/main" id="{00000000-0008-0000-0A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6" name="Picture 3165">
          <a:extLst>
            <a:ext uri="{FF2B5EF4-FFF2-40B4-BE49-F238E27FC236}">
              <a16:creationId xmlns="" xmlns:a16="http://schemas.microsoft.com/office/drawing/2014/main" id="{00000000-0008-0000-0A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7" name="Picture 3166">
          <a:extLst>
            <a:ext uri="{FF2B5EF4-FFF2-40B4-BE49-F238E27FC236}">
              <a16:creationId xmlns="" xmlns:a16="http://schemas.microsoft.com/office/drawing/2014/main" id="{00000000-0008-0000-0A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8" name="Picture 3167">
          <a:extLst>
            <a:ext uri="{FF2B5EF4-FFF2-40B4-BE49-F238E27FC236}">
              <a16:creationId xmlns="" xmlns:a16="http://schemas.microsoft.com/office/drawing/2014/main" id="{00000000-0008-0000-0A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69" name="Picture 3168">
          <a:extLst>
            <a:ext uri="{FF2B5EF4-FFF2-40B4-BE49-F238E27FC236}">
              <a16:creationId xmlns="" xmlns:a16="http://schemas.microsoft.com/office/drawing/2014/main" id="{00000000-0008-0000-0A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0" name="Picture 3169">
          <a:extLst>
            <a:ext uri="{FF2B5EF4-FFF2-40B4-BE49-F238E27FC236}">
              <a16:creationId xmlns="" xmlns:a16="http://schemas.microsoft.com/office/drawing/2014/main" id="{00000000-0008-0000-0A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1" name="Picture 3170">
          <a:extLst>
            <a:ext uri="{FF2B5EF4-FFF2-40B4-BE49-F238E27FC236}">
              <a16:creationId xmlns="" xmlns:a16="http://schemas.microsoft.com/office/drawing/2014/main" id="{00000000-0008-0000-0A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2" name="Picture 3171">
          <a:extLst>
            <a:ext uri="{FF2B5EF4-FFF2-40B4-BE49-F238E27FC236}">
              <a16:creationId xmlns="" xmlns:a16="http://schemas.microsoft.com/office/drawing/2014/main" id="{00000000-0008-0000-0A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3" name="Picture 3172">
          <a:extLst>
            <a:ext uri="{FF2B5EF4-FFF2-40B4-BE49-F238E27FC236}">
              <a16:creationId xmlns="" xmlns:a16="http://schemas.microsoft.com/office/drawing/2014/main" id="{00000000-0008-0000-0A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4" name="Picture 3173">
          <a:extLst>
            <a:ext uri="{FF2B5EF4-FFF2-40B4-BE49-F238E27FC236}">
              <a16:creationId xmlns="" xmlns:a16="http://schemas.microsoft.com/office/drawing/2014/main" id="{00000000-0008-0000-0A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5" name="Picture 3174">
          <a:extLst>
            <a:ext uri="{FF2B5EF4-FFF2-40B4-BE49-F238E27FC236}">
              <a16:creationId xmlns="" xmlns:a16="http://schemas.microsoft.com/office/drawing/2014/main" id="{00000000-0008-0000-0A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6" name="Picture 3175">
          <a:extLst>
            <a:ext uri="{FF2B5EF4-FFF2-40B4-BE49-F238E27FC236}">
              <a16:creationId xmlns="" xmlns:a16="http://schemas.microsoft.com/office/drawing/2014/main" id="{00000000-0008-0000-0A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7" name="Picture 3176">
          <a:extLst>
            <a:ext uri="{FF2B5EF4-FFF2-40B4-BE49-F238E27FC236}">
              <a16:creationId xmlns="" xmlns:a16="http://schemas.microsoft.com/office/drawing/2014/main" id="{00000000-0008-0000-0A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8" name="Picture 3177">
          <a:extLst>
            <a:ext uri="{FF2B5EF4-FFF2-40B4-BE49-F238E27FC236}">
              <a16:creationId xmlns="" xmlns:a16="http://schemas.microsoft.com/office/drawing/2014/main" id="{00000000-0008-0000-0A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79" name="Picture 3178">
          <a:extLst>
            <a:ext uri="{FF2B5EF4-FFF2-40B4-BE49-F238E27FC236}">
              <a16:creationId xmlns="" xmlns:a16="http://schemas.microsoft.com/office/drawing/2014/main" id="{00000000-0008-0000-0A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0" name="Picture 3179">
          <a:extLst>
            <a:ext uri="{FF2B5EF4-FFF2-40B4-BE49-F238E27FC236}">
              <a16:creationId xmlns="" xmlns:a16="http://schemas.microsoft.com/office/drawing/2014/main" id="{00000000-0008-0000-0A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1" name="Picture 3180">
          <a:extLst>
            <a:ext uri="{FF2B5EF4-FFF2-40B4-BE49-F238E27FC236}">
              <a16:creationId xmlns="" xmlns:a16="http://schemas.microsoft.com/office/drawing/2014/main" id="{00000000-0008-0000-0A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2" name="Picture 3181">
          <a:extLst>
            <a:ext uri="{FF2B5EF4-FFF2-40B4-BE49-F238E27FC236}">
              <a16:creationId xmlns="" xmlns:a16="http://schemas.microsoft.com/office/drawing/2014/main" id="{00000000-0008-0000-0A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3" name="Picture 3182">
          <a:extLst>
            <a:ext uri="{FF2B5EF4-FFF2-40B4-BE49-F238E27FC236}">
              <a16:creationId xmlns="" xmlns:a16="http://schemas.microsoft.com/office/drawing/2014/main" id="{00000000-0008-0000-0A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4" name="Picture 3183">
          <a:extLst>
            <a:ext uri="{FF2B5EF4-FFF2-40B4-BE49-F238E27FC236}">
              <a16:creationId xmlns="" xmlns:a16="http://schemas.microsoft.com/office/drawing/2014/main" id="{00000000-0008-0000-0A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5" name="Picture 3184">
          <a:extLst>
            <a:ext uri="{FF2B5EF4-FFF2-40B4-BE49-F238E27FC236}">
              <a16:creationId xmlns="" xmlns:a16="http://schemas.microsoft.com/office/drawing/2014/main" id="{00000000-0008-0000-0A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6" name="Picture 3185">
          <a:extLst>
            <a:ext uri="{FF2B5EF4-FFF2-40B4-BE49-F238E27FC236}">
              <a16:creationId xmlns="" xmlns:a16="http://schemas.microsoft.com/office/drawing/2014/main" id="{00000000-0008-0000-0A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7" name="Picture 3186">
          <a:extLst>
            <a:ext uri="{FF2B5EF4-FFF2-40B4-BE49-F238E27FC236}">
              <a16:creationId xmlns="" xmlns:a16="http://schemas.microsoft.com/office/drawing/2014/main" id="{00000000-0008-0000-0A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8" name="Picture 3187">
          <a:extLst>
            <a:ext uri="{FF2B5EF4-FFF2-40B4-BE49-F238E27FC236}">
              <a16:creationId xmlns="" xmlns:a16="http://schemas.microsoft.com/office/drawing/2014/main" id="{00000000-0008-0000-0A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89" name="Picture 3188">
          <a:extLst>
            <a:ext uri="{FF2B5EF4-FFF2-40B4-BE49-F238E27FC236}">
              <a16:creationId xmlns="" xmlns:a16="http://schemas.microsoft.com/office/drawing/2014/main" id="{00000000-0008-0000-0A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0" name="Picture 3189">
          <a:extLst>
            <a:ext uri="{FF2B5EF4-FFF2-40B4-BE49-F238E27FC236}">
              <a16:creationId xmlns="" xmlns:a16="http://schemas.microsoft.com/office/drawing/2014/main" id="{00000000-0008-0000-0A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1" name="Picture 3190">
          <a:extLst>
            <a:ext uri="{FF2B5EF4-FFF2-40B4-BE49-F238E27FC236}">
              <a16:creationId xmlns="" xmlns:a16="http://schemas.microsoft.com/office/drawing/2014/main" id="{00000000-0008-0000-0A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2" name="Picture 3191">
          <a:extLst>
            <a:ext uri="{FF2B5EF4-FFF2-40B4-BE49-F238E27FC236}">
              <a16:creationId xmlns="" xmlns:a16="http://schemas.microsoft.com/office/drawing/2014/main" id="{00000000-0008-0000-0A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3" name="Picture 3192">
          <a:extLst>
            <a:ext uri="{FF2B5EF4-FFF2-40B4-BE49-F238E27FC236}">
              <a16:creationId xmlns="" xmlns:a16="http://schemas.microsoft.com/office/drawing/2014/main" id="{00000000-0008-0000-0A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4" name="Picture 3193">
          <a:extLst>
            <a:ext uri="{FF2B5EF4-FFF2-40B4-BE49-F238E27FC236}">
              <a16:creationId xmlns="" xmlns:a16="http://schemas.microsoft.com/office/drawing/2014/main" id="{00000000-0008-0000-0A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5" name="Picture 3194">
          <a:extLst>
            <a:ext uri="{FF2B5EF4-FFF2-40B4-BE49-F238E27FC236}">
              <a16:creationId xmlns="" xmlns:a16="http://schemas.microsoft.com/office/drawing/2014/main" id="{00000000-0008-0000-0A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6" name="Picture 3195">
          <a:extLst>
            <a:ext uri="{FF2B5EF4-FFF2-40B4-BE49-F238E27FC236}">
              <a16:creationId xmlns="" xmlns:a16="http://schemas.microsoft.com/office/drawing/2014/main" id="{00000000-0008-0000-0A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7" name="Picture 3196">
          <a:extLst>
            <a:ext uri="{FF2B5EF4-FFF2-40B4-BE49-F238E27FC236}">
              <a16:creationId xmlns="" xmlns:a16="http://schemas.microsoft.com/office/drawing/2014/main" id="{00000000-0008-0000-0A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8" name="Picture 3197">
          <a:extLst>
            <a:ext uri="{FF2B5EF4-FFF2-40B4-BE49-F238E27FC236}">
              <a16:creationId xmlns="" xmlns:a16="http://schemas.microsoft.com/office/drawing/2014/main" id="{00000000-0008-0000-0A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199" name="Picture 3198">
          <a:extLst>
            <a:ext uri="{FF2B5EF4-FFF2-40B4-BE49-F238E27FC236}">
              <a16:creationId xmlns="" xmlns:a16="http://schemas.microsoft.com/office/drawing/2014/main" id="{00000000-0008-0000-0A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0" name="Picture 3199">
          <a:extLst>
            <a:ext uri="{FF2B5EF4-FFF2-40B4-BE49-F238E27FC236}">
              <a16:creationId xmlns="" xmlns:a16="http://schemas.microsoft.com/office/drawing/2014/main" id="{00000000-0008-0000-0A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1" name="Picture 3200">
          <a:extLst>
            <a:ext uri="{FF2B5EF4-FFF2-40B4-BE49-F238E27FC236}">
              <a16:creationId xmlns="" xmlns:a16="http://schemas.microsoft.com/office/drawing/2014/main" id="{00000000-0008-0000-0A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2" name="Picture 3201">
          <a:extLst>
            <a:ext uri="{FF2B5EF4-FFF2-40B4-BE49-F238E27FC236}">
              <a16:creationId xmlns="" xmlns:a16="http://schemas.microsoft.com/office/drawing/2014/main" id="{00000000-0008-0000-0A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3" name="Picture 3202">
          <a:extLst>
            <a:ext uri="{FF2B5EF4-FFF2-40B4-BE49-F238E27FC236}">
              <a16:creationId xmlns="" xmlns:a16="http://schemas.microsoft.com/office/drawing/2014/main" id="{00000000-0008-0000-0A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4" name="Picture 3203">
          <a:extLst>
            <a:ext uri="{FF2B5EF4-FFF2-40B4-BE49-F238E27FC236}">
              <a16:creationId xmlns="" xmlns:a16="http://schemas.microsoft.com/office/drawing/2014/main" id="{00000000-0008-0000-0A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5" name="Picture 3204">
          <a:extLst>
            <a:ext uri="{FF2B5EF4-FFF2-40B4-BE49-F238E27FC236}">
              <a16:creationId xmlns="" xmlns:a16="http://schemas.microsoft.com/office/drawing/2014/main" id="{00000000-0008-0000-0A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6" name="Picture 3205">
          <a:extLst>
            <a:ext uri="{FF2B5EF4-FFF2-40B4-BE49-F238E27FC236}">
              <a16:creationId xmlns="" xmlns:a16="http://schemas.microsoft.com/office/drawing/2014/main" id="{00000000-0008-0000-0A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7" name="Picture 3206">
          <a:extLst>
            <a:ext uri="{FF2B5EF4-FFF2-40B4-BE49-F238E27FC236}">
              <a16:creationId xmlns="" xmlns:a16="http://schemas.microsoft.com/office/drawing/2014/main" id="{00000000-0008-0000-0A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8" name="Picture 3207">
          <a:extLst>
            <a:ext uri="{FF2B5EF4-FFF2-40B4-BE49-F238E27FC236}">
              <a16:creationId xmlns="" xmlns:a16="http://schemas.microsoft.com/office/drawing/2014/main" id="{00000000-0008-0000-0A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09" name="Picture 3208">
          <a:extLst>
            <a:ext uri="{FF2B5EF4-FFF2-40B4-BE49-F238E27FC236}">
              <a16:creationId xmlns="" xmlns:a16="http://schemas.microsoft.com/office/drawing/2014/main" id="{00000000-0008-0000-0A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0" name="Picture 3209">
          <a:extLst>
            <a:ext uri="{FF2B5EF4-FFF2-40B4-BE49-F238E27FC236}">
              <a16:creationId xmlns="" xmlns:a16="http://schemas.microsoft.com/office/drawing/2014/main" id="{00000000-0008-0000-0A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1" name="Picture 3210">
          <a:extLst>
            <a:ext uri="{FF2B5EF4-FFF2-40B4-BE49-F238E27FC236}">
              <a16:creationId xmlns="" xmlns:a16="http://schemas.microsoft.com/office/drawing/2014/main" id="{00000000-0008-0000-0A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2" name="Picture 3211">
          <a:extLst>
            <a:ext uri="{FF2B5EF4-FFF2-40B4-BE49-F238E27FC236}">
              <a16:creationId xmlns="" xmlns:a16="http://schemas.microsoft.com/office/drawing/2014/main" id="{00000000-0008-0000-0A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3" name="Picture 3212">
          <a:extLst>
            <a:ext uri="{FF2B5EF4-FFF2-40B4-BE49-F238E27FC236}">
              <a16:creationId xmlns="" xmlns:a16="http://schemas.microsoft.com/office/drawing/2014/main" id="{00000000-0008-0000-0A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4" name="Picture 3213">
          <a:extLst>
            <a:ext uri="{FF2B5EF4-FFF2-40B4-BE49-F238E27FC236}">
              <a16:creationId xmlns="" xmlns:a16="http://schemas.microsoft.com/office/drawing/2014/main" id="{00000000-0008-0000-0A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5" name="Picture 3214">
          <a:extLst>
            <a:ext uri="{FF2B5EF4-FFF2-40B4-BE49-F238E27FC236}">
              <a16:creationId xmlns="" xmlns:a16="http://schemas.microsoft.com/office/drawing/2014/main" id="{00000000-0008-0000-0A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6" name="Picture 3215">
          <a:extLst>
            <a:ext uri="{FF2B5EF4-FFF2-40B4-BE49-F238E27FC236}">
              <a16:creationId xmlns="" xmlns:a16="http://schemas.microsoft.com/office/drawing/2014/main" id="{00000000-0008-0000-0A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7" name="Picture 3216">
          <a:extLst>
            <a:ext uri="{FF2B5EF4-FFF2-40B4-BE49-F238E27FC236}">
              <a16:creationId xmlns="" xmlns:a16="http://schemas.microsoft.com/office/drawing/2014/main" id="{00000000-0008-0000-0A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8" name="Picture 3217">
          <a:extLst>
            <a:ext uri="{FF2B5EF4-FFF2-40B4-BE49-F238E27FC236}">
              <a16:creationId xmlns="" xmlns:a16="http://schemas.microsoft.com/office/drawing/2014/main" id="{00000000-0008-0000-0A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19" name="Picture 3218">
          <a:extLst>
            <a:ext uri="{FF2B5EF4-FFF2-40B4-BE49-F238E27FC236}">
              <a16:creationId xmlns="" xmlns:a16="http://schemas.microsoft.com/office/drawing/2014/main" id="{00000000-0008-0000-0A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0" name="Picture 3219">
          <a:extLst>
            <a:ext uri="{FF2B5EF4-FFF2-40B4-BE49-F238E27FC236}">
              <a16:creationId xmlns="" xmlns:a16="http://schemas.microsoft.com/office/drawing/2014/main" id="{00000000-0008-0000-0A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1" name="Picture 3220">
          <a:extLst>
            <a:ext uri="{FF2B5EF4-FFF2-40B4-BE49-F238E27FC236}">
              <a16:creationId xmlns="" xmlns:a16="http://schemas.microsoft.com/office/drawing/2014/main" id="{00000000-0008-0000-0A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2" name="Picture 3221">
          <a:extLst>
            <a:ext uri="{FF2B5EF4-FFF2-40B4-BE49-F238E27FC236}">
              <a16:creationId xmlns="" xmlns:a16="http://schemas.microsoft.com/office/drawing/2014/main" id="{00000000-0008-0000-0A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3" name="Picture 3222">
          <a:extLst>
            <a:ext uri="{FF2B5EF4-FFF2-40B4-BE49-F238E27FC236}">
              <a16:creationId xmlns="" xmlns:a16="http://schemas.microsoft.com/office/drawing/2014/main" id="{00000000-0008-0000-0A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4" name="Picture 3223">
          <a:extLst>
            <a:ext uri="{FF2B5EF4-FFF2-40B4-BE49-F238E27FC236}">
              <a16:creationId xmlns="" xmlns:a16="http://schemas.microsoft.com/office/drawing/2014/main" id="{00000000-0008-0000-0A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5" name="Picture 3224">
          <a:extLst>
            <a:ext uri="{FF2B5EF4-FFF2-40B4-BE49-F238E27FC236}">
              <a16:creationId xmlns="" xmlns:a16="http://schemas.microsoft.com/office/drawing/2014/main" id="{00000000-0008-0000-0A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6" name="Picture 3225">
          <a:extLst>
            <a:ext uri="{FF2B5EF4-FFF2-40B4-BE49-F238E27FC236}">
              <a16:creationId xmlns="" xmlns:a16="http://schemas.microsoft.com/office/drawing/2014/main" id="{00000000-0008-0000-0A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7" name="Picture 3226">
          <a:extLst>
            <a:ext uri="{FF2B5EF4-FFF2-40B4-BE49-F238E27FC236}">
              <a16:creationId xmlns="" xmlns:a16="http://schemas.microsoft.com/office/drawing/2014/main" id="{00000000-0008-0000-0A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8" name="Picture 3227">
          <a:extLst>
            <a:ext uri="{FF2B5EF4-FFF2-40B4-BE49-F238E27FC236}">
              <a16:creationId xmlns="" xmlns:a16="http://schemas.microsoft.com/office/drawing/2014/main" id="{00000000-0008-0000-0A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29" name="Picture 3228">
          <a:extLst>
            <a:ext uri="{FF2B5EF4-FFF2-40B4-BE49-F238E27FC236}">
              <a16:creationId xmlns="" xmlns:a16="http://schemas.microsoft.com/office/drawing/2014/main" id="{00000000-0008-0000-0A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0" name="Picture 3229">
          <a:extLst>
            <a:ext uri="{FF2B5EF4-FFF2-40B4-BE49-F238E27FC236}">
              <a16:creationId xmlns="" xmlns:a16="http://schemas.microsoft.com/office/drawing/2014/main" id="{00000000-0008-0000-0A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1" name="Picture 3230">
          <a:extLst>
            <a:ext uri="{FF2B5EF4-FFF2-40B4-BE49-F238E27FC236}">
              <a16:creationId xmlns="" xmlns:a16="http://schemas.microsoft.com/office/drawing/2014/main" id="{00000000-0008-0000-0A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2" name="Picture 3231">
          <a:extLst>
            <a:ext uri="{FF2B5EF4-FFF2-40B4-BE49-F238E27FC236}">
              <a16:creationId xmlns="" xmlns:a16="http://schemas.microsoft.com/office/drawing/2014/main" id="{00000000-0008-0000-0A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3" name="Picture 3232">
          <a:extLst>
            <a:ext uri="{FF2B5EF4-FFF2-40B4-BE49-F238E27FC236}">
              <a16:creationId xmlns="" xmlns:a16="http://schemas.microsoft.com/office/drawing/2014/main" id="{00000000-0008-0000-0A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4" name="Picture 3233">
          <a:extLst>
            <a:ext uri="{FF2B5EF4-FFF2-40B4-BE49-F238E27FC236}">
              <a16:creationId xmlns="" xmlns:a16="http://schemas.microsoft.com/office/drawing/2014/main" id="{00000000-0008-0000-0A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5" name="Picture 3234">
          <a:extLst>
            <a:ext uri="{FF2B5EF4-FFF2-40B4-BE49-F238E27FC236}">
              <a16:creationId xmlns="" xmlns:a16="http://schemas.microsoft.com/office/drawing/2014/main" id="{00000000-0008-0000-0A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6" name="Picture 3235">
          <a:extLst>
            <a:ext uri="{FF2B5EF4-FFF2-40B4-BE49-F238E27FC236}">
              <a16:creationId xmlns="" xmlns:a16="http://schemas.microsoft.com/office/drawing/2014/main" id="{00000000-0008-0000-0A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7" name="Picture 3236">
          <a:extLst>
            <a:ext uri="{FF2B5EF4-FFF2-40B4-BE49-F238E27FC236}">
              <a16:creationId xmlns="" xmlns:a16="http://schemas.microsoft.com/office/drawing/2014/main" id="{00000000-0008-0000-0A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8" name="Picture 3237">
          <a:extLst>
            <a:ext uri="{FF2B5EF4-FFF2-40B4-BE49-F238E27FC236}">
              <a16:creationId xmlns="" xmlns:a16="http://schemas.microsoft.com/office/drawing/2014/main" id="{00000000-0008-0000-0A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39" name="Picture 3238">
          <a:extLst>
            <a:ext uri="{FF2B5EF4-FFF2-40B4-BE49-F238E27FC236}">
              <a16:creationId xmlns="" xmlns:a16="http://schemas.microsoft.com/office/drawing/2014/main" id="{00000000-0008-0000-0A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0" name="Picture 3239">
          <a:extLst>
            <a:ext uri="{FF2B5EF4-FFF2-40B4-BE49-F238E27FC236}">
              <a16:creationId xmlns="" xmlns:a16="http://schemas.microsoft.com/office/drawing/2014/main" id="{00000000-0008-0000-0A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1" name="Picture 3240">
          <a:extLst>
            <a:ext uri="{FF2B5EF4-FFF2-40B4-BE49-F238E27FC236}">
              <a16:creationId xmlns="" xmlns:a16="http://schemas.microsoft.com/office/drawing/2014/main" id="{00000000-0008-0000-0A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2" name="Picture 3241">
          <a:extLst>
            <a:ext uri="{FF2B5EF4-FFF2-40B4-BE49-F238E27FC236}">
              <a16:creationId xmlns="" xmlns:a16="http://schemas.microsoft.com/office/drawing/2014/main" id="{00000000-0008-0000-0A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3" name="Picture 3242">
          <a:extLst>
            <a:ext uri="{FF2B5EF4-FFF2-40B4-BE49-F238E27FC236}">
              <a16:creationId xmlns="" xmlns:a16="http://schemas.microsoft.com/office/drawing/2014/main" id="{00000000-0008-0000-0A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4" name="Picture 3243">
          <a:extLst>
            <a:ext uri="{FF2B5EF4-FFF2-40B4-BE49-F238E27FC236}">
              <a16:creationId xmlns="" xmlns:a16="http://schemas.microsoft.com/office/drawing/2014/main" id="{00000000-0008-0000-0A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5" name="Picture 3244">
          <a:extLst>
            <a:ext uri="{FF2B5EF4-FFF2-40B4-BE49-F238E27FC236}">
              <a16:creationId xmlns="" xmlns:a16="http://schemas.microsoft.com/office/drawing/2014/main" id="{00000000-0008-0000-0A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6" name="Picture 3245">
          <a:extLst>
            <a:ext uri="{FF2B5EF4-FFF2-40B4-BE49-F238E27FC236}">
              <a16:creationId xmlns="" xmlns:a16="http://schemas.microsoft.com/office/drawing/2014/main" id="{00000000-0008-0000-0A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7" name="Picture 3246">
          <a:extLst>
            <a:ext uri="{FF2B5EF4-FFF2-40B4-BE49-F238E27FC236}">
              <a16:creationId xmlns="" xmlns:a16="http://schemas.microsoft.com/office/drawing/2014/main" id="{00000000-0008-0000-0A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8" name="Picture 3247">
          <a:extLst>
            <a:ext uri="{FF2B5EF4-FFF2-40B4-BE49-F238E27FC236}">
              <a16:creationId xmlns="" xmlns:a16="http://schemas.microsoft.com/office/drawing/2014/main" id="{00000000-0008-0000-0A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49" name="Picture 3248">
          <a:extLst>
            <a:ext uri="{FF2B5EF4-FFF2-40B4-BE49-F238E27FC236}">
              <a16:creationId xmlns="" xmlns:a16="http://schemas.microsoft.com/office/drawing/2014/main" id="{00000000-0008-0000-0A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0" name="Picture 3249">
          <a:extLst>
            <a:ext uri="{FF2B5EF4-FFF2-40B4-BE49-F238E27FC236}">
              <a16:creationId xmlns="" xmlns:a16="http://schemas.microsoft.com/office/drawing/2014/main" id="{00000000-0008-0000-0A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1" name="Picture 3250">
          <a:extLst>
            <a:ext uri="{FF2B5EF4-FFF2-40B4-BE49-F238E27FC236}">
              <a16:creationId xmlns="" xmlns:a16="http://schemas.microsoft.com/office/drawing/2014/main" id="{00000000-0008-0000-0A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2" name="Picture 3251">
          <a:extLst>
            <a:ext uri="{FF2B5EF4-FFF2-40B4-BE49-F238E27FC236}">
              <a16:creationId xmlns="" xmlns:a16="http://schemas.microsoft.com/office/drawing/2014/main" id="{00000000-0008-0000-0A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3" name="Picture 3252">
          <a:extLst>
            <a:ext uri="{FF2B5EF4-FFF2-40B4-BE49-F238E27FC236}">
              <a16:creationId xmlns="" xmlns:a16="http://schemas.microsoft.com/office/drawing/2014/main" id="{00000000-0008-0000-0A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4" name="Picture 3253">
          <a:extLst>
            <a:ext uri="{FF2B5EF4-FFF2-40B4-BE49-F238E27FC236}">
              <a16:creationId xmlns="" xmlns:a16="http://schemas.microsoft.com/office/drawing/2014/main" id="{00000000-0008-0000-0A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5" name="Picture 3254">
          <a:extLst>
            <a:ext uri="{FF2B5EF4-FFF2-40B4-BE49-F238E27FC236}">
              <a16:creationId xmlns="" xmlns:a16="http://schemas.microsoft.com/office/drawing/2014/main" id="{00000000-0008-0000-0A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6" name="Picture 3255">
          <a:extLst>
            <a:ext uri="{FF2B5EF4-FFF2-40B4-BE49-F238E27FC236}">
              <a16:creationId xmlns="" xmlns:a16="http://schemas.microsoft.com/office/drawing/2014/main" id="{00000000-0008-0000-0A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7" name="Picture 3256">
          <a:extLst>
            <a:ext uri="{FF2B5EF4-FFF2-40B4-BE49-F238E27FC236}">
              <a16:creationId xmlns="" xmlns:a16="http://schemas.microsoft.com/office/drawing/2014/main" id="{00000000-0008-0000-0A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8" name="Picture 3257">
          <a:extLst>
            <a:ext uri="{FF2B5EF4-FFF2-40B4-BE49-F238E27FC236}">
              <a16:creationId xmlns="" xmlns:a16="http://schemas.microsoft.com/office/drawing/2014/main" id="{00000000-0008-0000-0A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59" name="Picture 3258">
          <a:extLst>
            <a:ext uri="{FF2B5EF4-FFF2-40B4-BE49-F238E27FC236}">
              <a16:creationId xmlns="" xmlns:a16="http://schemas.microsoft.com/office/drawing/2014/main" id="{00000000-0008-0000-0A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0" name="Picture 3259">
          <a:extLst>
            <a:ext uri="{FF2B5EF4-FFF2-40B4-BE49-F238E27FC236}">
              <a16:creationId xmlns="" xmlns:a16="http://schemas.microsoft.com/office/drawing/2014/main" id="{00000000-0008-0000-0A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1" name="Picture 3260">
          <a:extLst>
            <a:ext uri="{FF2B5EF4-FFF2-40B4-BE49-F238E27FC236}">
              <a16:creationId xmlns="" xmlns:a16="http://schemas.microsoft.com/office/drawing/2014/main" id="{00000000-0008-0000-0A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2" name="Picture 3261">
          <a:extLst>
            <a:ext uri="{FF2B5EF4-FFF2-40B4-BE49-F238E27FC236}">
              <a16:creationId xmlns="" xmlns:a16="http://schemas.microsoft.com/office/drawing/2014/main" id="{00000000-0008-0000-0A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3" name="Picture 3262">
          <a:extLst>
            <a:ext uri="{FF2B5EF4-FFF2-40B4-BE49-F238E27FC236}">
              <a16:creationId xmlns="" xmlns:a16="http://schemas.microsoft.com/office/drawing/2014/main" id="{00000000-0008-0000-0A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4" name="Picture 3263">
          <a:extLst>
            <a:ext uri="{FF2B5EF4-FFF2-40B4-BE49-F238E27FC236}">
              <a16:creationId xmlns="" xmlns:a16="http://schemas.microsoft.com/office/drawing/2014/main" id="{00000000-0008-0000-0A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5" name="Picture 3264">
          <a:extLst>
            <a:ext uri="{FF2B5EF4-FFF2-40B4-BE49-F238E27FC236}">
              <a16:creationId xmlns="" xmlns:a16="http://schemas.microsoft.com/office/drawing/2014/main" id="{00000000-0008-0000-0A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6" name="Picture 3265">
          <a:extLst>
            <a:ext uri="{FF2B5EF4-FFF2-40B4-BE49-F238E27FC236}">
              <a16:creationId xmlns="" xmlns:a16="http://schemas.microsoft.com/office/drawing/2014/main" id="{00000000-0008-0000-0A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7" name="Picture 3266">
          <a:extLst>
            <a:ext uri="{FF2B5EF4-FFF2-40B4-BE49-F238E27FC236}">
              <a16:creationId xmlns="" xmlns:a16="http://schemas.microsoft.com/office/drawing/2014/main" id="{00000000-0008-0000-0A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8" name="Picture 3267">
          <a:extLst>
            <a:ext uri="{FF2B5EF4-FFF2-40B4-BE49-F238E27FC236}">
              <a16:creationId xmlns="" xmlns:a16="http://schemas.microsoft.com/office/drawing/2014/main" id="{00000000-0008-0000-0A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69" name="Picture 3268">
          <a:extLst>
            <a:ext uri="{FF2B5EF4-FFF2-40B4-BE49-F238E27FC236}">
              <a16:creationId xmlns="" xmlns:a16="http://schemas.microsoft.com/office/drawing/2014/main" id="{00000000-0008-0000-0A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70" name="Picture 3269">
          <a:extLst>
            <a:ext uri="{FF2B5EF4-FFF2-40B4-BE49-F238E27FC236}">
              <a16:creationId xmlns="" xmlns:a16="http://schemas.microsoft.com/office/drawing/2014/main" id="{00000000-0008-0000-0A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71" name="Picture 3270">
          <a:extLst>
            <a:ext uri="{FF2B5EF4-FFF2-40B4-BE49-F238E27FC236}">
              <a16:creationId xmlns="" xmlns:a16="http://schemas.microsoft.com/office/drawing/2014/main" id="{00000000-0008-0000-0A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72" name="Picture 3271">
          <a:extLst>
            <a:ext uri="{FF2B5EF4-FFF2-40B4-BE49-F238E27FC236}">
              <a16:creationId xmlns="" xmlns:a16="http://schemas.microsoft.com/office/drawing/2014/main" id="{00000000-0008-0000-0A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73" name="Picture 3272">
          <a:extLst>
            <a:ext uri="{FF2B5EF4-FFF2-40B4-BE49-F238E27FC236}">
              <a16:creationId xmlns="" xmlns:a16="http://schemas.microsoft.com/office/drawing/2014/main" id="{00000000-0008-0000-0A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634</xdr:row>
      <xdr:rowOff>0</xdr:rowOff>
    </xdr:from>
    <xdr:ext cx="45720" cy="45720"/>
    <xdr:pic>
      <xdr:nvPicPr>
        <xdr:cNvPr id="3274" name="Picture 3273">
          <a:extLst>
            <a:ext uri="{FF2B5EF4-FFF2-40B4-BE49-F238E27FC236}">
              <a16:creationId xmlns="" xmlns:a16="http://schemas.microsoft.com/office/drawing/2014/main" id="{00000000-0008-0000-0A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69040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75" name="Picture 3274">
          <a:extLst>
            <a:ext uri="{FF2B5EF4-FFF2-40B4-BE49-F238E27FC236}">
              <a16:creationId xmlns="" xmlns:a16="http://schemas.microsoft.com/office/drawing/2014/main" id="{00000000-0008-0000-0A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76" name="Picture 3275">
          <a:extLst>
            <a:ext uri="{FF2B5EF4-FFF2-40B4-BE49-F238E27FC236}">
              <a16:creationId xmlns="" xmlns:a16="http://schemas.microsoft.com/office/drawing/2014/main" id="{00000000-0008-0000-0A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77" name="Picture 3276">
          <a:extLst>
            <a:ext uri="{FF2B5EF4-FFF2-40B4-BE49-F238E27FC236}">
              <a16:creationId xmlns="" xmlns:a16="http://schemas.microsoft.com/office/drawing/2014/main" id="{00000000-0008-0000-0A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78" name="Picture 3277">
          <a:extLst>
            <a:ext uri="{FF2B5EF4-FFF2-40B4-BE49-F238E27FC236}">
              <a16:creationId xmlns="" xmlns:a16="http://schemas.microsoft.com/office/drawing/2014/main" id="{00000000-0008-0000-0A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79" name="Picture 3278">
          <a:extLst>
            <a:ext uri="{FF2B5EF4-FFF2-40B4-BE49-F238E27FC236}">
              <a16:creationId xmlns="" xmlns:a16="http://schemas.microsoft.com/office/drawing/2014/main" id="{00000000-0008-0000-0A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0" name="Picture 3279">
          <a:extLst>
            <a:ext uri="{FF2B5EF4-FFF2-40B4-BE49-F238E27FC236}">
              <a16:creationId xmlns="" xmlns:a16="http://schemas.microsoft.com/office/drawing/2014/main" id="{00000000-0008-0000-0A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1" name="Picture 3280">
          <a:extLst>
            <a:ext uri="{FF2B5EF4-FFF2-40B4-BE49-F238E27FC236}">
              <a16:creationId xmlns="" xmlns:a16="http://schemas.microsoft.com/office/drawing/2014/main" id="{00000000-0008-0000-0A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2" name="Picture 3281">
          <a:extLst>
            <a:ext uri="{FF2B5EF4-FFF2-40B4-BE49-F238E27FC236}">
              <a16:creationId xmlns="" xmlns:a16="http://schemas.microsoft.com/office/drawing/2014/main" id="{00000000-0008-0000-0A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3" name="Picture 3282">
          <a:extLst>
            <a:ext uri="{FF2B5EF4-FFF2-40B4-BE49-F238E27FC236}">
              <a16:creationId xmlns="" xmlns:a16="http://schemas.microsoft.com/office/drawing/2014/main" id="{00000000-0008-0000-0A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4" name="Picture 3283">
          <a:extLst>
            <a:ext uri="{FF2B5EF4-FFF2-40B4-BE49-F238E27FC236}">
              <a16:creationId xmlns="" xmlns:a16="http://schemas.microsoft.com/office/drawing/2014/main" id="{00000000-0008-0000-0A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5" name="Picture 3284">
          <a:extLst>
            <a:ext uri="{FF2B5EF4-FFF2-40B4-BE49-F238E27FC236}">
              <a16:creationId xmlns="" xmlns:a16="http://schemas.microsoft.com/office/drawing/2014/main" id="{00000000-0008-0000-0A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6" name="Picture 3285">
          <a:extLst>
            <a:ext uri="{FF2B5EF4-FFF2-40B4-BE49-F238E27FC236}">
              <a16:creationId xmlns="" xmlns:a16="http://schemas.microsoft.com/office/drawing/2014/main" id="{00000000-0008-0000-0A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7" name="Picture 3286">
          <a:extLst>
            <a:ext uri="{FF2B5EF4-FFF2-40B4-BE49-F238E27FC236}">
              <a16:creationId xmlns="" xmlns:a16="http://schemas.microsoft.com/office/drawing/2014/main" id="{00000000-0008-0000-0A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8" name="Picture 3287">
          <a:extLst>
            <a:ext uri="{FF2B5EF4-FFF2-40B4-BE49-F238E27FC236}">
              <a16:creationId xmlns="" xmlns:a16="http://schemas.microsoft.com/office/drawing/2014/main" id="{00000000-0008-0000-0A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89" name="Picture 3288">
          <a:extLst>
            <a:ext uri="{FF2B5EF4-FFF2-40B4-BE49-F238E27FC236}">
              <a16:creationId xmlns="" xmlns:a16="http://schemas.microsoft.com/office/drawing/2014/main" id="{00000000-0008-0000-0A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0" name="Picture 3289">
          <a:extLst>
            <a:ext uri="{FF2B5EF4-FFF2-40B4-BE49-F238E27FC236}">
              <a16:creationId xmlns="" xmlns:a16="http://schemas.microsoft.com/office/drawing/2014/main" id="{00000000-0008-0000-0A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1" name="Picture 3290">
          <a:extLst>
            <a:ext uri="{FF2B5EF4-FFF2-40B4-BE49-F238E27FC236}">
              <a16:creationId xmlns="" xmlns:a16="http://schemas.microsoft.com/office/drawing/2014/main" id="{00000000-0008-0000-0A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2" name="Picture 3291">
          <a:extLst>
            <a:ext uri="{FF2B5EF4-FFF2-40B4-BE49-F238E27FC236}">
              <a16:creationId xmlns="" xmlns:a16="http://schemas.microsoft.com/office/drawing/2014/main" id="{00000000-0008-0000-0A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3" name="Picture 3292">
          <a:extLst>
            <a:ext uri="{FF2B5EF4-FFF2-40B4-BE49-F238E27FC236}">
              <a16:creationId xmlns="" xmlns:a16="http://schemas.microsoft.com/office/drawing/2014/main" id="{00000000-0008-0000-0A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4" name="Picture 3293">
          <a:extLst>
            <a:ext uri="{FF2B5EF4-FFF2-40B4-BE49-F238E27FC236}">
              <a16:creationId xmlns="" xmlns:a16="http://schemas.microsoft.com/office/drawing/2014/main" id="{00000000-0008-0000-0A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5" name="Picture 3294">
          <a:extLst>
            <a:ext uri="{FF2B5EF4-FFF2-40B4-BE49-F238E27FC236}">
              <a16:creationId xmlns="" xmlns:a16="http://schemas.microsoft.com/office/drawing/2014/main" id="{00000000-0008-0000-0A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6" name="Picture 3295">
          <a:extLst>
            <a:ext uri="{FF2B5EF4-FFF2-40B4-BE49-F238E27FC236}">
              <a16:creationId xmlns="" xmlns:a16="http://schemas.microsoft.com/office/drawing/2014/main" id="{00000000-0008-0000-0A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7" name="Picture 3296">
          <a:extLst>
            <a:ext uri="{FF2B5EF4-FFF2-40B4-BE49-F238E27FC236}">
              <a16:creationId xmlns="" xmlns:a16="http://schemas.microsoft.com/office/drawing/2014/main" id="{00000000-0008-0000-0A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8" name="Picture 3297">
          <a:extLst>
            <a:ext uri="{FF2B5EF4-FFF2-40B4-BE49-F238E27FC236}">
              <a16:creationId xmlns="" xmlns:a16="http://schemas.microsoft.com/office/drawing/2014/main" id="{00000000-0008-0000-0A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299" name="Picture 3298">
          <a:extLst>
            <a:ext uri="{FF2B5EF4-FFF2-40B4-BE49-F238E27FC236}">
              <a16:creationId xmlns="" xmlns:a16="http://schemas.microsoft.com/office/drawing/2014/main" id="{00000000-0008-0000-0A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0" name="Picture 3299">
          <a:extLst>
            <a:ext uri="{FF2B5EF4-FFF2-40B4-BE49-F238E27FC236}">
              <a16:creationId xmlns="" xmlns:a16="http://schemas.microsoft.com/office/drawing/2014/main" id="{00000000-0008-0000-0A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1" name="Picture 3300">
          <a:extLst>
            <a:ext uri="{FF2B5EF4-FFF2-40B4-BE49-F238E27FC236}">
              <a16:creationId xmlns="" xmlns:a16="http://schemas.microsoft.com/office/drawing/2014/main" id="{00000000-0008-0000-0A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2" name="Picture 3301">
          <a:extLst>
            <a:ext uri="{FF2B5EF4-FFF2-40B4-BE49-F238E27FC236}">
              <a16:creationId xmlns="" xmlns:a16="http://schemas.microsoft.com/office/drawing/2014/main" id="{00000000-0008-0000-0A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3" name="Picture 3302">
          <a:extLst>
            <a:ext uri="{FF2B5EF4-FFF2-40B4-BE49-F238E27FC236}">
              <a16:creationId xmlns="" xmlns:a16="http://schemas.microsoft.com/office/drawing/2014/main" id="{00000000-0008-0000-0A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4" name="Picture 3303">
          <a:extLst>
            <a:ext uri="{FF2B5EF4-FFF2-40B4-BE49-F238E27FC236}">
              <a16:creationId xmlns="" xmlns:a16="http://schemas.microsoft.com/office/drawing/2014/main" id="{00000000-0008-0000-0A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5" name="Picture 3304">
          <a:extLst>
            <a:ext uri="{FF2B5EF4-FFF2-40B4-BE49-F238E27FC236}">
              <a16:creationId xmlns="" xmlns:a16="http://schemas.microsoft.com/office/drawing/2014/main" id="{00000000-0008-0000-0A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6" name="Picture 3305">
          <a:extLst>
            <a:ext uri="{FF2B5EF4-FFF2-40B4-BE49-F238E27FC236}">
              <a16:creationId xmlns="" xmlns:a16="http://schemas.microsoft.com/office/drawing/2014/main" id="{00000000-0008-0000-0A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7" name="Picture 3306">
          <a:extLst>
            <a:ext uri="{FF2B5EF4-FFF2-40B4-BE49-F238E27FC236}">
              <a16:creationId xmlns="" xmlns:a16="http://schemas.microsoft.com/office/drawing/2014/main" id="{00000000-0008-0000-0A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8" name="Picture 3307">
          <a:extLst>
            <a:ext uri="{FF2B5EF4-FFF2-40B4-BE49-F238E27FC236}">
              <a16:creationId xmlns="" xmlns:a16="http://schemas.microsoft.com/office/drawing/2014/main" id="{00000000-0008-0000-0A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09" name="Picture 3308">
          <a:extLst>
            <a:ext uri="{FF2B5EF4-FFF2-40B4-BE49-F238E27FC236}">
              <a16:creationId xmlns="" xmlns:a16="http://schemas.microsoft.com/office/drawing/2014/main" id="{00000000-0008-0000-0A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0" name="Picture 3309">
          <a:extLst>
            <a:ext uri="{FF2B5EF4-FFF2-40B4-BE49-F238E27FC236}">
              <a16:creationId xmlns="" xmlns:a16="http://schemas.microsoft.com/office/drawing/2014/main" id="{00000000-0008-0000-0A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1" name="Picture 3310">
          <a:extLst>
            <a:ext uri="{FF2B5EF4-FFF2-40B4-BE49-F238E27FC236}">
              <a16:creationId xmlns="" xmlns:a16="http://schemas.microsoft.com/office/drawing/2014/main" id="{00000000-0008-0000-0A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2" name="Picture 3311">
          <a:extLst>
            <a:ext uri="{FF2B5EF4-FFF2-40B4-BE49-F238E27FC236}">
              <a16:creationId xmlns="" xmlns:a16="http://schemas.microsoft.com/office/drawing/2014/main" id="{00000000-0008-0000-0A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3" name="Picture 3312">
          <a:extLst>
            <a:ext uri="{FF2B5EF4-FFF2-40B4-BE49-F238E27FC236}">
              <a16:creationId xmlns="" xmlns:a16="http://schemas.microsoft.com/office/drawing/2014/main" id="{00000000-0008-0000-0A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4" name="Picture 3313">
          <a:extLst>
            <a:ext uri="{FF2B5EF4-FFF2-40B4-BE49-F238E27FC236}">
              <a16:creationId xmlns="" xmlns:a16="http://schemas.microsoft.com/office/drawing/2014/main" id="{00000000-0008-0000-0A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5" name="Picture 3314">
          <a:extLst>
            <a:ext uri="{FF2B5EF4-FFF2-40B4-BE49-F238E27FC236}">
              <a16:creationId xmlns="" xmlns:a16="http://schemas.microsoft.com/office/drawing/2014/main" id="{00000000-0008-0000-0A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6" name="Picture 3315">
          <a:extLst>
            <a:ext uri="{FF2B5EF4-FFF2-40B4-BE49-F238E27FC236}">
              <a16:creationId xmlns="" xmlns:a16="http://schemas.microsoft.com/office/drawing/2014/main" id="{00000000-0008-0000-0A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7" name="Picture 3316">
          <a:extLst>
            <a:ext uri="{FF2B5EF4-FFF2-40B4-BE49-F238E27FC236}">
              <a16:creationId xmlns="" xmlns:a16="http://schemas.microsoft.com/office/drawing/2014/main" id="{00000000-0008-0000-0A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8" name="Picture 3317">
          <a:extLst>
            <a:ext uri="{FF2B5EF4-FFF2-40B4-BE49-F238E27FC236}">
              <a16:creationId xmlns="" xmlns:a16="http://schemas.microsoft.com/office/drawing/2014/main" id="{00000000-0008-0000-0A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19" name="Picture 3318">
          <a:extLst>
            <a:ext uri="{FF2B5EF4-FFF2-40B4-BE49-F238E27FC236}">
              <a16:creationId xmlns="" xmlns:a16="http://schemas.microsoft.com/office/drawing/2014/main" id="{00000000-0008-0000-0A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0" name="Picture 3319">
          <a:extLst>
            <a:ext uri="{FF2B5EF4-FFF2-40B4-BE49-F238E27FC236}">
              <a16:creationId xmlns="" xmlns:a16="http://schemas.microsoft.com/office/drawing/2014/main" id="{00000000-0008-0000-0A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1" name="Picture 3320">
          <a:extLst>
            <a:ext uri="{FF2B5EF4-FFF2-40B4-BE49-F238E27FC236}">
              <a16:creationId xmlns="" xmlns:a16="http://schemas.microsoft.com/office/drawing/2014/main" id="{00000000-0008-0000-0A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2" name="Picture 3321">
          <a:extLst>
            <a:ext uri="{FF2B5EF4-FFF2-40B4-BE49-F238E27FC236}">
              <a16:creationId xmlns="" xmlns:a16="http://schemas.microsoft.com/office/drawing/2014/main" id="{00000000-0008-0000-0A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3" name="Picture 3322">
          <a:extLst>
            <a:ext uri="{FF2B5EF4-FFF2-40B4-BE49-F238E27FC236}">
              <a16:creationId xmlns="" xmlns:a16="http://schemas.microsoft.com/office/drawing/2014/main" id="{00000000-0008-0000-0A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4" name="Picture 3323">
          <a:extLst>
            <a:ext uri="{FF2B5EF4-FFF2-40B4-BE49-F238E27FC236}">
              <a16:creationId xmlns="" xmlns:a16="http://schemas.microsoft.com/office/drawing/2014/main" id="{00000000-0008-0000-0A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5" name="Picture 3324">
          <a:extLst>
            <a:ext uri="{FF2B5EF4-FFF2-40B4-BE49-F238E27FC236}">
              <a16:creationId xmlns="" xmlns:a16="http://schemas.microsoft.com/office/drawing/2014/main" id="{00000000-0008-0000-0A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6" name="Picture 3325">
          <a:extLst>
            <a:ext uri="{FF2B5EF4-FFF2-40B4-BE49-F238E27FC236}">
              <a16:creationId xmlns="" xmlns:a16="http://schemas.microsoft.com/office/drawing/2014/main" id="{00000000-0008-0000-0A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7" name="Picture 3326">
          <a:extLst>
            <a:ext uri="{FF2B5EF4-FFF2-40B4-BE49-F238E27FC236}">
              <a16:creationId xmlns="" xmlns:a16="http://schemas.microsoft.com/office/drawing/2014/main" id="{00000000-0008-0000-0A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8" name="Picture 3327">
          <a:extLst>
            <a:ext uri="{FF2B5EF4-FFF2-40B4-BE49-F238E27FC236}">
              <a16:creationId xmlns="" xmlns:a16="http://schemas.microsoft.com/office/drawing/2014/main" id="{00000000-0008-0000-0A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29" name="Picture 3328">
          <a:extLst>
            <a:ext uri="{FF2B5EF4-FFF2-40B4-BE49-F238E27FC236}">
              <a16:creationId xmlns="" xmlns:a16="http://schemas.microsoft.com/office/drawing/2014/main" id="{00000000-0008-0000-0A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0" name="Picture 3329">
          <a:extLst>
            <a:ext uri="{FF2B5EF4-FFF2-40B4-BE49-F238E27FC236}">
              <a16:creationId xmlns="" xmlns:a16="http://schemas.microsoft.com/office/drawing/2014/main" id="{00000000-0008-0000-0A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1" name="Picture 3330">
          <a:extLst>
            <a:ext uri="{FF2B5EF4-FFF2-40B4-BE49-F238E27FC236}">
              <a16:creationId xmlns="" xmlns:a16="http://schemas.microsoft.com/office/drawing/2014/main" id="{00000000-0008-0000-0A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2" name="Picture 3331">
          <a:extLst>
            <a:ext uri="{FF2B5EF4-FFF2-40B4-BE49-F238E27FC236}">
              <a16:creationId xmlns="" xmlns:a16="http://schemas.microsoft.com/office/drawing/2014/main" id="{00000000-0008-0000-0A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3" name="Picture 3332">
          <a:extLst>
            <a:ext uri="{FF2B5EF4-FFF2-40B4-BE49-F238E27FC236}">
              <a16:creationId xmlns="" xmlns:a16="http://schemas.microsoft.com/office/drawing/2014/main" id="{00000000-0008-0000-0A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4" name="Picture 3333">
          <a:extLst>
            <a:ext uri="{FF2B5EF4-FFF2-40B4-BE49-F238E27FC236}">
              <a16:creationId xmlns="" xmlns:a16="http://schemas.microsoft.com/office/drawing/2014/main" id="{00000000-0008-0000-0A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5" name="Picture 3334">
          <a:extLst>
            <a:ext uri="{FF2B5EF4-FFF2-40B4-BE49-F238E27FC236}">
              <a16:creationId xmlns="" xmlns:a16="http://schemas.microsoft.com/office/drawing/2014/main" id="{00000000-0008-0000-0A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6" name="Picture 3335">
          <a:extLst>
            <a:ext uri="{FF2B5EF4-FFF2-40B4-BE49-F238E27FC236}">
              <a16:creationId xmlns="" xmlns:a16="http://schemas.microsoft.com/office/drawing/2014/main" id="{00000000-0008-0000-0A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7" name="Picture 3336">
          <a:extLst>
            <a:ext uri="{FF2B5EF4-FFF2-40B4-BE49-F238E27FC236}">
              <a16:creationId xmlns="" xmlns:a16="http://schemas.microsoft.com/office/drawing/2014/main" id="{00000000-0008-0000-0A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8" name="Picture 3337">
          <a:extLst>
            <a:ext uri="{FF2B5EF4-FFF2-40B4-BE49-F238E27FC236}">
              <a16:creationId xmlns="" xmlns:a16="http://schemas.microsoft.com/office/drawing/2014/main" id="{00000000-0008-0000-0A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39" name="Picture 3338">
          <a:extLst>
            <a:ext uri="{FF2B5EF4-FFF2-40B4-BE49-F238E27FC236}">
              <a16:creationId xmlns="" xmlns:a16="http://schemas.microsoft.com/office/drawing/2014/main" id="{00000000-0008-0000-0A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0" name="Picture 3339">
          <a:extLst>
            <a:ext uri="{FF2B5EF4-FFF2-40B4-BE49-F238E27FC236}">
              <a16:creationId xmlns="" xmlns:a16="http://schemas.microsoft.com/office/drawing/2014/main" id="{00000000-0008-0000-0A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1" name="Picture 3340">
          <a:extLst>
            <a:ext uri="{FF2B5EF4-FFF2-40B4-BE49-F238E27FC236}">
              <a16:creationId xmlns="" xmlns:a16="http://schemas.microsoft.com/office/drawing/2014/main" id="{00000000-0008-0000-0A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2" name="Picture 3341">
          <a:extLst>
            <a:ext uri="{FF2B5EF4-FFF2-40B4-BE49-F238E27FC236}">
              <a16:creationId xmlns="" xmlns:a16="http://schemas.microsoft.com/office/drawing/2014/main" id="{00000000-0008-0000-0A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3" name="Picture 3342">
          <a:extLst>
            <a:ext uri="{FF2B5EF4-FFF2-40B4-BE49-F238E27FC236}">
              <a16:creationId xmlns="" xmlns:a16="http://schemas.microsoft.com/office/drawing/2014/main" id="{00000000-0008-0000-0A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4" name="Picture 3343">
          <a:extLst>
            <a:ext uri="{FF2B5EF4-FFF2-40B4-BE49-F238E27FC236}">
              <a16:creationId xmlns="" xmlns:a16="http://schemas.microsoft.com/office/drawing/2014/main" id="{00000000-0008-0000-0A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5" name="Picture 3344">
          <a:extLst>
            <a:ext uri="{FF2B5EF4-FFF2-40B4-BE49-F238E27FC236}">
              <a16:creationId xmlns="" xmlns:a16="http://schemas.microsoft.com/office/drawing/2014/main" id="{00000000-0008-0000-0A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6" name="Picture 3345">
          <a:extLst>
            <a:ext uri="{FF2B5EF4-FFF2-40B4-BE49-F238E27FC236}">
              <a16:creationId xmlns="" xmlns:a16="http://schemas.microsoft.com/office/drawing/2014/main" id="{00000000-0008-0000-0A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7" name="Picture 3346">
          <a:extLst>
            <a:ext uri="{FF2B5EF4-FFF2-40B4-BE49-F238E27FC236}">
              <a16:creationId xmlns="" xmlns:a16="http://schemas.microsoft.com/office/drawing/2014/main" id="{00000000-0008-0000-0A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8" name="Picture 3347">
          <a:extLst>
            <a:ext uri="{FF2B5EF4-FFF2-40B4-BE49-F238E27FC236}">
              <a16:creationId xmlns="" xmlns:a16="http://schemas.microsoft.com/office/drawing/2014/main" id="{00000000-0008-0000-0A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49" name="Picture 3348">
          <a:extLst>
            <a:ext uri="{FF2B5EF4-FFF2-40B4-BE49-F238E27FC236}">
              <a16:creationId xmlns="" xmlns:a16="http://schemas.microsoft.com/office/drawing/2014/main" id="{00000000-0008-0000-0A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0" name="Picture 3349">
          <a:extLst>
            <a:ext uri="{FF2B5EF4-FFF2-40B4-BE49-F238E27FC236}">
              <a16:creationId xmlns="" xmlns:a16="http://schemas.microsoft.com/office/drawing/2014/main" id="{00000000-0008-0000-0A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1" name="Picture 3350">
          <a:extLst>
            <a:ext uri="{FF2B5EF4-FFF2-40B4-BE49-F238E27FC236}">
              <a16:creationId xmlns="" xmlns:a16="http://schemas.microsoft.com/office/drawing/2014/main" id="{00000000-0008-0000-0A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2" name="Picture 3351">
          <a:extLst>
            <a:ext uri="{FF2B5EF4-FFF2-40B4-BE49-F238E27FC236}">
              <a16:creationId xmlns="" xmlns:a16="http://schemas.microsoft.com/office/drawing/2014/main" id="{00000000-0008-0000-0A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3" name="Picture 3352">
          <a:extLst>
            <a:ext uri="{FF2B5EF4-FFF2-40B4-BE49-F238E27FC236}">
              <a16:creationId xmlns="" xmlns:a16="http://schemas.microsoft.com/office/drawing/2014/main" id="{00000000-0008-0000-0A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4" name="Picture 3353">
          <a:extLst>
            <a:ext uri="{FF2B5EF4-FFF2-40B4-BE49-F238E27FC236}">
              <a16:creationId xmlns="" xmlns:a16="http://schemas.microsoft.com/office/drawing/2014/main" id="{00000000-0008-0000-0A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5" name="Picture 3354">
          <a:extLst>
            <a:ext uri="{FF2B5EF4-FFF2-40B4-BE49-F238E27FC236}">
              <a16:creationId xmlns="" xmlns:a16="http://schemas.microsoft.com/office/drawing/2014/main" id="{00000000-0008-0000-0A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6" name="Picture 3355">
          <a:extLst>
            <a:ext uri="{FF2B5EF4-FFF2-40B4-BE49-F238E27FC236}">
              <a16:creationId xmlns="" xmlns:a16="http://schemas.microsoft.com/office/drawing/2014/main" id="{00000000-0008-0000-0A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7" name="Picture 3356">
          <a:extLst>
            <a:ext uri="{FF2B5EF4-FFF2-40B4-BE49-F238E27FC236}">
              <a16:creationId xmlns="" xmlns:a16="http://schemas.microsoft.com/office/drawing/2014/main" id="{00000000-0008-0000-0A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8" name="Picture 3357">
          <a:extLst>
            <a:ext uri="{FF2B5EF4-FFF2-40B4-BE49-F238E27FC236}">
              <a16:creationId xmlns="" xmlns:a16="http://schemas.microsoft.com/office/drawing/2014/main" id="{00000000-0008-0000-0A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59" name="Picture 3358">
          <a:extLst>
            <a:ext uri="{FF2B5EF4-FFF2-40B4-BE49-F238E27FC236}">
              <a16:creationId xmlns="" xmlns:a16="http://schemas.microsoft.com/office/drawing/2014/main" id="{00000000-0008-0000-0A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0" name="Picture 3359">
          <a:extLst>
            <a:ext uri="{FF2B5EF4-FFF2-40B4-BE49-F238E27FC236}">
              <a16:creationId xmlns="" xmlns:a16="http://schemas.microsoft.com/office/drawing/2014/main" id="{00000000-0008-0000-0A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1" name="Picture 3360">
          <a:extLst>
            <a:ext uri="{FF2B5EF4-FFF2-40B4-BE49-F238E27FC236}">
              <a16:creationId xmlns="" xmlns:a16="http://schemas.microsoft.com/office/drawing/2014/main" id="{00000000-0008-0000-0A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2" name="Picture 3361">
          <a:extLst>
            <a:ext uri="{FF2B5EF4-FFF2-40B4-BE49-F238E27FC236}">
              <a16:creationId xmlns="" xmlns:a16="http://schemas.microsoft.com/office/drawing/2014/main" id="{00000000-0008-0000-0A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3" name="Picture 3362">
          <a:extLst>
            <a:ext uri="{FF2B5EF4-FFF2-40B4-BE49-F238E27FC236}">
              <a16:creationId xmlns="" xmlns:a16="http://schemas.microsoft.com/office/drawing/2014/main" id="{00000000-0008-0000-0A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4" name="Picture 3363">
          <a:extLst>
            <a:ext uri="{FF2B5EF4-FFF2-40B4-BE49-F238E27FC236}">
              <a16:creationId xmlns="" xmlns:a16="http://schemas.microsoft.com/office/drawing/2014/main" id="{00000000-0008-0000-0A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5" name="Picture 3364">
          <a:extLst>
            <a:ext uri="{FF2B5EF4-FFF2-40B4-BE49-F238E27FC236}">
              <a16:creationId xmlns="" xmlns:a16="http://schemas.microsoft.com/office/drawing/2014/main" id="{00000000-0008-0000-0A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6" name="Picture 3365">
          <a:extLst>
            <a:ext uri="{FF2B5EF4-FFF2-40B4-BE49-F238E27FC236}">
              <a16:creationId xmlns="" xmlns:a16="http://schemas.microsoft.com/office/drawing/2014/main" id="{00000000-0008-0000-0A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7" name="Picture 3366">
          <a:extLst>
            <a:ext uri="{FF2B5EF4-FFF2-40B4-BE49-F238E27FC236}">
              <a16:creationId xmlns="" xmlns:a16="http://schemas.microsoft.com/office/drawing/2014/main" id="{00000000-0008-0000-0A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8" name="Picture 3367">
          <a:extLst>
            <a:ext uri="{FF2B5EF4-FFF2-40B4-BE49-F238E27FC236}">
              <a16:creationId xmlns="" xmlns:a16="http://schemas.microsoft.com/office/drawing/2014/main" id="{00000000-0008-0000-0A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69" name="Picture 3368">
          <a:extLst>
            <a:ext uri="{FF2B5EF4-FFF2-40B4-BE49-F238E27FC236}">
              <a16:creationId xmlns="" xmlns:a16="http://schemas.microsoft.com/office/drawing/2014/main" id="{00000000-0008-0000-0A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0" name="Picture 3369">
          <a:extLst>
            <a:ext uri="{FF2B5EF4-FFF2-40B4-BE49-F238E27FC236}">
              <a16:creationId xmlns="" xmlns:a16="http://schemas.microsoft.com/office/drawing/2014/main" id="{00000000-0008-0000-0A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1" name="Picture 3370">
          <a:extLst>
            <a:ext uri="{FF2B5EF4-FFF2-40B4-BE49-F238E27FC236}">
              <a16:creationId xmlns="" xmlns:a16="http://schemas.microsoft.com/office/drawing/2014/main" id="{00000000-0008-0000-0A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2" name="Picture 3371">
          <a:extLst>
            <a:ext uri="{FF2B5EF4-FFF2-40B4-BE49-F238E27FC236}">
              <a16:creationId xmlns="" xmlns:a16="http://schemas.microsoft.com/office/drawing/2014/main" id="{00000000-0008-0000-0A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3" name="Picture 3372">
          <a:extLst>
            <a:ext uri="{FF2B5EF4-FFF2-40B4-BE49-F238E27FC236}">
              <a16:creationId xmlns="" xmlns:a16="http://schemas.microsoft.com/office/drawing/2014/main" id="{00000000-0008-0000-0A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4" name="Picture 3373">
          <a:extLst>
            <a:ext uri="{FF2B5EF4-FFF2-40B4-BE49-F238E27FC236}">
              <a16:creationId xmlns="" xmlns:a16="http://schemas.microsoft.com/office/drawing/2014/main" id="{00000000-0008-0000-0A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5" name="Picture 3374">
          <a:extLst>
            <a:ext uri="{FF2B5EF4-FFF2-40B4-BE49-F238E27FC236}">
              <a16:creationId xmlns="" xmlns:a16="http://schemas.microsoft.com/office/drawing/2014/main" id="{00000000-0008-0000-0A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6" name="Picture 3375">
          <a:extLst>
            <a:ext uri="{FF2B5EF4-FFF2-40B4-BE49-F238E27FC236}">
              <a16:creationId xmlns="" xmlns:a16="http://schemas.microsoft.com/office/drawing/2014/main" id="{00000000-0008-0000-0A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7" name="Picture 3376">
          <a:extLst>
            <a:ext uri="{FF2B5EF4-FFF2-40B4-BE49-F238E27FC236}">
              <a16:creationId xmlns="" xmlns:a16="http://schemas.microsoft.com/office/drawing/2014/main" id="{00000000-0008-0000-0A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8" name="Picture 3377">
          <a:extLst>
            <a:ext uri="{FF2B5EF4-FFF2-40B4-BE49-F238E27FC236}">
              <a16:creationId xmlns="" xmlns:a16="http://schemas.microsoft.com/office/drawing/2014/main" id="{00000000-0008-0000-0A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79" name="Picture 3378">
          <a:extLst>
            <a:ext uri="{FF2B5EF4-FFF2-40B4-BE49-F238E27FC236}">
              <a16:creationId xmlns="" xmlns:a16="http://schemas.microsoft.com/office/drawing/2014/main" id="{00000000-0008-0000-0A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0" name="Picture 3379">
          <a:extLst>
            <a:ext uri="{FF2B5EF4-FFF2-40B4-BE49-F238E27FC236}">
              <a16:creationId xmlns="" xmlns:a16="http://schemas.microsoft.com/office/drawing/2014/main" id="{00000000-0008-0000-0A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1" name="Picture 3380">
          <a:extLst>
            <a:ext uri="{FF2B5EF4-FFF2-40B4-BE49-F238E27FC236}">
              <a16:creationId xmlns="" xmlns:a16="http://schemas.microsoft.com/office/drawing/2014/main" id="{00000000-0008-0000-0A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2" name="Picture 3381">
          <a:extLst>
            <a:ext uri="{FF2B5EF4-FFF2-40B4-BE49-F238E27FC236}">
              <a16:creationId xmlns="" xmlns:a16="http://schemas.microsoft.com/office/drawing/2014/main" id="{00000000-0008-0000-0A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3" name="Picture 3382">
          <a:extLst>
            <a:ext uri="{FF2B5EF4-FFF2-40B4-BE49-F238E27FC236}">
              <a16:creationId xmlns="" xmlns:a16="http://schemas.microsoft.com/office/drawing/2014/main" id="{00000000-0008-0000-0A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4" name="Picture 3383">
          <a:extLst>
            <a:ext uri="{FF2B5EF4-FFF2-40B4-BE49-F238E27FC236}">
              <a16:creationId xmlns="" xmlns:a16="http://schemas.microsoft.com/office/drawing/2014/main" id="{00000000-0008-0000-0A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5" name="Picture 3384">
          <a:extLst>
            <a:ext uri="{FF2B5EF4-FFF2-40B4-BE49-F238E27FC236}">
              <a16:creationId xmlns="" xmlns:a16="http://schemas.microsoft.com/office/drawing/2014/main" id="{00000000-0008-0000-0A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6" name="Picture 3385">
          <a:extLst>
            <a:ext uri="{FF2B5EF4-FFF2-40B4-BE49-F238E27FC236}">
              <a16:creationId xmlns="" xmlns:a16="http://schemas.microsoft.com/office/drawing/2014/main" id="{00000000-0008-0000-0A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7" name="Picture 3386">
          <a:extLst>
            <a:ext uri="{FF2B5EF4-FFF2-40B4-BE49-F238E27FC236}">
              <a16:creationId xmlns="" xmlns:a16="http://schemas.microsoft.com/office/drawing/2014/main" id="{00000000-0008-0000-0A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8" name="Picture 3387">
          <a:extLst>
            <a:ext uri="{FF2B5EF4-FFF2-40B4-BE49-F238E27FC236}">
              <a16:creationId xmlns="" xmlns:a16="http://schemas.microsoft.com/office/drawing/2014/main" id="{00000000-0008-0000-0A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89" name="Picture 3388">
          <a:extLst>
            <a:ext uri="{FF2B5EF4-FFF2-40B4-BE49-F238E27FC236}">
              <a16:creationId xmlns="" xmlns:a16="http://schemas.microsoft.com/office/drawing/2014/main" id="{00000000-0008-0000-0A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0" name="Picture 3389">
          <a:extLst>
            <a:ext uri="{FF2B5EF4-FFF2-40B4-BE49-F238E27FC236}">
              <a16:creationId xmlns="" xmlns:a16="http://schemas.microsoft.com/office/drawing/2014/main" id="{00000000-0008-0000-0A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1" name="Picture 3390">
          <a:extLst>
            <a:ext uri="{FF2B5EF4-FFF2-40B4-BE49-F238E27FC236}">
              <a16:creationId xmlns="" xmlns:a16="http://schemas.microsoft.com/office/drawing/2014/main" id="{00000000-0008-0000-0A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2" name="Picture 3391">
          <a:extLst>
            <a:ext uri="{FF2B5EF4-FFF2-40B4-BE49-F238E27FC236}">
              <a16:creationId xmlns="" xmlns:a16="http://schemas.microsoft.com/office/drawing/2014/main" id="{00000000-0008-0000-0A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3" name="Picture 3392">
          <a:extLst>
            <a:ext uri="{FF2B5EF4-FFF2-40B4-BE49-F238E27FC236}">
              <a16:creationId xmlns="" xmlns:a16="http://schemas.microsoft.com/office/drawing/2014/main" id="{00000000-0008-0000-0A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4" name="Picture 3393">
          <a:extLst>
            <a:ext uri="{FF2B5EF4-FFF2-40B4-BE49-F238E27FC236}">
              <a16:creationId xmlns="" xmlns:a16="http://schemas.microsoft.com/office/drawing/2014/main" id="{00000000-0008-0000-0A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5" name="Picture 3394">
          <a:extLst>
            <a:ext uri="{FF2B5EF4-FFF2-40B4-BE49-F238E27FC236}">
              <a16:creationId xmlns="" xmlns:a16="http://schemas.microsoft.com/office/drawing/2014/main" id="{00000000-0008-0000-0A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6" name="Picture 3395">
          <a:extLst>
            <a:ext uri="{FF2B5EF4-FFF2-40B4-BE49-F238E27FC236}">
              <a16:creationId xmlns="" xmlns:a16="http://schemas.microsoft.com/office/drawing/2014/main" id="{00000000-0008-0000-0A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7" name="Picture 3396">
          <a:extLst>
            <a:ext uri="{FF2B5EF4-FFF2-40B4-BE49-F238E27FC236}">
              <a16:creationId xmlns="" xmlns:a16="http://schemas.microsoft.com/office/drawing/2014/main" id="{00000000-0008-0000-0A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8" name="Picture 3397">
          <a:extLst>
            <a:ext uri="{FF2B5EF4-FFF2-40B4-BE49-F238E27FC236}">
              <a16:creationId xmlns="" xmlns:a16="http://schemas.microsoft.com/office/drawing/2014/main" id="{00000000-0008-0000-0A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399" name="Picture 3398">
          <a:extLst>
            <a:ext uri="{FF2B5EF4-FFF2-40B4-BE49-F238E27FC236}">
              <a16:creationId xmlns="" xmlns:a16="http://schemas.microsoft.com/office/drawing/2014/main" id="{00000000-0008-0000-0A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0" name="Picture 3399">
          <a:extLst>
            <a:ext uri="{FF2B5EF4-FFF2-40B4-BE49-F238E27FC236}">
              <a16:creationId xmlns="" xmlns:a16="http://schemas.microsoft.com/office/drawing/2014/main" id="{00000000-0008-0000-0A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1" name="Picture 3400">
          <a:extLst>
            <a:ext uri="{FF2B5EF4-FFF2-40B4-BE49-F238E27FC236}">
              <a16:creationId xmlns="" xmlns:a16="http://schemas.microsoft.com/office/drawing/2014/main" id="{00000000-0008-0000-0A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2" name="Picture 3401">
          <a:extLst>
            <a:ext uri="{FF2B5EF4-FFF2-40B4-BE49-F238E27FC236}">
              <a16:creationId xmlns="" xmlns:a16="http://schemas.microsoft.com/office/drawing/2014/main" id="{00000000-0008-0000-0A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3" name="Picture 3402">
          <a:extLst>
            <a:ext uri="{FF2B5EF4-FFF2-40B4-BE49-F238E27FC236}">
              <a16:creationId xmlns="" xmlns:a16="http://schemas.microsoft.com/office/drawing/2014/main" id="{00000000-0008-0000-0A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4" name="Picture 3403">
          <a:extLst>
            <a:ext uri="{FF2B5EF4-FFF2-40B4-BE49-F238E27FC236}">
              <a16:creationId xmlns="" xmlns:a16="http://schemas.microsoft.com/office/drawing/2014/main" id="{00000000-0008-0000-0A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5" name="Picture 3404">
          <a:extLst>
            <a:ext uri="{FF2B5EF4-FFF2-40B4-BE49-F238E27FC236}">
              <a16:creationId xmlns="" xmlns:a16="http://schemas.microsoft.com/office/drawing/2014/main" id="{00000000-0008-0000-0A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6" name="Picture 3405">
          <a:extLst>
            <a:ext uri="{FF2B5EF4-FFF2-40B4-BE49-F238E27FC236}">
              <a16:creationId xmlns="" xmlns:a16="http://schemas.microsoft.com/office/drawing/2014/main" id="{00000000-0008-0000-0A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7" name="Picture 3406">
          <a:extLst>
            <a:ext uri="{FF2B5EF4-FFF2-40B4-BE49-F238E27FC236}">
              <a16:creationId xmlns="" xmlns:a16="http://schemas.microsoft.com/office/drawing/2014/main" id="{00000000-0008-0000-0A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8" name="Picture 3407">
          <a:extLst>
            <a:ext uri="{FF2B5EF4-FFF2-40B4-BE49-F238E27FC236}">
              <a16:creationId xmlns="" xmlns:a16="http://schemas.microsoft.com/office/drawing/2014/main" id="{00000000-0008-0000-0A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09" name="Picture 3408">
          <a:extLst>
            <a:ext uri="{FF2B5EF4-FFF2-40B4-BE49-F238E27FC236}">
              <a16:creationId xmlns="" xmlns:a16="http://schemas.microsoft.com/office/drawing/2014/main" id="{00000000-0008-0000-0A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0" name="Picture 3409">
          <a:extLst>
            <a:ext uri="{FF2B5EF4-FFF2-40B4-BE49-F238E27FC236}">
              <a16:creationId xmlns="" xmlns:a16="http://schemas.microsoft.com/office/drawing/2014/main" id="{00000000-0008-0000-0A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1" name="Picture 3410">
          <a:extLst>
            <a:ext uri="{FF2B5EF4-FFF2-40B4-BE49-F238E27FC236}">
              <a16:creationId xmlns="" xmlns:a16="http://schemas.microsoft.com/office/drawing/2014/main" id="{00000000-0008-0000-0A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2" name="Picture 3411">
          <a:extLst>
            <a:ext uri="{FF2B5EF4-FFF2-40B4-BE49-F238E27FC236}">
              <a16:creationId xmlns="" xmlns:a16="http://schemas.microsoft.com/office/drawing/2014/main" id="{00000000-0008-0000-0A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3" name="Picture 3412">
          <a:extLst>
            <a:ext uri="{FF2B5EF4-FFF2-40B4-BE49-F238E27FC236}">
              <a16:creationId xmlns="" xmlns:a16="http://schemas.microsoft.com/office/drawing/2014/main" id="{00000000-0008-0000-0A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4" name="Picture 3413">
          <a:extLst>
            <a:ext uri="{FF2B5EF4-FFF2-40B4-BE49-F238E27FC236}">
              <a16:creationId xmlns="" xmlns:a16="http://schemas.microsoft.com/office/drawing/2014/main" id="{00000000-0008-0000-0A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5" name="Picture 3414">
          <a:extLst>
            <a:ext uri="{FF2B5EF4-FFF2-40B4-BE49-F238E27FC236}">
              <a16:creationId xmlns="" xmlns:a16="http://schemas.microsoft.com/office/drawing/2014/main" id="{00000000-0008-0000-0A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6" name="Picture 3415">
          <a:extLst>
            <a:ext uri="{FF2B5EF4-FFF2-40B4-BE49-F238E27FC236}">
              <a16:creationId xmlns="" xmlns:a16="http://schemas.microsoft.com/office/drawing/2014/main" id="{00000000-0008-0000-0A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7" name="Picture 3416">
          <a:extLst>
            <a:ext uri="{FF2B5EF4-FFF2-40B4-BE49-F238E27FC236}">
              <a16:creationId xmlns="" xmlns:a16="http://schemas.microsoft.com/office/drawing/2014/main" id="{00000000-0008-0000-0A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8" name="Picture 3417">
          <a:extLst>
            <a:ext uri="{FF2B5EF4-FFF2-40B4-BE49-F238E27FC236}">
              <a16:creationId xmlns="" xmlns:a16="http://schemas.microsoft.com/office/drawing/2014/main" id="{00000000-0008-0000-0A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19" name="Picture 3418">
          <a:extLst>
            <a:ext uri="{FF2B5EF4-FFF2-40B4-BE49-F238E27FC236}">
              <a16:creationId xmlns="" xmlns:a16="http://schemas.microsoft.com/office/drawing/2014/main" id="{00000000-0008-0000-0A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0" name="Picture 3419">
          <a:extLst>
            <a:ext uri="{FF2B5EF4-FFF2-40B4-BE49-F238E27FC236}">
              <a16:creationId xmlns="" xmlns:a16="http://schemas.microsoft.com/office/drawing/2014/main" id="{00000000-0008-0000-0A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1" name="Picture 3420">
          <a:extLst>
            <a:ext uri="{FF2B5EF4-FFF2-40B4-BE49-F238E27FC236}">
              <a16:creationId xmlns="" xmlns:a16="http://schemas.microsoft.com/office/drawing/2014/main" id="{00000000-0008-0000-0A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2" name="Picture 3421">
          <a:extLst>
            <a:ext uri="{FF2B5EF4-FFF2-40B4-BE49-F238E27FC236}">
              <a16:creationId xmlns="" xmlns:a16="http://schemas.microsoft.com/office/drawing/2014/main" id="{00000000-0008-0000-0A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3" name="Picture 3422">
          <a:extLst>
            <a:ext uri="{FF2B5EF4-FFF2-40B4-BE49-F238E27FC236}">
              <a16:creationId xmlns="" xmlns:a16="http://schemas.microsoft.com/office/drawing/2014/main" id="{00000000-0008-0000-0A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4" name="Picture 3423">
          <a:extLst>
            <a:ext uri="{FF2B5EF4-FFF2-40B4-BE49-F238E27FC236}">
              <a16:creationId xmlns="" xmlns:a16="http://schemas.microsoft.com/office/drawing/2014/main" id="{00000000-0008-0000-0A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5" name="Picture 3424">
          <a:extLst>
            <a:ext uri="{FF2B5EF4-FFF2-40B4-BE49-F238E27FC236}">
              <a16:creationId xmlns="" xmlns:a16="http://schemas.microsoft.com/office/drawing/2014/main" id="{00000000-0008-0000-0A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6" name="Picture 3425">
          <a:extLst>
            <a:ext uri="{FF2B5EF4-FFF2-40B4-BE49-F238E27FC236}">
              <a16:creationId xmlns="" xmlns:a16="http://schemas.microsoft.com/office/drawing/2014/main" id="{00000000-0008-0000-0A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7" name="Picture 3426">
          <a:extLst>
            <a:ext uri="{FF2B5EF4-FFF2-40B4-BE49-F238E27FC236}">
              <a16:creationId xmlns="" xmlns:a16="http://schemas.microsoft.com/office/drawing/2014/main" id="{00000000-0008-0000-0A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8" name="Picture 3427">
          <a:extLst>
            <a:ext uri="{FF2B5EF4-FFF2-40B4-BE49-F238E27FC236}">
              <a16:creationId xmlns="" xmlns:a16="http://schemas.microsoft.com/office/drawing/2014/main" id="{00000000-0008-0000-0A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29" name="Picture 3428">
          <a:extLst>
            <a:ext uri="{FF2B5EF4-FFF2-40B4-BE49-F238E27FC236}">
              <a16:creationId xmlns="" xmlns:a16="http://schemas.microsoft.com/office/drawing/2014/main" id="{00000000-0008-0000-0A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0" name="Picture 3429">
          <a:extLst>
            <a:ext uri="{FF2B5EF4-FFF2-40B4-BE49-F238E27FC236}">
              <a16:creationId xmlns="" xmlns:a16="http://schemas.microsoft.com/office/drawing/2014/main" id="{00000000-0008-0000-0A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1" name="Picture 3430">
          <a:extLst>
            <a:ext uri="{FF2B5EF4-FFF2-40B4-BE49-F238E27FC236}">
              <a16:creationId xmlns="" xmlns:a16="http://schemas.microsoft.com/office/drawing/2014/main" id="{00000000-0008-0000-0A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2" name="Picture 3431">
          <a:extLst>
            <a:ext uri="{FF2B5EF4-FFF2-40B4-BE49-F238E27FC236}">
              <a16:creationId xmlns="" xmlns:a16="http://schemas.microsoft.com/office/drawing/2014/main" id="{00000000-0008-0000-0A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3" name="Picture 3432">
          <a:extLst>
            <a:ext uri="{FF2B5EF4-FFF2-40B4-BE49-F238E27FC236}">
              <a16:creationId xmlns="" xmlns:a16="http://schemas.microsoft.com/office/drawing/2014/main" id="{00000000-0008-0000-0A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4" name="Picture 3433">
          <a:extLst>
            <a:ext uri="{FF2B5EF4-FFF2-40B4-BE49-F238E27FC236}">
              <a16:creationId xmlns="" xmlns:a16="http://schemas.microsoft.com/office/drawing/2014/main" id="{00000000-0008-0000-0A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5" name="Picture 3434">
          <a:extLst>
            <a:ext uri="{FF2B5EF4-FFF2-40B4-BE49-F238E27FC236}">
              <a16:creationId xmlns="" xmlns:a16="http://schemas.microsoft.com/office/drawing/2014/main" id="{00000000-0008-0000-0A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6" name="Picture 3435">
          <a:extLst>
            <a:ext uri="{FF2B5EF4-FFF2-40B4-BE49-F238E27FC236}">
              <a16:creationId xmlns="" xmlns:a16="http://schemas.microsoft.com/office/drawing/2014/main" id="{00000000-0008-0000-0A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7" name="Picture 3436">
          <a:extLst>
            <a:ext uri="{FF2B5EF4-FFF2-40B4-BE49-F238E27FC236}">
              <a16:creationId xmlns="" xmlns:a16="http://schemas.microsoft.com/office/drawing/2014/main" id="{00000000-0008-0000-0A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8" name="Picture 3437">
          <a:extLst>
            <a:ext uri="{FF2B5EF4-FFF2-40B4-BE49-F238E27FC236}">
              <a16:creationId xmlns="" xmlns:a16="http://schemas.microsoft.com/office/drawing/2014/main" id="{00000000-0008-0000-0A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39" name="Picture 3438">
          <a:extLst>
            <a:ext uri="{FF2B5EF4-FFF2-40B4-BE49-F238E27FC236}">
              <a16:creationId xmlns="" xmlns:a16="http://schemas.microsoft.com/office/drawing/2014/main" id="{00000000-0008-0000-0A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0" name="Picture 3439">
          <a:extLst>
            <a:ext uri="{FF2B5EF4-FFF2-40B4-BE49-F238E27FC236}">
              <a16:creationId xmlns="" xmlns:a16="http://schemas.microsoft.com/office/drawing/2014/main" id="{00000000-0008-0000-0A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1" name="Picture 3440">
          <a:extLst>
            <a:ext uri="{FF2B5EF4-FFF2-40B4-BE49-F238E27FC236}">
              <a16:creationId xmlns="" xmlns:a16="http://schemas.microsoft.com/office/drawing/2014/main" id="{00000000-0008-0000-0A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2" name="Picture 3441">
          <a:extLst>
            <a:ext uri="{FF2B5EF4-FFF2-40B4-BE49-F238E27FC236}">
              <a16:creationId xmlns="" xmlns:a16="http://schemas.microsoft.com/office/drawing/2014/main" id="{00000000-0008-0000-0A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3" name="Picture 3442">
          <a:extLst>
            <a:ext uri="{FF2B5EF4-FFF2-40B4-BE49-F238E27FC236}">
              <a16:creationId xmlns="" xmlns:a16="http://schemas.microsoft.com/office/drawing/2014/main" id="{00000000-0008-0000-0A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4" name="Picture 3443">
          <a:extLst>
            <a:ext uri="{FF2B5EF4-FFF2-40B4-BE49-F238E27FC236}">
              <a16:creationId xmlns="" xmlns:a16="http://schemas.microsoft.com/office/drawing/2014/main" id="{00000000-0008-0000-0A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5" name="Picture 3444">
          <a:extLst>
            <a:ext uri="{FF2B5EF4-FFF2-40B4-BE49-F238E27FC236}">
              <a16:creationId xmlns="" xmlns:a16="http://schemas.microsoft.com/office/drawing/2014/main" id="{00000000-0008-0000-0A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6" name="Picture 3445">
          <a:extLst>
            <a:ext uri="{FF2B5EF4-FFF2-40B4-BE49-F238E27FC236}">
              <a16:creationId xmlns="" xmlns:a16="http://schemas.microsoft.com/office/drawing/2014/main" id="{00000000-0008-0000-0A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7" name="Picture 3446">
          <a:extLst>
            <a:ext uri="{FF2B5EF4-FFF2-40B4-BE49-F238E27FC236}">
              <a16:creationId xmlns="" xmlns:a16="http://schemas.microsoft.com/office/drawing/2014/main" id="{00000000-0008-0000-0A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8" name="Picture 3447">
          <a:extLst>
            <a:ext uri="{FF2B5EF4-FFF2-40B4-BE49-F238E27FC236}">
              <a16:creationId xmlns="" xmlns:a16="http://schemas.microsoft.com/office/drawing/2014/main" id="{00000000-0008-0000-0A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49" name="Picture 3448">
          <a:extLst>
            <a:ext uri="{FF2B5EF4-FFF2-40B4-BE49-F238E27FC236}">
              <a16:creationId xmlns="" xmlns:a16="http://schemas.microsoft.com/office/drawing/2014/main" id="{00000000-0008-0000-0A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0" name="Picture 3449">
          <a:extLst>
            <a:ext uri="{FF2B5EF4-FFF2-40B4-BE49-F238E27FC236}">
              <a16:creationId xmlns="" xmlns:a16="http://schemas.microsoft.com/office/drawing/2014/main" id="{00000000-0008-0000-0A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1" name="Picture 3450">
          <a:extLst>
            <a:ext uri="{FF2B5EF4-FFF2-40B4-BE49-F238E27FC236}">
              <a16:creationId xmlns="" xmlns:a16="http://schemas.microsoft.com/office/drawing/2014/main" id="{00000000-0008-0000-0A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2" name="Picture 3451">
          <a:extLst>
            <a:ext uri="{FF2B5EF4-FFF2-40B4-BE49-F238E27FC236}">
              <a16:creationId xmlns="" xmlns:a16="http://schemas.microsoft.com/office/drawing/2014/main" id="{00000000-0008-0000-0A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3" name="Picture 3452">
          <a:extLst>
            <a:ext uri="{FF2B5EF4-FFF2-40B4-BE49-F238E27FC236}">
              <a16:creationId xmlns="" xmlns:a16="http://schemas.microsoft.com/office/drawing/2014/main" id="{00000000-0008-0000-0A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4" name="Picture 3453">
          <a:extLst>
            <a:ext uri="{FF2B5EF4-FFF2-40B4-BE49-F238E27FC236}">
              <a16:creationId xmlns="" xmlns:a16="http://schemas.microsoft.com/office/drawing/2014/main" id="{00000000-0008-0000-0A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5" name="Picture 3454">
          <a:extLst>
            <a:ext uri="{FF2B5EF4-FFF2-40B4-BE49-F238E27FC236}">
              <a16:creationId xmlns="" xmlns:a16="http://schemas.microsoft.com/office/drawing/2014/main" id="{00000000-0008-0000-0A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6" name="Picture 3455">
          <a:extLst>
            <a:ext uri="{FF2B5EF4-FFF2-40B4-BE49-F238E27FC236}">
              <a16:creationId xmlns="" xmlns:a16="http://schemas.microsoft.com/office/drawing/2014/main" id="{00000000-0008-0000-0A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7" name="Picture 3456">
          <a:extLst>
            <a:ext uri="{FF2B5EF4-FFF2-40B4-BE49-F238E27FC236}">
              <a16:creationId xmlns="" xmlns:a16="http://schemas.microsoft.com/office/drawing/2014/main" id="{00000000-0008-0000-0A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8" name="Picture 3457">
          <a:extLst>
            <a:ext uri="{FF2B5EF4-FFF2-40B4-BE49-F238E27FC236}">
              <a16:creationId xmlns="" xmlns:a16="http://schemas.microsoft.com/office/drawing/2014/main" id="{00000000-0008-0000-0A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59" name="Picture 3458">
          <a:extLst>
            <a:ext uri="{FF2B5EF4-FFF2-40B4-BE49-F238E27FC236}">
              <a16:creationId xmlns="" xmlns:a16="http://schemas.microsoft.com/office/drawing/2014/main" id="{00000000-0008-0000-0A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0" name="Picture 3459">
          <a:extLst>
            <a:ext uri="{FF2B5EF4-FFF2-40B4-BE49-F238E27FC236}">
              <a16:creationId xmlns="" xmlns:a16="http://schemas.microsoft.com/office/drawing/2014/main" id="{00000000-0008-0000-0A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1" name="Picture 3460">
          <a:extLst>
            <a:ext uri="{FF2B5EF4-FFF2-40B4-BE49-F238E27FC236}">
              <a16:creationId xmlns="" xmlns:a16="http://schemas.microsoft.com/office/drawing/2014/main" id="{00000000-0008-0000-0A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2" name="Picture 3461">
          <a:extLst>
            <a:ext uri="{FF2B5EF4-FFF2-40B4-BE49-F238E27FC236}">
              <a16:creationId xmlns="" xmlns:a16="http://schemas.microsoft.com/office/drawing/2014/main" id="{00000000-0008-0000-0A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3" name="Picture 3462">
          <a:extLst>
            <a:ext uri="{FF2B5EF4-FFF2-40B4-BE49-F238E27FC236}">
              <a16:creationId xmlns="" xmlns:a16="http://schemas.microsoft.com/office/drawing/2014/main" id="{00000000-0008-0000-0A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4" name="Picture 3463">
          <a:extLst>
            <a:ext uri="{FF2B5EF4-FFF2-40B4-BE49-F238E27FC236}">
              <a16:creationId xmlns="" xmlns:a16="http://schemas.microsoft.com/office/drawing/2014/main" id="{00000000-0008-0000-0A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5" name="Picture 3464">
          <a:extLst>
            <a:ext uri="{FF2B5EF4-FFF2-40B4-BE49-F238E27FC236}">
              <a16:creationId xmlns="" xmlns:a16="http://schemas.microsoft.com/office/drawing/2014/main" id="{00000000-0008-0000-0A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6" name="Picture 3465">
          <a:extLst>
            <a:ext uri="{FF2B5EF4-FFF2-40B4-BE49-F238E27FC236}">
              <a16:creationId xmlns="" xmlns:a16="http://schemas.microsoft.com/office/drawing/2014/main" id="{00000000-0008-0000-0A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7" name="Picture 3466">
          <a:extLst>
            <a:ext uri="{FF2B5EF4-FFF2-40B4-BE49-F238E27FC236}">
              <a16:creationId xmlns="" xmlns:a16="http://schemas.microsoft.com/office/drawing/2014/main" id="{00000000-0008-0000-0A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8" name="Picture 3467">
          <a:extLst>
            <a:ext uri="{FF2B5EF4-FFF2-40B4-BE49-F238E27FC236}">
              <a16:creationId xmlns="" xmlns:a16="http://schemas.microsoft.com/office/drawing/2014/main" id="{00000000-0008-0000-0A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69" name="Picture 3468">
          <a:extLst>
            <a:ext uri="{FF2B5EF4-FFF2-40B4-BE49-F238E27FC236}">
              <a16:creationId xmlns="" xmlns:a16="http://schemas.microsoft.com/office/drawing/2014/main" id="{00000000-0008-0000-0A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0" name="Picture 3469">
          <a:extLst>
            <a:ext uri="{FF2B5EF4-FFF2-40B4-BE49-F238E27FC236}">
              <a16:creationId xmlns="" xmlns:a16="http://schemas.microsoft.com/office/drawing/2014/main" id="{00000000-0008-0000-0A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1" name="Picture 3470">
          <a:extLst>
            <a:ext uri="{FF2B5EF4-FFF2-40B4-BE49-F238E27FC236}">
              <a16:creationId xmlns="" xmlns:a16="http://schemas.microsoft.com/office/drawing/2014/main" id="{00000000-0008-0000-0A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2" name="Picture 3471">
          <a:extLst>
            <a:ext uri="{FF2B5EF4-FFF2-40B4-BE49-F238E27FC236}">
              <a16:creationId xmlns="" xmlns:a16="http://schemas.microsoft.com/office/drawing/2014/main" id="{00000000-0008-0000-0A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3" name="Picture 3472">
          <a:extLst>
            <a:ext uri="{FF2B5EF4-FFF2-40B4-BE49-F238E27FC236}">
              <a16:creationId xmlns="" xmlns:a16="http://schemas.microsoft.com/office/drawing/2014/main" id="{00000000-0008-0000-0A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4" name="Picture 3473">
          <a:extLst>
            <a:ext uri="{FF2B5EF4-FFF2-40B4-BE49-F238E27FC236}">
              <a16:creationId xmlns="" xmlns:a16="http://schemas.microsoft.com/office/drawing/2014/main" id="{00000000-0008-0000-0A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5" name="Picture 3474">
          <a:extLst>
            <a:ext uri="{FF2B5EF4-FFF2-40B4-BE49-F238E27FC236}">
              <a16:creationId xmlns="" xmlns:a16="http://schemas.microsoft.com/office/drawing/2014/main" id="{00000000-0008-0000-0A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6" name="Picture 3475">
          <a:extLst>
            <a:ext uri="{FF2B5EF4-FFF2-40B4-BE49-F238E27FC236}">
              <a16:creationId xmlns="" xmlns:a16="http://schemas.microsoft.com/office/drawing/2014/main" id="{00000000-0008-0000-0A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7" name="Picture 3476">
          <a:extLst>
            <a:ext uri="{FF2B5EF4-FFF2-40B4-BE49-F238E27FC236}">
              <a16:creationId xmlns="" xmlns:a16="http://schemas.microsoft.com/office/drawing/2014/main" id="{00000000-0008-0000-0A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8" name="Picture 3477">
          <a:extLst>
            <a:ext uri="{FF2B5EF4-FFF2-40B4-BE49-F238E27FC236}">
              <a16:creationId xmlns="" xmlns:a16="http://schemas.microsoft.com/office/drawing/2014/main" id="{00000000-0008-0000-0A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79" name="Picture 3478">
          <a:extLst>
            <a:ext uri="{FF2B5EF4-FFF2-40B4-BE49-F238E27FC236}">
              <a16:creationId xmlns="" xmlns:a16="http://schemas.microsoft.com/office/drawing/2014/main" id="{00000000-0008-0000-0A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0" name="Picture 3479">
          <a:extLst>
            <a:ext uri="{FF2B5EF4-FFF2-40B4-BE49-F238E27FC236}">
              <a16:creationId xmlns="" xmlns:a16="http://schemas.microsoft.com/office/drawing/2014/main" id="{00000000-0008-0000-0A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1" name="Picture 3480">
          <a:extLst>
            <a:ext uri="{FF2B5EF4-FFF2-40B4-BE49-F238E27FC236}">
              <a16:creationId xmlns="" xmlns:a16="http://schemas.microsoft.com/office/drawing/2014/main" id="{00000000-0008-0000-0A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2" name="Picture 3481">
          <a:extLst>
            <a:ext uri="{FF2B5EF4-FFF2-40B4-BE49-F238E27FC236}">
              <a16:creationId xmlns="" xmlns:a16="http://schemas.microsoft.com/office/drawing/2014/main" id="{00000000-0008-0000-0A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3" name="Picture 3482">
          <a:extLst>
            <a:ext uri="{FF2B5EF4-FFF2-40B4-BE49-F238E27FC236}">
              <a16:creationId xmlns="" xmlns:a16="http://schemas.microsoft.com/office/drawing/2014/main" id="{00000000-0008-0000-0A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4" name="Picture 3483">
          <a:extLst>
            <a:ext uri="{FF2B5EF4-FFF2-40B4-BE49-F238E27FC236}">
              <a16:creationId xmlns="" xmlns:a16="http://schemas.microsoft.com/office/drawing/2014/main" id="{00000000-0008-0000-0A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5" name="Picture 3484">
          <a:extLst>
            <a:ext uri="{FF2B5EF4-FFF2-40B4-BE49-F238E27FC236}">
              <a16:creationId xmlns="" xmlns:a16="http://schemas.microsoft.com/office/drawing/2014/main" id="{00000000-0008-0000-0A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6" name="Picture 3485">
          <a:extLst>
            <a:ext uri="{FF2B5EF4-FFF2-40B4-BE49-F238E27FC236}">
              <a16:creationId xmlns="" xmlns:a16="http://schemas.microsoft.com/office/drawing/2014/main" id="{00000000-0008-0000-0A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7" name="Picture 3486">
          <a:extLst>
            <a:ext uri="{FF2B5EF4-FFF2-40B4-BE49-F238E27FC236}">
              <a16:creationId xmlns="" xmlns:a16="http://schemas.microsoft.com/office/drawing/2014/main" id="{00000000-0008-0000-0A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8" name="Picture 3487">
          <a:extLst>
            <a:ext uri="{FF2B5EF4-FFF2-40B4-BE49-F238E27FC236}">
              <a16:creationId xmlns="" xmlns:a16="http://schemas.microsoft.com/office/drawing/2014/main" id="{00000000-0008-0000-0A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89" name="Picture 3488">
          <a:extLst>
            <a:ext uri="{FF2B5EF4-FFF2-40B4-BE49-F238E27FC236}">
              <a16:creationId xmlns="" xmlns:a16="http://schemas.microsoft.com/office/drawing/2014/main" id="{00000000-0008-0000-0A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0" name="Picture 3489">
          <a:extLst>
            <a:ext uri="{FF2B5EF4-FFF2-40B4-BE49-F238E27FC236}">
              <a16:creationId xmlns="" xmlns:a16="http://schemas.microsoft.com/office/drawing/2014/main" id="{00000000-0008-0000-0A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1" name="Picture 3490">
          <a:extLst>
            <a:ext uri="{FF2B5EF4-FFF2-40B4-BE49-F238E27FC236}">
              <a16:creationId xmlns="" xmlns:a16="http://schemas.microsoft.com/office/drawing/2014/main" id="{00000000-0008-0000-0A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2" name="Picture 3491">
          <a:extLst>
            <a:ext uri="{FF2B5EF4-FFF2-40B4-BE49-F238E27FC236}">
              <a16:creationId xmlns="" xmlns:a16="http://schemas.microsoft.com/office/drawing/2014/main" id="{00000000-0008-0000-0A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3" name="Picture 3492">
          <a:extLst>
            <a:ext uri="{FF2B5EF4-FFF2-40B4-BE49-F238E27FC236}">
              <a16:creationId xmlns="" xmlns:a16="http://schemas.microsoft.com/office/drawing/2014/main" id="{00000000-0008-0000-0A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4" name="Picture 3493">
          <a:extLst>
            <a:ext uri="{FF2B5EF4-FFF2-40B4-BE49-F238E27FC236}">
              <a16:creationId xmlns="" xmlns:a16="http://schemas.microsoft.com/office/drawing/2014/main" id="{00000000-0008-0000-0A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5" name="Picture 3494">
          <a:extLst>
            <a:ext uri="{FF2B5EF4-FFF2-40B4-BE49-F238E27FC236}">
              <a16:creationId xmlns="" xmlns:a16="http://schemas.microsoft.com/office/drawing/2014/main" id="{00000000-0008-0000-0A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6" name="Picture 3495">
          <a:extLst>
            <a:ext uri="{FF2B5EF4-FFF2-40B4-BE49-F238E27FC236}">
              <a16:creationId xmlns="" xmlns:a16="http://schemas.microsoft.com/office/drawing/2014/main" id="{00000000-0008-0000-0A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7" name="Picture 3496">
          <a:extLst>
            <a:ext uri="{FF2B5EF4-FFF2-40B4-BE49-F238E27FC236}">
              <a16:creationId xmlns="" xmlns:a16="http://schemas.microsoft.com/office/drawing/2014/main" id="{00000000-0008-0000-0A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8" name="Picture 3497">
          <a:extLst>
            <a:ext uri="{FF2B5EF4-FFF2-40B4-BE49-F238E27FC236}">
              <a16:creationId xmlns="" xmlns:a16="http://schemas.microsoft.com/office/drawing/2014/main" id="{00000000-0008-0000-0A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499" name="Picture 3498">
          <a:extLst>
            <a:ext uri="{FF2B5EF4-FFF2-40B4-BE49-F238E27FC236}">
              <a16:creationId xmlns="" xmlns:a16="http://schemas.microsoft.com/office/drawing/2014/main" id="{00000000-0008-0000-0A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0" name="Picture 3499">
          <a:extLst>
            <a:ext uri="{FF2B5EF4-FFF2-40B4-BE49-F238E27FC236}">
              <a16:creationId xmlns="" xmlns:a16="http://schemas.microsoft.com/office/drawing/2014/main" id="{00000000-0008-0000-0A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1" name="Picture 3500">
          <a:extLst>
            <a:ext uri="{FF2B5EF4-FFF2-40B4-BE49-F238E27FC236}">
              <a16:creationId xmlns="" xmlns:a16="http://schemas.microsoft.com/office/drawing/2014/main" id="{00000000-0008-0000-0A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2" name="Picture 3501">
          <a:extLst>
            <a:ext uri="{FF2B5EF4-FFF2-40B4-BE49-F238E27FC236}">
              <a16:creationId xmlns="" xmlns:a16="http://schemas.microsoft.com/office/drawing/2014/main" id="{00000000-0008-0000-0A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3" name="Picture 3502">
          <a:extLst>
            <a:ext uri="{FF2B5EF4-FFF2-40B4-BE49-F238E27FC236}">
              <a16:creationId xmlns="" xmlns:a16="http://schemas.microsoft.com/office/drawing/2014/main" id="{00000000-0008-0000-0A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4" name="Picture 3503">
          <a:extLst>
            <a:ext uri="{FF2B5EF4-FFF2-40B4-BE49-F238E27FC236}">
              <a16:creationId xmlns="" xmlns:a16="http://schemas.microsoft.com/office/drawing/2014/main" id="{00000000-0008-0000-0A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5" name="Picture 3504">
          <a:extLst>
            <a:ext uri="{FF2B5EF4-FFF2-40B4-BE49-F238E27FC236}">
              <a16:creationId xmlns="" xmlns:a16="http://schemas.microsoft.com/office/drawing/2014/main" id="{00000000-0008-0000-0A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6" name="Picture 3505">
          <a:extLst>
            <a:ext uri="{FF2B5EF4-FFF2-40B4-BE49-F238E27FC236}">
              <a16:creationId xmlns="" xmlns:a16="http://schemas.microsoft.com/office/drawing/2014/main" id="{00000000-0008-0000-0A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7" name="Picture 3506">
          <a:extLst>
            <a:ext uri="{FF2B5EF4-FFF2-40B4-BE49-F238E27FC236}">
              <a16:creationId xmlns="" xmlns:a16="http://schemas.microsoft.com/office/drawing/2014/main" id="{00000000-0008-0000-0A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8" name="Picture 3507">
          <a:extLst>
            <a:ext uri="{FF2B5EF4-FFF2-40B4-BE49-F238E27FC236}">
              <a16:creationId xmlns="" xmlns:a16="http://schemas.microsoft.com/office/drawing/2014/main" id="{00000000-0008-0000-0A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09" name="Picture 3508">
          <a:extLst>
            <a:ext uri="{FF2B5EF4-FFF2-40B4-BE49-F238E27FC236}">
              <a16:creationId xmlns="" xmlns:a16="http://schemas.microsoft.com/office/drawing/2014/main" id="{00000000-0008-0000-0A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0" name="Picture 3509">
          <a:extLst>
            <a:ext uri="{FF2B5EF4-FFF2-40B4-BE49-F238E27FC236}">
              <a16:creationId xmlns="" xmlns:a16="http://schemas.microsoft.com/office/drawing/2014/main" id="{00000000-0008-0000-0A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1" name="Picture 3510">
          <a:extLst>
            <a:ext uri="{FF2B5EF4-FFF2-40B4-BE49-F238E27FC236}">
              <a16:creationId xmlns="" xmlns:a16="http://schemas.microsoft.com/office/drawing/2014/main" id="{00000000-0008-0000-0A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2" name="Picture 3511">
          <a:extLst>
            <a:ext uri="{FF2B5EF4-FFF2-40B4-BE49-F238E27FC236}">
              <a16:creationId xmlns="" xmlns:a16="http://schemas.microsoft.com/office/drawing/2014/main" id="{00000000-0008-0000-0A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3" name="Picture 3512">
          <a:extLst>
            <a:ext uri="{FF2B5EF4-FFF2-40B4-BE49-F238E27FC236}">
              <a16:creationId xmlns="" xmlns:a16="http://schemas.microsoft.com/office/drawing/2014/main" id="{00000000-0008-0000-0A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4" name="Picture 3513">
          <a:extLst>
            <a:ext uri="{FF2B5EF4-FFF2-40B4-BE49-F238E27FC236}">
              <a16:creationId xmlns="" xmlns:a16="http://schemas.microsoft.com/office/drawing/2014/main" id="{00000000-0008-0000-0A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5" name="Picture 3514">
          <a:extLst>
            <a:ext uri="{FF2B5EF4-FFF2-40B4-BE49-F238E27FC236}">
              <a16:creationId xmlns="" xmlns:a16="http://schemas.microsoft.com/office/drawing/2014/main" id="{00000000-0008-0000-0A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6" name="Picture 3515">
          <a:extLst>
            <a:ext uri="{FF2B5EF4-FFF2-40B4-BE49-F238E27FC236}">
              <a16:creationId xmlns="" xmlns:a16="http://schemas.microsoft.com/office/drawing/2014/main" id="{00000000-0008-0000-0A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7" name="Picture 3516">
          <a:extLst>
            <a:ext uri="{FF2B5EF4-FFF2-40B4-BE49-F238E27FC236}">
              <a16:creationId xmlns="" xmlns:a16="http://schemas.microsoft.com/office/drawing/2014/main" id="{00000000-0008-0000-0A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8" name="Picture 3517">
          <a:extLst>
            <a:ext uri="{FF2B5EF4-FFF2-40B4-BE49-F238E27FC236}">
              <a16:creationId xmlns="" xmlns:a16="http://schemas.microsoft.com/office/drawing/2014/main" id="{00000000-0008-0000-0A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19" name="Picture 3518">
          <a:extLst>
            <a:ext uri="{FF2B5EF4-FFF2-40B4-BE49-F238E27FC236}">
              <a16:creationId xmlns="" xmlns:a16="http://schemas.microsoft.com/office/drawing/2014/main" id="{00000000-0008-0000-0A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0" name="Picture 3519">
          <a:extLst>
            <a:ext uri="{FF2B5EF4-FFF2-40B4-BE49-F238E27FC236}">
              <a16:creationId xmlns="" xmlns:a16="http://schemas.microsoft.com/office/drawing/2014/main" id="{00000000-0008-0000-0A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1" name="Picture 3520">
          <a:extLst>
            <a:ext uri="{FF2B5EF4-FFF2-40B4-BE49-F238E27FC236}">
              <a16:creationId xmlns="" xmlns:a16="http://schemas.microsoft.com/office/drawing/2014/main" id="{00000000-0008-0000-0A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2" name="Picture 3521">
          <a:extLst>
            <a:ext uri="{FF2B5EF4-FFF2-40B4-BE49-F238E27FC236}">
              <a16:creationId xmlns="" xmlns:a16="http://schemas.microsoft.com/office/drawing/2014/main" id="{00000000-0008-0000-0A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3" name="Picture 3522">
          <a:extLst>
            <a:ext uri="{FF2B5EF4-FFF2-40B4-BE49-F238E27FC236}">
              <a16:creationId xmlns="" xmlns:a16="http://schemas.microsoft.com/office/drawing/2014/main" id="{00000000-0008-0000-0A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4" name="Picture 3523">
          <a:extLst>
            <a:ext uri="{FF2B5EF4-FFF2-40B4-BE49-F238E27FC236}">
              <a16:creationId xmlns="" xmlns:a16="http://schemas.microsoft.com/office/drawing/2014/main" id="{00000000-0008-0000-0A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5" name="Picture 3524">
          <a:extLst>
            <a:ext uri="{FF2B5EF4-FFF2-40B4-BE49-F238E27FC236}">
              <a16:creationId xmlns="" xmlns:a16="http://schemas.microsoft.com/office/drawing/2014/main" id="{00000000-0008-0000-0A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6" name="Picture 3525">
          <a:extLst>
            <a:ext uri="{FF2B5EF4-FFF2-40B4-BE49-F238E27FC236}">
              <a16:creationId xmlns="" xmlns:a16="http://schemas.microsoft.com/office/drawing/2014/main" id="{00000000-0008-0000-0A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7" name="Picture 3526">
          <a:extLst>
            <a:ext uri="{FF2B5EF4-FFF2-40B4-BE49-F238E27FC236}">
              <a16:creationId xmlns="" xmlns:a16="http://schemas.microsoft.com/office/drawing/2014/main" id="{00000000-0008-0000-0A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8" name="Picture 3527">
          <a:extLst>
            <a:ext uri="{FF2B5EF4-FFF2-40B4-BE49-F238E27FC236}">
              <a16:creationId xmlns="" xmlns:a16="http://schemas.microsoft.com/office/drawing/2014/main" id="{00000000-0008-0000-0A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29" name="Picture 3528">
          <a:extLst>
            <a:ext uri="{FF2B5EF4-FFF2-40B4-BE49-F238E27FC236}">
              <a16:creationId xmlns="" xmlns:a16="http://schemas.microsoft.com/office/drawing/2014/main" id="{00000000-0008-0000-0A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0" name="Picture 3529">
          <a:extLst>
            <a:ext uri="{FF2B5EF4-FFF2-40B4-BE49-F238E27FC236}">
              <a16:creationId xmlns="" xmlns:a16="http://schemas.microsoft.com/office/drawing/2014/main" id="{00000000-0008-0000-0A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1" name="Picture 3530">
          <a:extLst>
            <a:ext uri="{FF2B5EF4-FFF2-40B4-BE49-F238E27FC236}">
              <a16:creationId xmlns="" xmlns:a16="http://schemas.microsoft.com/office/drawing/2014/main" id="{00000000-0008-0000-0A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2" name="Picture 3531">
          <a:extLst>
            <a:ext uri="{FF2B5EF4-FFF2-40B4-BE49-F238E27FC236}">
              <a16:creationId xmlns="" xmlns:a16="http://schemas.microsoft.com/office/drawing/2014/main" id="{00000000-0008-0000-0A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3" name="Picture 3532">
          <a:extLst>
            <a:ext uri="{FF2B5EF4-FFF2-40B4-BE49-F238E27FC236}">
              <a16:creationId xmlns="" xmlns:a16="http://schemas.microsoft.com/office/drawing/2014/main" id="{00000000-0008-0000-0A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4" name="Picture 3533">
          <a:extLst>
            <a:ext uri="{FF2B5EF4-FFF2-40B4-BE49-F238E27FC236}">
              <a16:creationId xmlns="" xmlns:a16="http://schemas.microsoft.com/office/drawing/2014/main" id="{00000000-0008-0000-0A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5" name="Picture 3534">
          <a:extLst>
            <a:ext uri="{FF2B5EF4-FFF2-40B4-BE49-F238E27FC236}">
              <a16:creationId xmlns="" xmlns:a16="http://schemas.microsoft.com/office/drawing/2014/main" id="{00000000-0008-0000-0A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6" name="Picture 3535">
          <a:extLst>
            <a:ext uri="{FF2B5EF4-FFF2-40B4-BE49-F238E27FC236}">
              <a16:creationId xmlns="" xmlns:a16="http://schemas.microsoft.com/office/drawing/2014/main" id="{00000000-0008-0000-0A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7" name="Picture 3536">
          <a:extLst>
            <a:ext uri="{FF2B5EF4-FFF2-40B4-BE49-F238E27FC236}">
              <a16:creationId xmlns="" xmlns:a16="http://schemas.microsoft.com/office/drawing/2014/main" id="{00000000-0008-0000-0A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8" name="Picture 3537">
          <a:extLst>
            <a:ext uri="{FF2B5EF4-FFF2-40B4-BE49-F238E27FC236}">
              <a16:creationId xmlns="" xmlns:a16="http://schemas.microsoft.com/office/drawing/2014/main" id="{00000000-0008-0000-0A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39" name="Picture 3538">
          <a:extLst>
            <a:ext uri="{FF2B5EF4-FFF2-40B4-BE49-F238E27FC236}">
              <a16:creationId xmlns="" xmlns:a16="http://schemas.microsoft.com/office/drawing/2014/main" id="{00000000-0008-0000-0A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0" name="Picture 3539">
          <a:extLst>
            <a:ext uri="{FF2B5EF4-FFF2-40B4-BE49-F238E27FC236}">
              <a16:creationId xmlns="" xmlns:a16="http://schemas.microsoft.com/office/drawing/2014/main" id="{00000000-0008-0000-0A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1" name="Picture 3540">
          <a:extLst>
            <a:ext uri="{FF2B5EF4-FFF2-40B4-BE49-F238E27FC236}">
              <a16:creationId xmlns="" xmlns:a16="http://schemas.microsoft.com/office/drawing/2014/main" id="{00000000-0008-0000-0A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2" name="Picture 3541">
          <a:extLst>
            <a:ext uri="{FF2B5EF4-FFF2-40B4-BE49-F238E27FC236}">
              <a16:creationId xmlns="" xmlns:a16="http://schemas.microsoft.com/office/drawing/2014/main" id="{00000000-0008-0000-0A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3" name="Picture 3542">
          <a:extLst>
            <a:ext uri="{FF2B5EF4-FFF2-40B4-BE49-F238E27FC236}">
              <a16:creationId xmlns="" xmlns:a16="http://schemas.microsoft.com/office/drawing/2014/main" id="{00000000-0008-0000-0A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4" name="Picture 3543">
          <a:extLst>
            <a:ext uri="{FF2B5EF4-FFF2-40B4-BE49-F238E27FC236}">
              <a16:creationId xmlns="" xmlns:a16="http://schemas.microsoft.com/office/drawing/2014/main" id="{00000000-0008-0000-0A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5" name="Picture 3544">
          <a:extLst>
            <a:ext uri="{FF2B5EF4-FFF2-40B4-BE49-F238E27FC236}">
              <a16:creationId xmlns="" xmlns:a16="http://schemas.microsoft.com/office/drawing/2014/main" id="{00000000-0008-0000-0A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6" name="Picture 3545">
          <a:extLst>
            <a:ext uri="{FF2B5EF4-FFF2-40B4-BE49-F238E27FC236}">
              <a16:creationId xmlns="" xmlns:a16="http://schemas.microsoft.com/office/drawing/2014/main" id="{00000000-0008-0000-0A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7" name="Picture 3546">
          <a:extLst>
            <a:ext uri="{FF2B5EF4-FFF2-40B4-BE49-F238E27FC236}">
              <a16:creationId xmlns="" xmlns:a16="http://schemas.microsoft.com/office/drawing/2014/main" id="{00000000-0008-0000-0A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8" name="Picture 3547">
          <a:extLst>
            <a:ext uri="{FF2B5EF4-FFF2-40B4-BE49-F238E27FC236}">
              <a16:creationId xmlns="" xmlns:a16="http://schemas.microsoft.com/office/drawing/2014/main" id="{00000000-0008-0000-0A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49" name="Picture 3548">
          <a:extLst>
            <a:ext uri="{FF2B5EF4-FFF2-40B4-BE49-F238E27FC236}">
              <a16:creationId xmlns="" xmlns:a16="http://schemas.microsoft.com/office/drawing/2014/main" id="{00000000-0008-0000-0A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0" name="Picture 3549">
          <a:extLst>
            <a:ext uri="{FF2B5EF4-FFF2-40B4-BE49-F238E27FC236}">
              <a16:creationId xmlns="" xmlns:a16="http://schemas.microsoft.com/office/drawing/2014/main" id="{00000000-0008-0000-0A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1" name="Picture 3550">
          <a:extLst>
            <a:ext uri="{FF2B5EF4-FFF2-40B4-BE49-F238E27FC236}">
              <a16:creationId xmlns="" xmlns:a16="http://schemas.microsoft.com/office/drawing/2014/main" id="{00000000-0008-0000-0A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2" name="Picture 3551">
          <a:extLst>
            <a:ext uri="{FF2B5EF4-FFF2-40B4-BE49-F238E27FC236}">
              <a16:creationId xmlns="" xmlns:a16="http://schemas.microsoft.com/office/drawing/2014/main" id="{00000000-0008-0000-0A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3" name="Picture 3552">
          <a:extLst>
            <a:ext uri="{FF2B5EF4-FFF2-40B4-BE49-F238E27FC236}">
              <a16:creationId xmlns="" xmlns:a16="http://schemas.microsoft.com/office/drawing/2014/main" id="{00000000-0008-0000-0A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4" name="Picture 3553">
          <a:extLst>
            <a:ext uri="{FF2B5EF4-FFF2-40B4-BE49-F238E27FC236}">
              <a16:creationId xmlns="" xmlns:a16="http://schemas.microsoft.com/office/drawing/2014/main" id="{00000000-0008-0000-0A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5" name="Picture 3554">
          <a:extLst>
            <a:ext uri="{FF2B5EF4-FFF2-40B4-BE49-F238E27FC236}">
              <a16:creationId xmlns="" xmlns:a16="http://schemas.microsoft.com/office/drawing/2014/main" id="{00000000-0008-0000-0A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6" name="Picture 3555">
          <a:extLst>
            <a:ext uri="{FF2B5EF4-FFF2-40B4-BE49-F238E27FC236}">
              <a16:creationId xmlns="" xmlns:a16="http://schemas.microsoft.com/office/drawing/2014/main" id="{00000000-0008-0000-0A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7" name="Picture 3556">
          <a:extLst>
            <a:ext uri="{FF2B5EF4-FFF2-40B4-BE49-F238E27FC236}">
              <a16:creationId xmlns="" xmlns:a16="http://schemas.microsoft.com/office/drawing/2014/main" id="{00000000-0008-0000-0A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8" name="Picture 3557">
          <a:extLst>
            <a:ext uri="{FF2B5EF4-FFF2-40B4-BE49-F238E27FC236}">
              <a16:creationId xmlns="" xmlns:a16="http://schemas.microsoft.com/office/drawing/2014/main" id="{00000000-0008-0000-0A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59" name="Picture 3558">
          <a:extLst>
            <a:ext uri="{FF2B5EF4-FFF2-40B4-BE49-F238E27FC236}">
              <a16:creationId xmlns="" xmlns:a16="http://schemas.microsoft.com/office/drawing/2014/main" id="{00000000-0008-0000-0A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0" name="Picture 3559">
          <a:extLst>
            <a:ext uri="{FF2B5EF4-FFF2-40B4-BE49-F238E27FC236}">
              <a16:creationId xmlns="" xmlns:a16="http://schemas.microsoft.com/office/drawing/2014/main" id="{00000000-0008-0000-0A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1" name="Picture 3560">
          <a:extLst>
            <a:ext uri="{FF2B5EF4-FFF2-40B4-BE49-F238E27FC236}">
              <a16:creationId xmlns="" xmlns:a16="http://schemas.microsoft.com/office/drawing/2014/main" id="{00000000-0008-0000-0A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2" name="Picture 3561">
          <a:extLst>
            <a:ext uri="{FF2B5EF4-FFF2-40B4-BE49-F238E27FC236}">
              <a16:creationId xmlns="" xmlns:a16="http://schemas.microsoft.com/office/drawing/2014/main" id="{00000000-0008-0000-0A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3" name="Picture 3562">
          <a:extLst>
            <a:ext uri="{FF2B5EF4-FFF2-40B4-BE49-F238E27FC236}">
              <a16:creationId xmlns="" xmlns:a16="http://schemas.microsoft.com/office/drawing/2014/main" id="{00000000-0008-0000-0A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4" name="Picture 3563">
          <a:extLst>
            <a:ext uri="{FF2B5EF4-FFF2-40B4-BE49-F238E27FC236}">
              <a16:creationId xmlns="" xmlns:a16="http://schemas.microsoft.com/office/drawing/2014/main" id="{00000000-0008-0000-0A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5" name="Picture 3564">
          <a:extLst>
            <a:ext uri="{FF2B5EF4-FFF2-40B4-BE49-F238E27FC236}">
              <a16:creationId xmlns="" xmlns:a16="http://schemas.microsoft.com/office/drawing/2014/main" id="{00000000-0008-0000-0A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6" name="Picture 3565">
          <a:extLst>
            <a:ext uri="{FF2B5EF4-FFF2-40B4-BE49-F238E27FC236}">
              <a16:creationId xmlns="" xmlns:a16="http://schemas.microsoft.com/office/drawing/2014/main" id="{00000000-0008-0000-0A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7" name="Picture 3566">
          <a:extLst>
            <a:ext uri="{FF2B5EF4-FFF2-40B4-BE49-F238E27FC236}">
              <a16:creationId xmlns="" xmlns:a16="http://schemas.microsoft.com/office/drawing/2014/main" id="{00000000-0008-0000-0A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8" name="Picture 3567">
          <a:extLst>
            <a:ext uri="{FF2B5EF4-FFF2-40B4-BE49-F238E27FC236}">
              <a16:creationId xmlns="" xmlns:a16="http://schemas.microsoft.com/office/drawing/2014/main" id="{00000000-0008-0000-0A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69" name="Picture 3568">
          <a:extLst>
            <a:ext uri="{FF2B5EF4-FFF2-40B4-BE49-F238E27FC236}">
              <a16:creationId xmlns="" xmlns:a16="http://schemas.microsoft.com/office/drawing/2014/main" id="{00000000-0008-0000-0A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0" name="Picture 3569">
          <a:extLst>
            <a:ext uri="{FF2B5EF4-FFF2-40B4-BE49-F238E27FC236}">
              <a16:creationId xmlns="" xmlns:a16="http://schemas.microsoft.com/office/drawing/2014/main" id="{00000000-0008-0000-0A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1" name="Picture 3570">
          <a:extLst>
            <a:ext uri="{FF2B5EF4-FFF2-40B4-BE49-F238E27FC236}">
              <a16:creationId xmlns="" xmlns:a16="http://schemas.microsoft.com/office/drawing/2014/main" id="{00000000-0008-0000-0A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2" name="Picture 3571">
          <a:extLst>
            <a:ext uri="{FF2B5EF4-FFF2-40B4-BE49-F238E27FC236}">
              <a16:creationId xmlns="" xmlns:a16="http://schemas.microsoft.com/office/drawing/2014/main" id="{00000000-0008-0000-0A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3" name="Picture 3572">
          <a:extLst>
            <a:ext uri="{FF2B5EF4-FFF2-40B4-BE49-F238E27FC236}">
              <a16:creationId xmlns="" xmlns:a16="http://schemas.microsoft.com/office/drawing/2014/main" id="{00000000-0008-0000-0A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4" name="Picture 3573">
          <a:extLst>
            <a:ext uri="{FF2B5EF4-FFF2-40B4-BE49-F238E27FC236}">
              <a16:creationId xmlns="" xmlns:a16="http://schemas.microsoft.com/office/drawing/2014/main" id="{00000000-0008-0000-0A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5" name="Picture 3574">
          <a:extLst>
            <a:ext uri="{FF2B5EF4-FFF2-40B4-BE49-F238E27FC236}">
              <a16:creationId xmlns="" xmlns:a16="http://schemas.microsoft.com/office/drawing/2014/main" id="{00000000-0008-0000-0A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6" name="Picture 3575">
          <a:extLst>
            <a:ext uri="{FF2B5EF4-FFF2-40B4-BE49-F238E27FC236}">
              <a16:creationId xmlns="" xmlns:a16="http://schemas.microsoft.com/office/drawing/2014/main" id="{00000000-0008-0000-0A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7" name="Picture 3576">
          <a:extLst>
            <a:ext uri="{FF2B5EF4-FFF2-40B4-BE49-F238E27FC236}">
              <a16:creationId xmlns="" xmlns:a16="http://schemas.microsoft.com/office/drawing/2014/main" id="{00000000-0008-0000-0A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8" name="Picture 3577">
          <a:extLst>
            <a:ext uri="{FF2B5EF4-FFF2-40B4-BE49-F238E27FC236}">
              <a16:creationId xmlns="" xmlns:a16="http://schemas.microsoft.com/office/drawing/2014/main" id="{00000000-0008-0000-0A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79" name="Picture 3578">
          <a:extLst>
            <a:ext uri="{FF2B5EF4-FFF2-40B4-BE49-F238E27FC236}">
              <a16:creationId xmlns="" xmlns:a16="http://schemas.microsoft.com/office/drawing/2014/main" id="{00000000-0008-0000-0A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0" name="Picture 3579">
          <a:extLst>
            <a:ext uri="{FF2B5EF4-FFF2-40B4-BE49-F238E27FC236}">
              <a16:creationId xmlns="" xmlns:a16="http://schemas.microsoft.com/office/drawing/2014/main" id="{00000000-0008-0000-0A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1" name="Picture 3580">
          <a:extLst>
            <a:ext uri="{FF2B5EF4-FFF2-40B4-BE49-F238E27FC236}">
              <a16:creationId xmlns="" xmlns:a16="http://schemas.microsoft.com/office/drawing/2014/main" id="{00000000-0008-0000-0A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2" name="Picture 3581">
          <a:extLst>
            <a:ext uri="{FF2B5EF4-FFF2-40B4-BE49-F238E27FC236}">
              <a16:creationId xmlns="" xmlns:a16="http://schemas.microsoft.com/office/drawing/2014/main" id="{00000000-0008-0000-0A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3" name="Picture 3582">
          <a:extLst>
            <a:ext uri="{FF2B5EF4-FFF2-40B4-BE49-F238E27FC236}">
              <a16:creationId xmlns="" xmlns:a16="http://schemas.microsoft.com/office/drawing/2014/main" id="{00000000-0008-0000-0A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4" name="Picture 3583">
          <a:extLst>
            <a:ext uri="{FF2B5EF4-FFF2-40B4-BE49-F238E27FC236}">
              <a16:creationId xmlns="" xmlns:a16="http://schemas.microsoft.com/office/drawing/2014/main" id="{00000000-0008-0000-0A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5" name="Picture 3584">
          <a:extLst>
            <a:ext uri="{FF2B5EF4-FFF2-40B4-BE49-F238E27FC236}">
              <a16:creationId xmlns="" xmlns:a16="http://schemas.microsoft.com/office/drawing/2014/main" id="{00000000-0008-0000-0A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6" name="Picture 3585">
          <a:extLst>
            <a:ext uri="{FF2B5EF4-FFF2-40B4-BE49-F238E27FC236}">
              <a16:creationId xmlns="" xmlns:a16="http://schemas.microsoft.com/office/drawing/2014/main" id="{00000000-0008-0000-0A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7" name="Picture 3586">
          <a:extLst>
            <a:ext uri="{FF2B5EF4-FFF2-40B4-BE49-F238E27FC236}">
              <a16:creationId xmlns="" xmlns:a16="http://schemas.microsoft.com/office/drawing/2014/main" id="{00000000-0008-0000-0A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8" name="Picture 3587">
          <a:extLst>
            <a:ext uri="{FF2B5EF4-FFF2-40B4-BE49-F238E27FC236}">
              <a16:creationId xmlns="" xmlns:a16="http://schemas.microsoft.com/office/drawing/2014/main" id="{00000000-0008-0000-0A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89" name="Picture 3588">
          <a:extLst>
            <a:ext uri="{FF2B5EF4-FFF2-40B4-BE49-F238E27FC236}">
              <a16:creationId xmlns="" xmlns:a16="http://schemas.microsoft.com/office/drawing/2014/main" id="{00000000-0008-0000-0A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0" name="Picture 3589">
          <a:extLst>
            <a:ext uri="{FF2B5EF4-FFF2-40B4-BE49-F238E27FC236}">
              <a16:creationId xmlns="" xmlns:a16="http://schemas.microsoft.com/office/drawing/2014/main" id="{00000000-0008-0000-0A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1" name="Picture 3590">
          <a:extLst>
            <a:ext uri="{FF2B5EF4-FFF2-40B4-BE49-F238E27FC236}">
              <a16:creationId xmlns="" xmlns:a16="http://schemas.microsoft.com/office/drawing/2014/main" id="{00000000-0008-0000-0A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2" name="Picture 3591">
          <a:extLst>
            <a:ext uri="{FF2B5EF4-FFF2-40B4-BE49-F238E27FC236}">
              <a16:creationId xmlns="" xmlns:a16="http://schemas.microsoft.com/office/drawing/2014/main" id="{00000000-0008-0000-0A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3" name="Picture 3592">
          <a:extLst>
            <a:ext uri="{FF2B5EF4-FFF2-40B4-BE49-F238E27FC236}">
              <a16:creationId xmlns="" xmlns:a16="http://schemas.microsoft.com/office/drawing/2014/main" id="{00000000-0008-0000-0A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4" name="Picture 3593">
          <a:extLst>
            <a:ext uri="{FF2B5EF4-FFF2-40B4-BE49-F238E27FC236}">
              <a16:creationId xmlns="" xmlns:a16="http://schemas.microsoft.com/office/drawing/2014/main" id="{00000000-0008-0000-0A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5" name="Picture 3594">
          <a:extLst>
            <a:ext uri="{FF2B5EF4-FFF2-40B4-BE49-F238E27FC236}">
              <a16:creationId xmlns="" xmlns:a16="http://schemas.microsoft.com/office/drawing/2014/main" id="{00000000-0008-0000-0A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6" name="Picture 3595">
          <a:extLst>
            <a:ext uri="{FF2B5EF4-FFF2-40B4-BE49-F238E27FC236}">
              <a16:creationId xmlns="" xmlns:a16="http://schemas.microsoft.com/office/drawing/2014/main" id="{00000000-0008-0000-0A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7" name="Picture 3596">
          <a:extLst>
            <a:ext uri="{FF2B5EF4-FFF2-40B4-BE49-F238E27FC236}">
              <a16:creationId xmlns="" xmlns:a16="http://schemas.microsoft.com/office/drawing/2014/main" id="{00000000-0008-0000-0A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8" name="Picture 3597">
          <a:extLst>
            <a:ext uri="{FF2B5EF4-FFF2-40B4-BE49-F238E27FC236}">
              <a16:creationId xmlns="" xmlns:a16="http://schemas.microsoft.com/office/drawing/2014/main" id="{00000000-0008-0000-0A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599" name="Picture 3598">
          <a:extLst>
            <a:ext uri="{FF2B5EF4-FFF2-40B4-BE49-F238E27FC236}">
              <a16:creationId xmlns="" xmlns:a16="http://schemas.microsoft.com/office/drawing/2014/main" id="{00000000-0008-0000-0A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0" name="Picture 3599">
          <a:extLst>
            <a:ext uri="{FF2B5EF4-FFF2-40B4-BE49-F238E27FC236}">
              <a16:creationId xmlns="" xmlns:a16="http://schemas.microsoft.com/office/drawing/2014/main" id="{00000000-0008-0000-0A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1" name="Picture 3600">
          <a:extLst>
            <a:ext uri="{FF2B5EF4-FFF2-40B4-BE49-F238E27FC236}">
              <a16:creationId xmlns="" xmlns:a16="http://schemas.microsoft.com/office/drawing/2014/main" id="{00000000-0008-0000-0A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2" name="Picture 3601">
          <a:extLst>
            <a:ext uri="{FF2B5EF4-FFF2-40B4-BE49-F238E27FC236}">
              <a16:creationId xmlns="" xmlns:a16="http://schemas.microsoft.com/office/drawing/2014/main" id="{00000000-0008-0000-0A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3" name="Picture 3602">
          <a:extLst>
            <a:ext uri="{FF2B5EF4-FFF2-40B4-BE49-F238E27FC236}">
              <a16:creationId xmlns="" xmlns:a16="http://schemas.microsoft.com/office/drawing/2014/main" id="{00000000-0008-0000-0A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4" name="Picture 3603">
          <a:extLst>
            <a:ext uri="{FF2B5EF4-FFF2-40B4-BE49-F238E27FC236}">
              <a16:creationId xmlns="" xmlns:a16="http://schemas.microsoft.com/office/drawing/2014/main" id="{00000000-0008-0000-0A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5" name="Picture 3604">
          <a:extLst>
            <a:ext uri="{FF2B5EF4-FFF2-40B4-BE49-F238E27FC236}">
              <a16:creationId xmlns="" xmlns:a16="http://schemas.microsoft.com/office/drawing/2014/main" id="{00000000-0008-0000-0A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6" name="Picture 3605">
          <a:extLst>
            <a:ext uri="{FF2B5EF4-FFF2-40B4-BE49-F238E27FC236}">
              <a16:creationId xmlns="" xmlns:a16="http://schemas.microsoft.com/office/drawing/2014/main" id="{00000000-0008-0000-0A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7" name="Picture 3606">
          <a:extLst>
            <a:ext uri="{FF2B5EF4-FFF2-40B4-BE49-F238E27FC236}">
              <a16:creationId xmlns="" xmlns:a16="http://schemas.microsoft.com/office/drawing/2014/main" id="{00000000-0008-0000-0A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8" name="Picture 3607">
          <a:extLst>
            <a:ext uri="{FF2B5EF4-FFF2-40B4-BE49-F238E27FC236}">
              <a16:creationId xmlns="" xmlns:a16="http://schemas.microsoft.com/office/drawing/2014/main" id="{00000000-0008-0000-0A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09" name="Picture 3608">
          <a:extLst>
            <a:ext uri="{FF2B5EF4-FFF2-40B4-BE49-F238E27FC236}">
              <a16:creationId xmlns="" xmlns:a16="http://schemas.microsoft.com/office/drawing/2014/main" id="{00000000-0008-0000-0A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0" name="Picture 3609">
          <a:extLst>
            <a:ext uri="{FF2B5EF4-FFF2-40B4-BE49-F238E27FC236}">
              <a16:creationId xmlns="" xmlns:a16="http://schemas.microsoft.com/office/drawing/2014/main" id="{00000000-0008-0000-0A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1" name="Picture 3610">
          <a:extLst>
            <a:ext uri="{FF2B5EF4-FFF2-40B4-BE49-F238E27FC236}">
              <a16:creationId xmlns="" xmlns:a16="http://schemas.microsoft.com/office/drawing/2014/main" id="{00000000-0008-0000-0A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2" name="Picture 3611">
          <a:extLst>
            <a:ext uri="{FF2B5EF4-FFF2-40B4-BE49-F238E27FC236}">
              <a16:creationId xmlns="" xmlns:a16="http://schemas.microsoft.com/office/drawing/2014/main" id="{00000000-0008-0000-0A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3" name="Picture 3612">
          <a:extLst>
            <a:ext uri="{FF2B5EF4-FFF2-40B4-BE49-F238E27FC236}">
              <a16:creationId xmlns="" xmlns:a16="http://schemas.microsoft.com/office/drawing/2014/main" id="{00000000-0008-0000-0A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4" name="Picture 3613">
          <a:extLst>
            <a:ext uri="{FF2B5EF4-FFF2-40B4-BE49-F238E27FC236}">
              <a16:creationId xmlns="" xmlns:a16="http://schemas.microsoft.com/office/drawing/2014/main" id="{00000000-0008-0000-0A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5" name="Picture 3614">
          <a:extLst>
            <a:ext uri="{FF2B5EF4-FFF2-40B4-BE49-F238E27FC236}">
              <a16:creationId xmlns="" xmlns:a16="http://schemas.microsoft.com/office/drawing/2014/main" id="{00000000-0008-0000-0A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6" name="Picture 3615">
          <a:extLst>
            <a:ext uri="{FF2B5EF4-FFF2-40B4-BE49-F238E27FC236}">
              <a16:creationId xmlns="" xmlns:a16="http://schemas.microsoft.com/office/drawing/2014/main" id="{00000000-0008-0000-0A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7" name="Picture 3616">
          <a:extLst>
            <a:ext uri="{FF2B5EF4-FFF2-40B4-BE49-F238E27FC236}">
              <a16:creationId xmlns="" xmlns:a16="http://schemas.microsoft.com/office/drawing/2014/main" id="{00000000-0008-0000-0A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8" name="Picture 3617">
          <a:extLst>
            <a:ext uri="{FF2B5EF4-FFF2-40B4-BE49-F238E27FC236}">
              <a16:creationId xmlns="" xmlns:a16="http://schemas.microsoft.com/office/drawing/2014/main" id="{00000000-0008-0000-0A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19" name="Picture 3618">
          <a:extLst>
            <a:ext uri="{FF2B5EF4-FFF2-40B4-BE49-F238E27FC236}">
              <a16:creationId xmlns="" xmlns:a16="http://schemas.microsoft.com/office/drawing/2014/main" id="{00000000-0008-0000-0A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0" name="Picture 3619">
          <a:extLst>
            <a:ext uri="{FF2B5EF4-FFF2-40B4-BE49-F238E27FC236}">
              <a16:creationId xmlns="" xmlns:a16="http://schemas.microsoft.com/office/drawing/2014/main" id="{00000000-0008-0000-0A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1" name="Picture 3620">
          <a:extLst>
            <a:ext uri="{FF2B5EF4-FFF2-40B4-BE49-F238E27FC236}">
              <a16:creationId xmlns="" xmlns:a16="http://schemas.microsoft.com/office/drawing/2014/main" id="{00000000-0008-0000-0A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2" name="Picture 3621">
          <a:extLst>
            <a:ext uri="{FF2B5EF4-FFF2-40B4-BE49-F238E27FC236}">
              <a16:creationId xmlns="" xmlns:a16="http://schemas.microsoft.com/office/drawing/2014/main" id="{00000000-0008-0000-0A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3" name="Picture 3622">
          <a:extLst>
            <a:ext uri="{FF2B5EF4-FFF2-40B4-BE49-F238E27FC236}">
              <a16:creationId xmlns="" xmlns:a16="http://schemas.microsoft.com/office/drawing/2014/main" id="{00000000-0008-0000-0A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4" name="Picture 3623">
          <a:extLst>
            <a:ext uri="{FF2B5EF4-FFF2-40B4-BE49-F238E27FC236}">
              <a16:creationId xmlns="" xmlns:a16="http://schemas.microsoft.com/office/drawing/2014/main" id="{00000000-0008-0000-0A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5" name="Picture 3624">
          <a:extLst>
            <a:ext uri="{FF2B5EF4-FFF2-40B4-BE49-F238E27FC236}">
              <a16:creationId xmlns="" xmlns:a16="http://schemas.microsoft.com/office/drawing/2014/main" id="{00000000-0008-0000-0A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6" name="Picture 3625">
          <a:extLst>
            <a:ext uri="{FF2B5EF4-FFF2-40B4-BE49-F238E27FC236}">
              <a16:creationId xmlns="" xmlns:a16="http://schemas.microsoft.com/office/drawing/2014/main" id="{00000000-0008-0000-0A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7" name="Picture 3626">
          <a:extLst>
            <a:ext uri="{FF2B5EF4-FFF2-40B4-BE49-F238E27FC236}">
              <a16:creationId xmlns="" xmlns:a16="http://schemas.microsoft.com/office/drawing/2014/main" id="{00000000-0008-0000-0A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8" name="Picture 3627">
          <a:extLst>
            <a:ext uri="{FF2B5EF4-FFF2-40B4-BE49-F238E27FC236}">
              <a16:creationId xmlns="" xmlns:a16="http://schemas.microsoft.com/office/drawing/2014/main" id="{00000000-0008-0000-0A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29" name="Picture 3628">
          <a:extLst>
            <a:ext uri="{FF2B5EF4-FFF2-40B4-BE49-F238E27FC236}">
              <a16:creationId xmlns="" xmlns:a16="http://schemas.microsoft.com/office/drawing/2014/main" id="{00000000-0008-0000-0A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0" name="Picture 3629">
          <a:extLst>
            <a:ext uri="{FF2B5EF4-FFF2-40B4-BE49-F238E27FC236}">
              <a16:creationId xmlns="" xmlns:a16="http://schemas.microsoft.com/office/drawing/2014/main" id="{00000000-0008-0000-0A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1" name="Picture 3630">
          <a:extLst>
            <a:ext uri="{FF2B5EF4-FFF2-40B4-BE49-F238E27FC236}">
              <a16:creationId xmlns="" xmlns:a16="http://schemas.microsoft.com/office/drawing/2014/main" id="{00000000-0008-0000-0A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2" name="Picture 3631">
          <a:extLst>
            <a:ext uri="{FF2B5EF4-FFF2-40B4-BE49-F238E27FC236}">
              <a16:creationId xmlns="" xmlns:a16="http://schemas.microsoft.com/office/drawing/2014/main" id="{00000000-0008-0000-0A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3" name="Picture 3632">
          <a:extLst>
            <a:ext uri="{FF2B5EF4-FFF2-40B4-BE49-F238E27FC236}">
              <a16:creationId xmlns="" xmlns:a16="http://schemas.microsoft.com/office/drawing/2014/main" id="{00000000-0008-0000-0A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4" name="Picture 3633">
          <a:extLst>
            <a:ext uri="{FF2B5EF4-FFF2-40B4-BE49-F238E27FC236}">
              <a16:creationId xmlns="" xmlns:a16="http://schemas.microsoft.com/office/drawing/2014/main" id="{00000000-0008-0000-0A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5" name="Picture 3634">
          <a:extLst>
            <a:ext uri="{FF2B5EF4-FFF2-40B4-BE49-F238E27FC236}">
              <a16:creationId xmlns="" xmlns:a16="http://schemas.microsoft.com/office/drawing/2014/main" id="{00000000-0008-0000-0A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6" name="Picture 3635">
          <a:extLst>
            <a:ext uri="{FF2B5EF4-FFF2-40B4-BE49-F238E27FC236}">
              <a16:creationId xmlns="" xmlns:a16="http://schemas.microsoft.com/office/drawing/2014/main" id="{00000000-0008-0000-0A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7" name="Picture 3636">
          <a:extLst>
            <a:ext uri="{FF2B5EF4-FFF2-40B4-BE49-F238E27FC236}">
              <a16:creationId xmlns="" xmlns:a16="http://schemas.microsoft.com/office/drawing/2014/main" id="{00000000-0008-0000-0A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8" name="Picture 3637">
          <a:extLst>
            <a:ext uri="{FF2B5EF4-FFF2-40B4-BE49-F238E27FC236}">
              <a16:creationId xmlns="" xmlns:a16="http://schemas.microsoft.com/office/drawing/2014/main" id="{00000000-0008-0000-0A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39" name="Picture 3638">
          <a:extLst>
            <a:ext uri="{FF2B5EF4-FFF2-40B4-BE49-F238E27FC236}">
              <a16:creationId xmlns="" xmlns:a16="http://schemas.microsoft.com/office/drawing/2014/main" id="{00000000-0008-0000-0A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0" name="Picture 3639">
          <a:extLst>
            <a:ext uri="{FF2B5EF4-FFF2-40B4-BE49-F238E27FC236}">
              <a16:creationId xmlns="" xmlns:a16="http://schemas.microsoft.com/office/drawing/2014/main" id="{00000000-0008-0000-0A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1" name="Picture 3640">
          <a:extLst>
            <a:ext uri="{FF2B5EF4-FFF2-40B4-BE49-F238E27FC236}">
              <a16:creationId xmlns="" xmlns:a16="http://schemas.microsoft.com/office/drawing/2014/main" id="{00000000-0008-0000-0A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2" name="Picture 3641">
          <a:extLst>
            <a:ext uri="{FF2B5EF4-FFF2-40B4-BE49-F238E27FC236}">
              <a16:creationId xmlns="" xmlns:a16="http://schemas.microsoft.com/office/drawing/2014/main" id="{00000000-0008-0000-0A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3" name="Picture 3642">
          <a:extLst>
            <a:ext uri="{FF2B5EF4-FFF2-40B4-BE49-F238E27FC236}">
              <a16:creationId xmlns="" xmlns:a16="http://schemas.microsoft.com/office/drawing/2014/main" id="{00000000-0008-0000-0A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4" name="Picture 3643">
          <a:extLst>
            <a:ext uri="{FF2B5EF4-FFF2-40B4-BE49-F238E27FC236}">
              <a16:creationId xmlns="" xmlns:a16="http://schemas.microsoft.com/office/drawing/2014/main" id="{00000000-0008-0000-0A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5" name="Picture 3644">
          <a:extLst>
            <a:ext uri="{FF2B5EF4-FFF2-40B4-BE49-F238E27FC236}">
              <a16:creationId xmlns="" xmlns:a16="http://schemas.microsoft.com/office/drawing/2014/main" id="{00000000-0008-0000-0A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6" name="Picture 3645">
          <a:extLst>
            <a:ext uri="{FF2B5EF4-FFF2-40B4-BE49-F238E27FC236}">
              <a16:creationId xmlns="" xmlns:a16="http://schemas.microsoft.com/office/drawing/2014/main" id="{00000000-0008-0000-0A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7" name="Picture 3646">
          <a:extLst>
            <a:ext uri="{FF2B5EF4-FFF2-40B4-BE49-F238E27FC236}">
              <a16:creationId xmlns="" xmlns:a16="http://schemas.microsoft.com/office/drawing/2014/main" id="{00000000-0008-0000-0A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8" name="Picture 3647">
          <a:extLst>
            <a:ext uri="{FF2B5EF4-FFF2-40B4-BE49-F238E27FC236}">
              <a16:creationId xmlns="" xmlns:a16="http://schemas.microsoft.com/office/drawing/2014/main" id="{00000000-0008-0000-0A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49" name="Picture 3648">
          <a:extLst>
            <a:ext uri="{FF2B5EF4-FFF2-40B4-BE49-F238E27FC236}">
              <a16:creationId xmlns="" xmlns:a16="http://schemas.microsoft.com/office/drawing/2014/main" id="{00000000-0008-0000-0A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0" name="Picture 3649">
          <a:extLst>
            <a:ext uri="{FF2B5EF4-FFF2-40B4-BE49-F238E27FC236}">
              <a16:creationId xmlns="" xmlns:a16="http://schemas.microsoft.com/office/drawing/2014/main" id="{00000000-0008-0000-0A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1" name="Picture 3650">
          <a:extLst>
            <a:ext uri="{FF2B5EF4-FFF2-40B4-BE49-F238E27FC236}">
              <a16:creationId xmlns="" xmlns:a16="http://schemas.microsoft.com/office/drawing/2014/main" id="{00000000-0008-0000-0A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2" name="Picture 3651">
          <a:extLst>
            <a:ext uri="{FF2B5EF4-FFF2-40B4-BE49-F238E27FC236}">
              <a16:creationId xmlns="" xmlns:a16="http://schemas.microsoft.com/office/drawing/2014/main" id="{00000000-0008-0000-0A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3" name="Picture 3652">
          <a:extLst>
            <a:ext uri="{FF2B5EF4-FFF2-40B4-BE49-F238E27FC236}">
              <a16:creationId xmlns="" xmlns:a16="http://schemas.microsoft.com/office/drawing/2014/main" id="{00000000-0008-0000-0A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4" name="Picture 3653">
          <a:extLst>
            <a:ext uri="{FF2B5EF4-FFF2-40B4-BE49-F238E27FC236}">
              <a16:creationId xmlns="" xmlns:a16="http://schemas.microsoft.com/office/drawing/2014/main" id="{00000000-0008-0000-0A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5" name="Picture 3654">
          <a:extLst>
            <a:ext uri="{FF2B5EF4-FFF2-40B4-BE49-F238E27FC236}">
              <a16:creationId xmlns="" xmlns:a16="http://schemas.microsoft.com/office/drawing/2014/main" id="{00000000-0008-0000-0A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6" name="Picture 3655">
          <a:extLst>
            <a:ext uri="{FF2B5EF4-FFF2-40B4-BE49-F238E27FC236}">
              <a16:creationId xmlns="" xmlns:a16="http://schemas.microsoft.com/office/drawing/2014/main" id="{00000000-0008-0000-0A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7" name="Picture 3656">
          <a:extLst>
            <a:ext uri="{FF2B5EF4-FFF2-40B4-BE49-F238E27FC236}">
              <a16:creationId xmlns="" xmlns:a16="http://schemas.microsoft.com/office/drawing/2014/main" id="{00000000-0008-0000-0A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8" name="Picture 3657">
          <a:extLst>
            <a:ext uri="{FF2B5EF4-FFF2-40B4-BE49-F238E27FC236}">
              <a16:creationId xmlns="" xmlns:a16="http://schemas.microsoft.com/office/drawing/2014/main" id="{00000000-0008-0000-0A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59" name="Picture 3658">
          <a:extLst>
            <a:ext uri="{FF2B5EF4-FFF2-40B4-BE49-F238E27FC236}">
              <a16:creationId xmlns="" xmlns:a16="http://schemas.microsoft.com/office/drawing/2014/main" id="{00000000-0008-0000-0A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0" name="Picture 3659">
          <a:extLst>
            <a:ext uri="{FF2B5EF4-FFF2-40B4-BE49-F238E27FC236}">
              <a16:creationId xmlns="" xmlns:a16="http://schemas.microsoft.com/office/drawing/2014/main" id="{00000000-0008-0000-0A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1" name="Picture 3660">
          <a:extLst>
            <a:ext uri="{FF2B5EF4-FFF2-40B4-BE49-F238E27FC236}">
              <a16:creationId xmlns="" xmlns:a16="http://schemas.microsoft.com/office/drawing/2014/main" id="{00000000-0008-0000-0A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2" name="Picture 3661">
          <a:extLst>
            <a:ext uri="{FF2B5EF4-FFF2-40B4-BE49-F238E27FC236}">
              <a16:creationId xmlns="" xmlns:a16="http://schemas.microsoft.com/office/drawing/2014/main" id="{00000000-0008-0000-0A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3" name="Picture 3662">
          <a:extLst>
            <a:ext uri="{FF2B5EF4-FFF2-40B4-BE49-F238E27FC236}">
              <a16:creationId xmlns="" xmlns:a16="http://schemas.microsoft.com/office/drawing/2014/main" id="{00000000-0008-0000-0A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4" name="Picture 3663">
          <a:extLst>
            <a:ext uri="{FF2B5EF4-FFF2-40B4-BE49-F238E27FC236}">
              <a16:creationId xmlns="" xmlns:a16="http://schemas.microsoft.com/office/drawing/2014/main" id="{00000000-0008-0000-0A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5" name="Picture 3664">
          <a:extLst>
            <a:ext uri="{FF2B5EF4-FFF2-40B4-BE49-F238E27FC236}">
              <a16:creationId xmlns="" xmlns:a16="http://schemas.microsoft.com/office/drawing/2014/main" id="{00000000-0008-0000-0A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6" name="Picture 3665">
          <a:extLst>
            <a:ext uri="{FF2B5EF4-FFF2-40B4-BE49-F238E27FC236}">
              <a16:creationId xmlns="" xmlns:a16="http://schemas.microsoft.com/office/drawing/2014/main" id="{00000000-0008-0000-0A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7" name="Picture 3666">
          <a:extLst>
            <a:ext uri="{FF2B5EF4-FFF2-40B4-BE49-F238E27FC236}">
              <a16:creationId xmlns="" xmlns:a16="http://schemas.microsoft.com/office/drawing/2014/main" id="{00000000-0008-0000-0A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8" name="Picture 3667">
          <a:extLst>
            <a:ext uri="{FF2B5EF4-FFF2-40B4-BE49-F238E27FC236}">
              <a16:creationId xmlns="" xmlns:a16="http://schemas.microsoft.com/office/drawing/2014/main" id="{00000000-0008-0000-0A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69" name="Picture 3668">
          <a:extLst>
            <a:ext uri="{FF2B5EF4-FFF2-40B4-BE49-F238E27FC236}">
              <a16:creationId xmlns="" xmlns:a16="http://schemas.microsoft.com/office/drawing/2014/main" id="{00000000-0008-0000-0A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0" name="Picture 3669">
          <a:extLst>
            <a:ext uri="{FF2B5EF4-FFF2-40B4-BE49-F238E27FC236}">
              <a16:creationId xmlns="" xmlns:a16="http://schemas.microsoft.com/office/drawing/2014/main" id="{00000000-0008-0000-0A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1" name="Picture 3670">
          <a:extLst>
            <a:ext uri="{FF2B5EF4-FFF2-40B4-BE49-F238E27FC236}">
              <a16:creationId xmlns="" xmlns:a16="http://schemas.microsoft.com/office/drawing/2014/main" id="{00000000-0008-0000-0A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2" name="Picture 3671">
          <a:extLst>
            <a:ext uri="{FF2B5EF4-FFF2-40B4-BE49-F238E27FC236}">
              <a16:creationId xmlns="" xmlns:a16="http://schemas.microsoft.com/office/drawing/2014/main" id="{00000000-0008-0000-0A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3" name="Picture 3672">
          <a:extLst>
            <a:ext uri="{FF2B5EF4-FFF2-40B4-BE49-F238E27FC236}">
              <a16:creationId xmlns="" xmlns:a16="http://schemas.microsoft.com/office/drawing/2014/main" id="{00000000-0008-0000-0A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4" name="Picture 3673">
          <a:extLst>
            <a:ext uri="{FF2B5EF4-FFF2-40B4-BE49-F238E27FC236}">
              <a16:creationId xmlns="" xmlns:a16="http://schemas.microsoft.com/office/drawing/2014/main" id="{00000000-0008-0000-0A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5" name="Picture 3674">
          <a:extLst>
            <a:ext uri="{FF2B5EF4-FFF2-40B4-BE49-F238E27FC236}">
              <a16:creationId xmlns="" xmlns:a16="http://schemas.microsoft.com/office/drawing/2014/main" id="{00000000-0008-0000-0A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6" name="Picture 3675">
          <a:extLst>
            <a:ext uri="{FF2B5EF4-FFF2-40B4-BE49-F238E27FC236}">
              <a16:creationId xmlns="" xmlns:a16="http://schemas.microsoft.com/office/drawing/2014/main" id="{00000000-0008-0000-0A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7" name="Picture 3676">
          <a:extLst>
            <a:ext uri="{FF2B5EF4-FFF2-40B4-BE49-F238E27FC236}">
              <a16:creationId xmlns="" xmlns:a16="http://schemas.microsoft.com/office/drawing/2014/main" id="{00000000-0008-0000-0A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8" name="Picture 3677">
          <a:extLst>
            <a:ext uri="{FF2B5EF4-FFF2-40B4-BE49-F238E27FC236}">
              <a16:creationId xmlns="" xmlns:a16="http://schemas.microsoft.com/office/drawing/2014/main" id="{00000000-0008-0000-0A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79" name="Picture 3678">
          <a:extLst>
            <a:ext uri="{FF2B5EF4-FFF2-40B4-BE49-F238E27FC236}">
              <a16:creationId xmlns="" xmlns:a16="http://schemas.microsoft.com/office/drawing/2014/main" id="{00000000-0008-0000-0A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0" name="Picture 3679">
          <a:extLst>
            <a:ext uri="{FF2B5EF4-FFF2-40B4-BE49-F238E27FC236}">
              <a16:creationId xmlns="" xmlns:a16="http://schemas.microsoft.com/office/drawing/2014/main" id="{00000000-0008-0000-0A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1" name="Picture 3680">
          <a:extLst>
            <a:ext uri="{FF2B5EF4-FFF2-40B4-BE49-F238E27FC236}">
              <a16:creationId xmlns="" xmlns:a16="http://schemas.microsoft.com/office/drawing/2014/main" id="{00000000-0008-0000-0A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2" name="Picture 3681">
          <a:extLst>
            <a:ext uri="{FF2B5EF4-FFF2-40B4-BE49-F238E27FC236}">
              <a16:creationId xmlns="" xmlns:a16="http://schemas.microsoft.com/office/drawing/2014/main" id="{00000000-0008-0000-0A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3" name="Picture 3682">
          <a:extLst>
            <a:ext uri="{FF2B5EF4-FFF2-40B4-BE49-F238E27FC236}">
              <a16:creationId xmlns="" xmlns:a16="http://schemas.microsoft.com/office/drawing/2014/main" id="{00000000-0008-0000-0A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4" name="Picture 3683">
          <a:extLst>
            <a:ext uri="{FF2B5EF4-FFF2-40B4-BE49-F238E27FC236}">
              <a16:creationId xmlns="" xmlns:a16="http://schemas.microsoft.com/office/drawing/2014/main" id="{00000000-0008-0000-0A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5" name="Picture 3684">
          <a:extLst>
            <a:ext uri="{FF2B5EF4-FFF2-40B4-BE49-F238E27FC236}">
              <a16:creationId xmlns="" xmlns:a16="http://schemas.microsoft.com/office/drawing/2014/main" id="{00000000-0008-0000-0A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6" name="Picture 3685">
          <a:extLst>
            <a:ext uri="{FF2B5EF4-FFF2-40B4-BE49-F238E27FC236}">
              <a16:creationId xmlns="" xmlns:a16="http://schemas.microsoft.com/office/drawing/2014/main" id="{00000000-0008-0000-0A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7" name="Picture 3686">
          <a:extLst>
            <a:ext uri="{FF2B5EF4-FFF2-40B4-BE49-F238E27FC236}">
              <a16:creationId xmlns="" xmlns:a16="http://schemas.microsoft.com/office/drawing/2014/main" id="{00000000-0008-0000-0A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8" name="Picture 3687">
          <a:extLst>
            <a:ext uri="{FF2B5EF4-FFF2-40B4-BE49-F238E27FC236}">
              <a16:creationId xmlns="" xmlns:a16="http://schemas.microsoft.com/office/drawing/2014/main" id="{00000000-0008-0000-0A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89" name="Picture 3688">
          <a:extLst>
            <a:ext uri="{FF2B5EF4-FFF2-40B4-BE49-F238E27FC236}">
              <a16:creationId xmlns="" xmlns:a16="http://schemas.microsoft.com/office/drawing/2014/main" id="{00000000-0008-0000-0A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0" name="Picture 3689">
          <a:extLst>
            <a:ext uri="{FF2B5EF4-FFF2-40B4-BE49-F238E27FC236}">
              <a16:creationId xmlns="" xmlns:a16="http://schemas.microsoft.com/office/drawing/2014/main" id="{00000000-0008-0000-0A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1" name="Picture 3690">
          <a:extLst>
            <a:ext uri="{FF2B5EF4-FFF2-40B4-BE49-F238E27FC236}">
              <a16:creationId xmlns="" xmlns:a16="http://schemas.microsoft.com/office/drawing/2014/main" id="{00000000-0008-0000-0A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2" name="Picture 3691">
          <a:extLst>
            <a:ext uri="{FF2B5EF4-FFF2-40B4-BE49-F238E27FC236}">
              <a16:creationId xmlns="" xmlns:a16="http://schemas.microsoft.com/office/drawing/2014/main" id="{00000000-0008-0000-0A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3" name="Picture 3692">
          <a:extLst>
            <a:ext uri="{FF2B5EF4-FFF2-40B4-BE49-F238E27FC236}">
              <a16:creationId xmlns="" xmlns:a16="http://schemas.microsoft.com/office/drawing/2014/main" id="{00000000-0008-0000-0A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4" name="Picture 3693">
          <a:extLst>
            <a:ext uri="{FF2B5EF4-FFF2-40B4-BE49-F238E27FC236}">
              <a16:creationId xmlns="" xmlns:a16="http://schemas.microsoft.com/office/drawing/2014/main" id="{00000000-0008-0000-0A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5" name="Picture 3694">
          <a:extLst>
            <a:ext uri="{FF2B5EF4-FFF2-40B4-BE49-F238E27FC236}">
              <a16:creationId xmlns="" xmlns:a16="http://schemas.microsoft.com/office/drawing/2014/main" id="{00000000-0008-0000-0A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6" name="Picture 3695">
          <a:extLst>
            <a:ext uri="{FF2B5EF4-FFF2-40B4-BE49-F238E27FC236}">
              <a16:creationId xmlns="" xmlns:a16="http://schemas.microsoft.com/office/drawing/2014/main" id="{00000000-0008-0000-0A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7" name="Picture 3696">
          <a:extLst>
            <a:ext uri="{FF2B5EF4-FFF2-40B4-BE49-F238E27FC236}">
              <a16:creationId xmlns="" xmlns:a16="http://schemas.microsoft.com/office/drawing/2014/main" id="{00000000-0008-0000-0A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8" name="Picture 3697">
          <a:extLst>
            <a:ext uri="{FF2B5EF4-FFF2-40B4-BE49-F238E27FC236}">
              <a16:creationId xmlns="" xmlns:a16="http://schemas.microsoft.com/office/drawing/2014/main" id="{00000000-0008-0000-0A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699" name="Picture 3698">
          <a:extLst>
            <a:ext uri="{FF2B5EF4-FFF2-40B4-BE49-F238E27FC236}">
              <a16:creationId xmlns="" xmlns:a16="http://schemas.microsoft.com/office/drawing/2014/main" id="{00000000-0008-0000-0A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0" name="Picture 3699">
          <a:extLst>
            <a:ext uri="{FF2B5EF4-FFF2-40B4-BE49-F238E27FC236}">
              <a16:creationId xmlns="" xmlns:a16="http://schemas.microsoft.com/office/drawing/2014/main" id="{00000000-0008-0000-0A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1" name="Picture 3700">
          <a:extLst>
            <a:ext uri="{FF2B5EF4-FFF2-40B4-BE49-F238E27FC236}">
              <a16:creationId xmlns="" xmlns:a16="http://schemas.microsoft.com/office/drawing/2014/main" id="{00000000-0008-0000-0A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2" name="Picture 3701">
          <a:extLst>
            <a:ext uri="{FF2B5EF4-FFF2-40B4-BE49-F238E27FC236}">
              <a16:creationId xmlns="" xmlns:a16="http://schemas.microsoft.com/office/drawing/2014/main" id="{00000000-0008-0000-0A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3" name="Picture 3702">
          <a:extLst>
            <a:ext uri="{FF2B5EF4-FFF2-40B4-BE49-F238E27FC236}">
              <a16:creationId xmlns="" xmlns:a16="http://schemas.microsoft.com/office/drawing/2014/main" id="{00000000-0008-0000-0A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4" name="Picture 3703">
          <a:extLst>
            <a:ext uri="{FF2B5EF4-FFF2-40B4-BE49-F238E27FC236}">
              <a16:creationId xmlns="" xmlns:a16="http://schemas.microsoft.com/office/drawing/2014/main" id="{00000000-0008-0000-0A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5" name="Picture 3704">
          <a:extLst>
            <a:ext uri="{FF2B5EF4-FFF2-40B4-BE49-F238E27FC236}">
              <a16:creationId xmlns="" xmlns:a16="http://schemas.microsoft.com/office/drawing/2014/main" id="{00000000-0008-0000-0A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6" name="Picture 3705">
          <a:extLst>
            <a:ext uri="{FF2B5EF4-FFF2-40B4-BE49-F238E27FC236}">
              <a16:creationId xmlns="" xmlns:a16="http://schemas.microsoft.com/office/drawing/2014/main" id="{00000000-0008-0000-0A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7" name="Picture 3706">
          <a:extLst>
            <a:ext uri="{FF2B5EF4-FFF2-40B4-BE49-F238E27FC236}">
              <a16:creationId xmlns="" xmlns:a16="http://schemas.microsoft.com/office/drawing/2014/main" id="{00000000-0008-0000-0A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8" name="Picture 3707">
          <a:extLst>
            <a:ext uri="{FF2B5EF4-FFF2-40B4-BE49-F238E27FC236}">
              <a16:creationId xmlns="" xmlns:a16="http://schemas.microsoft.com/office/drawing/2014/main" id="{00000000-0008-0000-0A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09" name="Picture 3708">
          <a:extLst>
            <a:ext uri="{FF2B5EF4-FFF2-40B4-BE49-F238E27FC236}">
              <a16:creationId xmlns="" xmlns:a16="http://schemas.microsoft.com/office/drawing/2014/main" id="{00000000-0008-0000-0A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0" name="Picture 3709">
          <a:extLst>
            <a:ext uri="{FF2B5EF4-FFF2-40B4-BE49-F238E27FC236}">
              <a16:creationId xmlns="" xmlns:a16="http://schemas.microsoft.com/office/drawing/2014/main" id="{00000000-0008-0000-0A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1" name="Picture 3710">
          <a:extLst>
            <a:ext uri="{FF2B5EF4-FFF2-40B4-BE49-F238E27FC236}">
              <a16:creationId xmlns="" xmlns:a16="http://schemas.microsoft.com/office/drawing/2014/main" id="{00000000-0008-0000-0A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2" name="Picture 3711">
          <a:extLst>
            <a:ext uri="{FF2B5EF4-FFF2-40B4-BE49-F238E27FC236}">
              <a16:creationId xmlns="" xmlns:a16="http://schemas.microsoft.com/office/drawing/2014/main" id="{00000000-0008-0000-0A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3" name="Picture 3712">
          <a:extLst>
            <a:ext uri="{FF2B5EF4-FFF2-40B4-BE49-F238E27FC236}">
              <a16:creationId xmlns="" xmlns:a16="http://schemas.microsoft.com/office/drawing/2014/main" id="{00000000-0008-0000-0A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4" name="Picture 3713">
          <a:extLst>
            <a:ext uri="{FF2B5EF4-FFF2-40B4-BE49-F238E27FC236}">
              <a16:creationId xmlns="" xmlns:a16="http://schemas.microsoft.com/office/drawing/2014/main" id="{00000000-0008-0000-0A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5" name="Picture 3714">
          <a:extLst>
            <a:ext uri="{FF2B5EF4-FFF2-40B4-BE49-F238E27FC236}">
              <a16:creationId xmlns="" xmlns:a16="http://schemas.microsoft.com/office/drawing/2014/main" id="{00000000-0008-0000-0A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6" name="Picture 3715">
          <a:extLst>
            <a:ext uri="{FF2B5EF4-FFF2-40B4-BE49-F238E27FC236}">
              <a16:creationId xmlns="" xmlns:a16="http://schemas.microsoft.com/office/drawing/2014/main" id="{00000000-0008-0000-0A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7" name="Picture 3716">
          <a:extLst>
            <a:ext uri="{FF2B5EF4-FFF2-40B4-BE49-F238E27FC236}">
              <a16:creationId xmlns="" xmlns:a16="http://schemas.microsoft.com/office/drawing/2014/main" id="{00000000-0008-0000-0A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8" name="Picture 3717">
          <a:extLst>
            <a:ext uri="{FF2B5EF4-FFF2-40B4-BE49-F238E27FC236}">
              <a16:creationId xmlns="" xmlns:a16="http://schemas.microsoft.com/office/drawing/2014/main" id="{00000000-0008-0000-0A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19" name="Picture 3718">
          <a:extLst>
            <a:ext uri="{FF2B5EF4-FFF2-40B4-BE49-F238E27FC236}">
              <a16:creationId xmlns="" xmlns:a16="http://schemas.microsoft.com/office/drawing/2014/main" id="{00000000-0008-0000-0A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0" name="Picture 3719">
          <a:extLst>
            <a:ext uri="{FF2B5EF4-FFF2-40B4-BE49-F238E27FC236}">
              <a16:creationId xmlns="" xmlns:a16="http://schemas.microsoft.com/office/drawing/2014/main" id="{00000000-0008-0000-0A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1" name="Picture 3720">
          <a:extLst>
            <a:ext uri="{FF2B5EF4-FFF2-40B4-BE49-F238E27FC236}">
              <a16:creationId xmlns="" xmlns:a16="http://schemas.microsoft.com/office/drawing/2014/main" id="{00000000-0008-0000-0A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2" name="Picture 3721">
          <a:extLst>
            <a:ext uri="{FF2B5EF4-FFF2-40B4-BE49-F238E27FC236}">
              <a16:creationId xmlns="" xmlns:a16="http://schemas.microsoft.com/office/drawing/2014/main" id="{00000000-0008-0000-0A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3" name="Picture 3722">
          <a:extLst>
            <a:ext uri="{FF2B5EF4-FFF2-40B4-BE49-F238E27FC236}">
              <a16:creationId xmlns="" xmlns:a16="http://schemas.microsoft.com/office/drawing/2014/main" id="{00000000-0008-0000-0A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4" name="Picture 3723">
          <a:extLst>
            <a:ext uri="{FF2B5EF4-FFF2-40B4-BE49-F238E27FC236}">
              <a16:creationId xmlns="" xmlns:a16="http://schemas.microsoft.com/office/drawing/2014/main" id="{00000000-0008-0000-0A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5" name="Picture 3724">
          <a:extLst>
            <a:ext uri="{FF2B5EF4-FFF2-40B4-BE49-F238E27FC236}">
              <a16:creationId xmlns="" xmlns:a16="http://schemas.microsoft.com/office/drawing/2014/main" id="{00000000-0008-0000-0A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6" name="Picture 3725">
          <a:extLst>
            <a:ext uri="{FF2B5EF4-FFF2-40B4-BE49-F238E27FC236}">
              <a16:creationId xmlns="" xmlns:a16="http://schemas.microsoft.com/office/drawing/2014/main" id="{00000000-0008-0000-0A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7" name="Picture 3726">
          <a:extLst>
            <a:ext uri="{FF2B5EF4-FFF2-40B4-BE49-F238E27FC236}">
              <a16:creationId xmlns="" xmlns:a16="http://schemas.microsoft.com/office/drawing/2014/main" id="{00000000-0008-0000-0A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8" name="Picture 3727">
          <a:extLst>
            <a:ext uri="{FF2B5EF4-FFF2-40B4-BE49-F238E27FC236}">
              <a16:creationId xmlns="" xmlns:a16="http://schemas.microsoft.com/office/drawing/2014/main" id="{00000000-0008-0000-0A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29" name="Picture 3728">
          <a:extLst>
            <a:ext uri="{FF2B5EF4-FFF2-40B4-BE49-F238E27FC236}">
              <a16:creationId xmlns="" xmlns:a16="http://schemas.microsoft.com/office/drawing/2014/main" id="{00000000-0008-0000-0A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0" name="Picture 3729">
          <a:extLst>
            <a:ext uri="{FF2B5EF4-FFF2-40B4-BE49-F238E27FC236}">
              <a16:creationId xmlns="" xmlns:a16="http://schemas.microsoft.com/office/drawing/2014/main" id="{00000000-0008-0000-0A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1" name="Picture 3730">
          <a:extLst>
            <a:ext uri="{FF2B5EF4-FFF2-40B4-BE49-F238E27FC236}">
              <a16:creationId xmlns="" xmlns:a16="http://schemas.microsoft.com/office/drawing/2014/main" id="{00000000-0008-0000-0A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2" name="Picture 3731">
          <a:extLst>
            <a:ext uri="{FF2B5EF4-FFF2-40B4-BE49-F238E27FC236}">
              <a16:creationId xmlns="" xmlns:a16="http://schemas.microsoft.com/office/drawing/2014/main" id="{00000000-0008-0000-0A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3" name="Picture 3732">
          <a:extLst>
            <a:ext uri="{FF2B5EF4-FFF2-40B4-BE49-F238E27FC236}">
              <a16:creationId xmlns="" xmlns:a16="http://schemas.microsoft.com/office/drawing/2014/main" id="{00000000-0008-0000-0A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4" name="Picture 3733">
          <a:extLst>
            <a:ext uri="{FF2B5EF4-FFF2-40B4-BE49-F238E27FC236}">
              <a16:creationId xmlns="" xmlns:a16="http://schemas.microsoft.com/office/drawing/2014/main" id="{00000000-0008-0000-0A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5" name="Picture 3734">
          <a:extLst>
            <a:ext uri="{FF2B5EF4-FFF2-40B4-BE49-F238E27FC236}">
              <a16:creationId xmlns="" xmlns:a16="http://schemas.microsoft.com/office/drawing/2014/main" id="{00000000-0008-0000-0A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6" name="Picture 3735">
          <a:extLst>
            <a:ext uri="{FF2B5EF4-FFF2-40B4-BE49-F238E27FC236}">
              <a16:creationId xmlns="" xmlns:a16="http://schemas.microsoft.com/office/drawing/2014/main" id="{00000000-0008-0000-0A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7" name="Picture 3736">
          <a:extLst>
            <a:ext uri="{FF2B5EF4-FFF2-40B4-BE49-F238E27FC236}">
              <a16:creationId xmlns="" xmlns:a16="http://schemas.microsoft.com/office/drawing/2014/main" id="{00000000-0008-0000-0A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8" name="Picture 3737">
          <a:extLst>
            <a:ext uri="{FF2B5EF4-FFF2-40B4-BE49-F238E27FC236}">
              <a16:creationId xmlns="" xmlns:a16="http://schemas.microsoft.com/office/drawing/2014/main" id="{00000000-0008-0000-0A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39" name="Picture 3738">
          <a:extLst>
            <a:ext uri="{FF2B5EF4-FFF2-40B4-BE49-F238E27FC236}">
              <a16:creationId xmlns="" xmlns:a16="http://schemas.microsoft.com/office/drawing/2014/main" id="{00000000-0008-0000-0A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0" name="Picture 3739">
          <a:extLst>
            <a:ext uri="{FF2B5EF4-FFF2-40B4-BE49-F238E27FC236}">
              <a16:creationId xmlns="" xmlns:a16="http://schemas.microsoft.com/office/drawing/2014/main" id="{00000000-0008-0000-0A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1" name="Picture 3740">
          <a:extLst>
            <a:ext uri="{FF2B5EF4-FFF2-40B4-BE49-F238E27FC236}">
              <a16:creationId xmlns="" xmlns:a16="http://schemas.microsoft.com/office/drawing/2014/main" id="{00000000-0008-0000-0A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2" name="Picture 3741">
          <a:extLst>
            <a:ext uri="{FF2B5EF4-FFF2-40B4-BE49-F238E27FC236}">
              <a16:creationId xmlns="" xmlns:a16="http://schemas.microsoft.com/office/drawing/2014/main" id="{00000000-0008-0000-0A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3" name="Picture 3742">
          <a:extLst>
            <a:ext uri="{FF2B5EF4-FFF2-40B4-BE49-F238E27FC236}">
              <a16:creationId xmlns="" xmlns:a16="http://schemas.microsoft.com/office/drawing/2014/main" id="{00000000-0008-0000-0A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4" name="Picture 3743">
          <a:extLst>
            <a:ext uri="{FF2B5EF4-FFF2-40B4-BE49-F238E27FC236}">
              <a16:creationId xmlns="" xmlns:a16="http://schemas.microsoft.com/office/drawing/2014/main" id="{00000000-0008-0000-0A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5" name="Picture 3744">
          <a:extLst>
            <a:ext uri="{FF2B5EF4-FFF2-40B4-BE49-F238E27FC236}">
              <a16:creationId xmlns="" xmlns:a16="http://schemas.microsoft.com/office/drawing/2014/main" id="{00000000-0008-0000-0A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6" name="Picture 3745">
          <a:extLst>
            <a:ext uri="{FF2B5EF4-FFF2-40B4-BE49-F238E27FC236}">
              <a16:creationId xmlns="" xmlns:a16="http://schemas.microsoft.com/office/drawing/2014/main" id="{00000000-0008-0000-0A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7" name="Picture 3746">
          <a:extLst>
            <a:ext uri="{FF2B5EF4-FFF2-40B4-BE49-F238E27FC236}">
              <a16:creationId xmlns="" xmlns:a16="http://schemas.microsoft.com/office/drawing/2014/main" id="{00000000-0008-0000-0A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8" name="Picture 3747">
          <a:extLst>
            <a:ext uri="{FF2B5EF4-FFF2-40B4-BE49-F238E27FC236}">
              <a16:creationId xmlns="" xmlns:a16="http://schemas.microsoft.com/office/drawing/2014/main" id="{00000000-0008-0000-0A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49" name="Picture 3748">
          <a:extLst>
            <a:ext uri="{FF2B5EF4-FFF2-40B4-BE49-F238E27FC236}">
              <a16:creationId xmlns="" xmlns:a16="http://schemas.microsoft.com/office/drawing/2014/main" id="{00000000-0008-0000-0A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0" name="Picture 3749">
          <a:extLst>
            <a:ext uri="{FF2B5EF4-FFF2-40B4-BE49-F238E27FC236}">
              <a16:creationId xmlns="" xmlns:a16="http://schemas.microsoft.com/office/drawing/2014/main" id="{00000000-0008-0000-0A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1" name="Picture 3750">
          <a:extLst>
            <a:ext uri="{FF2B5EF4-FFF2-40B4-BE49-F238E27FC236}">
              <a16:creationId xmlns="" xmlns:a16="http://schemas.microsoft.com/office/drawing/2014/main" id="{00000000-0008-0000-0A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2" name="Picture 3751">
          <a:extLst>
            <a:ext uri="{FF2B5EF4-FFF2-40B4-BE49-F238E27FC236}">
              <a16:creationId xmlns="" xmlns:a16="http://schemas.microsoft.com/office/drawing/2014/main" id="{00000000-0008-0000-0A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3" name="Picture 3752">
          <a:extLst>
            <a:ext uri="{FF2B5EF4-FFF2-40B4-BE49-F238E27FC236}">
              <a16:creationId xmlns="" xmlns:a16="http://schemas.microsoft.com/office/drawing/2014/main" id="{00000000-0008-0000-0A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4" name="Picture 3753">
          <a:extLst>
            <a:ext uri="{FF2B5EF4-FFF2-40B4-BE49-F238E27FC236}">
              <a16:creationId xmlns="" xmlns:a16="http://schemas.microsoft.com/office/drawing/2014/main" id="{00000000-0008-0000-0A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5" name="Picture 3754">
          <a:extLst>
            <a:ext uri="{FF2B5EF4-FFF2-40B4-BE49-F238E27FC236}">
              <a16:creationId xmlns="" xmlns:a16="http://schemas.microsoft.com/office/drawing/2014/main" id="{00000000-0008-0000-0A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6" name="Picture 3755">
          <a:extLst>
            <a:ext uri="{FF2B5EF4-FFF2-40B4-BE49-F238E27FC236}">
              <a16:creationId xmlns="" xmlns:a16="http://schemas.microsoft.com/office/drawing/2014/main" id="{00000000-0008-0000-0A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7" name="Picture 3756">
          <a:extLst>
            <a:ext uri="{FF2B5EF4-FFF2-40B4-BE49-F238E27FC236}">
              <a16:creationId xmlns="" xmlns:a16="http://schemas.microsoft.com/office/drawing/2014/main" id="{00000000-0008-0000-0A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8" name="Picture 3757">
          <a:extLst>
            <a:ext uri="{FF2B5EF4-FFF2-40B4-BE49-F238E27FC236}">
              <a16:creationId xmlns="" xmlns:a16="http://schemas.microsoft.com/office/drawing/2014/main" id="{00000000-0008-0000-0A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59" name="Picture 3758">
          <a:extLst>
            <a:ext uri="{FF2B5EF4-FFF2-40B4-BE49-F238E27FC236}">
              <a16:creationId xmlns="" xmlns:a16="http://schemas.microsoft.com/office/drawing/2014/main" id="{00000000-0008-0000-0A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0" name="Picture 3759">
          <a:extLst>
            <a:ext uri="{FF2B5EF4-FFF2-40B4-BE49-F238E27FC236}">
              <a16:creationId xmlns="" xmlns:a16="http://schemas.microsoft.com/office/drawing/2014/main" id="{00000000-0008-0000-0A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1" name="Picture 3760">
          <a:extLst>
            <a:ext uri="{FF2B5EF4-FFF2-40B4-BE49-F238E27FC236}">
              <a16:creationId xmlns="" xmlns:a16="http://schemas.microsoft.com/office/drawing/2014/main" id="{00000000-0008-0000-0A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2" name="Picture 3761">
          <a:extLst>
            <a:ext uri="{FF2B5EF4-FFF2-40B4-BE49-F238E27FC236}">
              <a16:creationId xmlns="" xmlns:a16="http://schemas.microsoft.com/office/drawing/2014/main" id="{00000000-0008-0000-0A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3" name="Picture 3762">
          <a:extLst>
            <a:ext uri="{FF2B5EF4-FFF2-40B4-BE49-F238E27FC236}">
              <a16:creationId xmlns="" xmlns:a16="http://schemas.microsoft.com/office/drawing/2014/main" id="{00000000-0008-0000-0A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4" name="Picture 3763">
          <a:extLst>
            <a:ext uri="{FF2B5EF4-FFF2-40B4-BE49-F238E27FC236}">
              <a16:creationId xmlns="" xmlns:a16="http://schemas.microsoft.com/office/drawing/2014/main" id="{00000000-0008-0000-0A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5" name="Picture 3764">
          <a:extLst>
            <a:ext uri="{FF2B5EF4-FFF2-40B4-BE49-F238E27FC236}">
              <a16:creationId xmlns="" xmlns:a16="http://schemas.microsoft.com/office/drawing/2014/main" id="{00000000-0008-0000-0A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6" name="Picture 3765">
          <a:extLst>
            <a:ext uri="{FF2B5EF4-FFF2-40B4-BE49-F238E27FC236}">
              <a16:creationId xmlns="" xmlns:a16="http://schemas.microsoft.com/office/drawing/2014/main" id="{00000000-0008-0000-0A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7" name="Picture 3766">
          <a:extLst>
            <a:ext uri="{FF2B5EF4-FFF2-40B4-BE49-F238E27FC236}">
              <a16:creationId xmlns="" xmlns:a16="http://schemas.microsoft.com/office/drawing/2014/main" id="{00000000-0008-0000-0A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8" name="Picture 3767">
          <a:extLst>
            <a:ext uri="{FF2B5EF4-FFF2-40B4-BE49-F238E27FC236}">
              <a16:creationId xmlns="" xmlns:a16="http://schemas.microsoft.com/office/drawing/2014/main" id="{00000000-0008-0000-0A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69" name="Picture 3768">
          <a:extLst>
            <a:ext uri="{FF2B5EF4-FFF2-40B4-BE49-F238E27FC236}">
              <a16:creationId xmlns="" xmlns:a16="http://schemas.microsoft.com/office/drawing/2014/main" id="{00000000-0008-0000-0A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0" name="Picture 3769">
          <a:extLst>
            <a:ext uri="{FF2B5EF4-FFF2-40B4-BE49-F238E27FC236}">
              <a16:creationId xmlns="" xmlns:a16="http://schemas.microsoft.com/office/drawing/2014/main" id="{00000000-0008-0000-0A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1" name="Picture 3770">
          <a:extLst>
            <a:ext uri="{FF2B5EF4-FFF2-40B4-BE49-F238E27FC236}">
              <a16:creationId xmlns="" xmlns:a16="http://schemas.microsoft.com/office/drawing/2014/main" id="{00000000-0008-0000-0A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2" name="Picture 3771">
          <a:extLst>
            <a:ext uri="{FF2B5EF4-FFF2-40B4-BE49-F238E27FC236}">
              <a16:creationId xmlns="" xmlns:a16="http://schemas.microsoft.com/office/drawing/2014/main" id="{00000000-0008-0000-0A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3" name="Picture 3772">
          <a:extLst>
            <a:ext uri="{FF2B5EF4-FFF2-40B4-BE49-F238E27FC236}">
              <a16:creationId xmlns="" xmlns:a16="http://schemas.microsoft.com/office/drawing/2014/main" id="{00000000-0008-0000-0A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4" name="Picture 3773">
          <a:extLst>
            <a:ext uri="{FF2B5EF4-FFF2-40B4-BE49-F238E27FC236}">
              <a16:creationId xmlns="" xmlns:a16="http://schemas.microsoft.com/office/drawing/2014/main" id="{00000000-0008-0000-0A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5" name="Picture 3774">
          <a:extLst>
            <a:ext uri="{FF2B5EF4-FFF2-40B4-BE49-F238E27FC236}">
              <a16:creationId xmlns="" xmlns:a16="http://schemas.microsoft.com/office/drawing/2014/main" id="{00000000-0008-0000-0A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6" name="Picture 3775">
          <a:extLst>
            <a:ext uri="{FF2B5EF4-FFF2-40B4-BE49-F238E27FC236}">
              <a16:creationId xmlns="" xmlns:a16="http://schemas.microsoft.com/office/drawing/2014/main" id="{00000000-0008-0000-0A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7" name="Picture 3776">
          <a:extLst>
            <a:ext uri="{FF2B5EF4-FFF2-40B4-BE49-F238E27FC236}">
              <a16:creationId xmlns="" xmlns:a16="http://schemas.microsoft.com/office/drawing/2014/main" id="{00000000-0008-0000-0A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8" name="Picture 3777">
          <a:extLst>
            <a:ext uri="{FF2B5EF4-FFF2-40B4-BE49-F238E27FC236}">
              <a16:creationId xmlns="" xmlns:a16="http://schemas.microsoft.com/office/drawing/2014/main" id="{00000000-0008-0000-0A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79" name="Picture 3778">
          <a:extLst>
            <a:ext uri="{FF2B5EF4-FFF2-40B4-BE49-F238E27FC236}">
              <a16:creationId xmlns="" xmlns:a16="http://schemas.microsoft.com/office/drawing/2014/main" id="{00000000-0008-0000-0A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0" name="Picture 3779">
          <a:extLst>
            <a:ext uri="{FF2B5EF4-FFF2-40B4-BE49-F238E27FC236}">
              <a16:creationId xmlns="" xmlns:a16="http://schemas.microsoft.com/office/drawing/2014/main" id="{00000000-0008-0000-0A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1" name="Picture 3780">
          <a:extLst>
            <a:ext uri="{FF2B5EF4-FFF2-40B4-BE49-F238E27FC236}">
              <a16:creationId xmlns="" xmlns:a16="http://schemas.microsoft.com/office/drawing/2014/main" id="{00000000-0008-0000-0A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2" name="Picture 3781">
          <a:extLst>
            <a:ext uri="{FF2B5EF4-FFF2-40B4-BE49-F238E27FC236}">
              <a16:creationId xmlns="" xmlns:a16="http://schemas.microsoft.com/office/drawing/2014/main" id="{00000000-0008-0000-0A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3" name="Picture 3782">
          <a:extLst>
            <a:ext uri="{FF2B5EF4-FFF2-40B4-BE49-F238E27FC236}">
              <a16:creationId xmlns="" xmlns:a16="http://schemas.microsoft.com/office/drawing/2014/main" id="{00000000-0008-0000-0A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4" name="Picture 3783">
          <a:extLst>
            <a:ext uri="{FF2B5EF4-FFF2-40B4-BE49-F238E27FC236}">
              <a16:creationId xmlns="" xmlns:a16="http://schemas.microsoft.com/office/drawing/2014/main" id="{00000000-0008-0000-0A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5" name="Picture 3784">
          <a:extLst>
            <a:ext uri="{FF2B5EF4-FFF2-40B4-BE49-F238E27FC236}">
              <a16:creationId xmlns="" xmlns:a16="http://schemas.microsoft.com/office/drawing/2014/main" id="{00000000-0008-0000-0A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6" name="Picture 3785">
          <a:extLst>
            <a:ext uri="{FF2B5EF4-FFF2-40B4-BE49-F238E27FC236}">
              <a16:creationId xmlns="" xmlns:a16="http://schemas.microsoft.com/office/drawing/2014/main" id="{00000000-0008-0000-0A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7" name="Picture 3786">
          <a:extLst>
            <a:ext uri="{FF2B5EF4-FFF2-40B4-BE49-F238E27FC236}">
              <a16:creationId xmlns="" xmlns:a16="http://schemas.microsoft.com/office/drawing/2014/main" id="{00000000-0008-0000-0A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8" name="Picture 3787">
          <a:extLst>
            <a:ext uri="{FF2B5EF4-FFF2-40B4-BE49-F238E27FC236}">
              <a16:creationId xmlns="" xmlns:a16="http://schemas.microsoft.com/office/drawing/2014/main" id="{00000000-0008-0000-0A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89" name="Picture 3788">
          <a:extLst>
            <a:ext uri="{FF2B5EF4-FFF2-40B4-BE49-F238E27FC236}">
              <a16:creationId xmlns="" xmlns:a16="http://schemas.microsoft.com/office/drawing/2014/main" id="{00000000-0008-0000-0A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0" name="Picture 3789">
          <a:extLst>
            <a:ext uri="{FF2B5EF4-FFF2-40B4-BE49-F238E27FC236}">
              <a16:creationId xmlns="" xmlns:a16="http://schemas.microsoft.com/office/drawing/2014/main" id="{00000000-0008-0000-0A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1" name="Picture 3790">
          <a:extLst>
            <a:ext uri="{FF2B5EF4-FFF2-40B4-BE49-F238E27FC236}">
              <a16:creationId xmlns="" xmlns:a16="http://schemas.microsoft.com/office/drawing/2014/main" id="{00000000-0008-0000-0A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2" name="Picture 3791">
          <a:extLst>
            <a:ext uri="{FF2B5EF4-FFF2-40B4-BE49-F238E27FC236}">
              <a16:creationId xmlns="" xmlns:a16="http://schemas.microsoft.com/office/drawing/2014/main" id="{00000000-0008-0000-0A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3" name="Picture 3792">
          <a:extLst>
            <a:ext uri="{FF2B5EF4-FFF2-40B4-BE49-F238E27FC236}">
              <a16:creationId xmlns="" xmlns:a16="http://schemas.microsoft.com/office/drawing/2014/main" id="{00000000-0008-0000-0A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4" name="Picture 3793">
          <a:extLst>
            <a:ext uri="{FF2B5EF4-FFF2-40B4-BE49-F238E27FC236}">
              <a16:creationId xmlns="" xmlns:a16="http://schemas.microsoft.com/office/drawing/2014/main" id="{00000000-0008-0000-0A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5" name="Picture 3794">
          <a:extLst>
            <a:ext uri="{FF2B5EF4-FFF2-40B4-BE49-F238E27FC236}">
              <a16:creationId xmlns="" xmlns:a16="http://schemas.microsoft.com/office/drawing/2014/main" id="{00000000-0008-0000-0A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6" name="Picture 3795">
          <a:extLst>
            <a:ext uri="{FF2B5EF4-FFF2-40B4-BE49-F238E27FC236}">
              <a16:creationId xmlns="" xmlns:a16="http://schemas.microsoft.com/office/drawing/2014/main" id="{00000000-0008-0000-0A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7" name="Picture 3796">
          <a:extLst>
            <a:ext uri="{FF2B5EF4-FFF2-40B4-BE49-F238E27FC236}">
              <a16:creationId xmlns="" xmlns:a16="http://schemas.microsoft.com/office/drawing/2014/main" id="{00000000-0008-0000-0A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8" name="Picture 3797">
          <a:extLst>
            <a:ext uri="{FF2B5EF4-FFF2-40B4-BE49-F238E27FC236}">
              <a16:creationId xmlns="" xmlns:a16="http://schemas.microsoft.com/office/drawing/2014/main" id="{00000000-0008-0000-0A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799" name="Picture 3798">
          <a:extLst>
            <a:ext uri="{FF2B5EF4-FFF2-40B4-BE49-F238E27FC236}">
              <a16:creationId xmlns="" xmlns:a16="http://schemas.microsoft.com/office/drawing/2014/main" id="{00000000-0008-0000-0A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0" name="Picture 3799">
          <a:extLst>
            <a:ext uri="{FF2B5EF4-FFF2-40B4-BE49-F238E27FC236}">
              <a16:creationId xmlns="" xmlns:a16="http://schemas.microsoft.com/office/drawing/2014/main" id="{00000000-0008-0000-0A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1" name="Picture 3800">
          <a:extLst>
            <a:ext uri="{FF2B5EF4-FFF2-40B4-BE49-F238E27FC236}">
              <a16:creationId xmlns="" xmlns:a16="http://schemas.microsoft.com/office/drawing/2014/main" id="{00000000-0008-0000-0A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2" name="Picture 3801">
          <a:extLst>
            <a:ext uri="{FF2B5EF4-FFF2-40B4-BE49-F238E27FC236}">
              <a16:creationId xmlns="" xmlns:a16="http://schemas.microsoft.com/office/drawing/2014/main" id="{00000000-0008-0000-0A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3" name="Picture 3802">
          <a:extLst>
            <a:ext uri="{FF2B5EF4-FFF2-40B4-BE49-F238E27FC236}">
              <a16:creationId xmlns="" xmlns:a16="http://schemas.microsoft.com/office/drawing/2014/main" id="{00000000-0008-0000-0A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4" name="Picture 3803">
          <a:extLst>
            <a:ext uri="{FF2B5EF4-FFF2-40B4-BE49-F238E27FC236}">
              <a16:creationId xmlns="" xmlns:a16="http://schemas.microsoft.com/office/drawing/2014/main" id="{00000000-0008-0000-0A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5" name="Picture 3804">
          <a:extLst>
            <a:ext uri="{FF2B5EF4-FFF2-40B4-BE49-F238E27FC236}">
              <a16:creationId xmlns="" xmlns:a16="http://schemas.microsoft.com/office/drawing/2014/main" id="{00000000-0008-0000-0A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6" name="Picture 3805">
          <a:extLst>
            <a:ext uri="{FF2B5EF4-FFF2-40B4-BE49-F238E27FC236}">
              <a16:creationId xmlns="" xmlns:a16="http://schemas.microsoft.com/office/drawing/2014/main" id="{00000000-0008-0000-0A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7" name="Picture 3806">
          <a:extLst>
            <a:ext uri="{FF2B5EF4-FFF2-40B4-BE49-F238E27FC236}">
              <a16:creationId xmlns="" xmlns:a16="http://schemas.microsoft.com/office/drawing/2014/main" id="{00000000-0008-0000-0A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8" name="Picture 3807">
          <a:extLst>
            <a:ext uri="{FF2B5EF4-FFF2-40B4-BE49-F238E27FC236}">
              <a16:creationId xmlns="" xmlns:a16="http://schemas.microsoft.com/office/drawing/2014/main" id="{00000000-0008-0000-0A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09" name="Picture 3808">
          <a:extLst>
            <a:ext uri="{FF2B5EF4-FFF2-40B4-BE49-F238E27FC236}">
              <a16:creationId xmlns="" xmlns:a16="http://schemas.microsoft.com/office/drawing/2014/main" id="{00000000-0008-0000-0A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0" name="Picture 3809">
          <a:extLst>
            <a:ext uri="{FF2B5EF4-FFF2-40B4-BE49-F238E27FC236}">
              <a16:creationId xmlns="" xmlns:a16="http://schemas.microsoft.com/office/drawing/2014/main" id="{00000000-0008-0000-0A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1" name="Picture 3810">
          <a:extLst>
            <a:ext uri="{FF2B5EF4-FFF2-40B4-BE49-F238E27FC236}">
              <a16:creationId xmlns="" xmlns:a16="http://schemas.microsoft.com/office/drawing/2014/main" id="{00000000-0008-0000-0A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2" name="Picture 3811">
          <a:extLst>
            <a:ext uri="{FF2B5EF4-FFF2-40B4-BE49-F238E27FC236}">
              <a16:creationId xmlns="" xmlns:a16="http://schemas.microsoft.com/office/drawing/2014/main" id="{00000000-0008-0000-0A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3" name="Picture 3812">
          <a:extLst>
            <a:ext uri="{FF2B5EF4-FFF2-40B4-BE49-F238E27FC236}">
              <a16:creationId xmlns="" xmlns:a16="http://schemas.microsoft.com/office/drawing/2014/main" id="{00000000-0008-0000-0A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4" name="Picture 3813">
          <a:extLst>
            <a:ext uri="{FF2B5EF4-FFF2-40B4-BE49-F238E27FC236}">
              <a16:creationId xmlns="" xmlns:a16="http://schemas.microsoft.com/office/drawing/2014/main" id="{00000000-0008-0000-0A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5" name="Picture 3814">
          <a:extLst>
            <a:ext uri="{FF2B5EF4-FFF2-40B4-BE49-F238E27FC236}">
              <a16:creationId xmlns="" xmlns:a16="http://schemas.microsoft.com/office/drawing/2014/main" id="{00000000-0008-0000-0A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6" name="Picture 3815">
          <a:extLst>
            <a:ext uri="{FF2B5EF4-FFF2-40B4-BE49-F238E27FC236}">
              <a16:creationId xmlns="" xmlns:a16="http://schemas.microsoft.com/office/drawing/2014/main" id="{00000000-0008-0000-0A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7" name="Picture 3816">
          <a:extLst>
            <a:ext uri="{FF2B5EF4-FFF2-40B4-BE49-F238E27FC236}">
              <a16:creationId xmlns="" xmlns:a16="http://schemas.microsoft.com/office/drawing/2014/main" id="{00000000-0008-0000-0A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8" name="Picture 3817">
          <a:extLst>
            <a:ext uri="{FF2B5EF4-FFF2-40B4-BE49-F238E27FC236}">
              <a16:creationId xmlns="" xmlns:a16="http://schemas.microsoft.com/office/drawing/2014/main" id="{00000000-0008-0000-0A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19" name="Picture 3818">
          <a:extLst>
            <a:ext uri="{FF2B5EF4-FFF2-40B4-BE49-F238E27FC236}">
              <a16:creationId xmlns="" xmlns:a16="http://schemas.microsoft.com/office/drawing/2014/main" id="{00000000-0008-0000-0A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0" name="Picture 3819">
          <a:extLst>
            <a:ext uri="{FF2B5EF4-FFF2-40B4-BE49-F238E27FC236}">
              <a16:creationId xmlns="" xmlns:a16="http://schemas.microsoft.com/office/drawing/2014/main" id="{00000000-0008-0000-0A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1" name="Picture 3820">
          <a:extLst>
            <a:ext uri="{FF2B5EF4-FFF2-40B4-BE49-F238E27FC236}">
              <a16:creationId xmlns="" xmlns:a16="http://schemas.microsoft.com/office/drawing/2014/main" id="{00000000-0008-0000-0A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2" name="Picture 3821">
          <a:extLst>
            <a:ext uri="{FF2B5EF4-FFF2-40B4-BE49-F238E27FC236}">
              <a16:creationId xmlns="" xmlns:a16="http://schemas.microsoft.com/office/drawing/2014/main" id="{00000000-0008-0000-0A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3" name="Picture 3822">
          <a:extLst>
            <a:ext uri="{FF2B5EF4-FFF2-40B4-BE49-F238E27FC236}">
              <a16:creationId xmlns="" xmlns:a16="http://schemas.microsoft.com/office/drawing/2014/main" id="{00000000-0008-0000-0A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4" name="Picture 3823">
          <a:extLst>
            <a:ext uri="{FF2B5EF4-FFF2-40B4-BE49-F238E27FC236}">
              <a16:creationId xmlns="" xmlns:a16="http://schemas.microsoft.com/office/drawing/2014/main" id="{00000000-0008-0000-0A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5" name="Picture 3824">
          <a:extLst>
            <a:ext uri="{FF2B5EF4-FFF2-40B4-BE49-F238E27FC236}">
              <a16:creationId xmlns="" xmlns:a16="http://schemas.microsoft.com/office/drawing/2014/main" id="{00000000-0008-0000-0A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6" name="Picture 3825">
          <a:extLst>
            <a:ext uri="{FF2B5EF4-FFF2-40B4-BE49-F238E27FC236}">
              <a16:creationId xmlns="" xmlns:a16="http://schemas.microsoft.com/office/drawing/2014/main" id="{00000000-0008-0000-0A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7" name="Picture 3826">
          <a:extLst>
            <a:ext uri="{FF2B5EF4-FFF2-40B4-BE49-F238E27FC236}">
              <a16:creationId xmlns="" xmlns:a16="http://schemas.microsoft.com/office/drawing/2014/main" id="{00000000-0008-0000-0A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8" name="Picture 3827">
          <a:extLst>
            <a:ext uri="{FF2B5EF4-FFF2-40B4-BE49-F238E27FC236}">
              <a16:creationId xmlns="" xmlns:a16="http://schemas.microsoft.com/office/drawing/2014/main" id="{00000000-0008-0000-0A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29" name="Picture 3828">
          <a:extLst>
            <a:ext uri="{FF2B5EF4-FFF2-40B4-BE49-F238E27FC236}">
              <a16:creationId xmlns="" xmlns:a16="http://schemas.microsoft.com/office/drawing/2014/main" id="{00000000-0008-0000-0A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0" name="Picture 3829">
          <a:extLst>
            <a:ext uri="{FF2B5EF4-FFF2-40B4-BE49-F238E27FC236}">
              <a16:creationId xmlns="" xmlns:a16="http://schemas.microsoft.com/office/drawing/2014/main" id="{00000000-0008-0000-0A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1" name="Picture 3830">
          <a:extLst>
            <a:ext uri="{FF2B5EF4-FFF2-40B4-BE49-F238E27FC236}">
              <a16:creationId xmlns="" xmlns:a16="http://schemas.microsoft.com/office/drawing/2014/main" id="{00000000-0008-0000-0A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2" name="Picture 3831">
          <a:extLst>
            <a:ext uri="{FF2B5EF4-FFF2-40B4-BE49-F238E27FC236}">
              <a16:creationId xmlns="" xmlns:a16="http://schemas.microsoft.com/office/drawing/2014/main" id="{00000000-0008-0000-0A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3" name="Picture 3832">
          <a:extLst>
            <a:ext uri="{FF2B5EF4-FFF2-40B4-BE49-F238E27FC236}">
              <a16:creationId xmlns="" xmlns:a16="http://schemas.microsoft.com/office/drawing/2014/main" id="{00000000-0008-0000-0A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4" name="Picture 3833">
          <a:extLst>
            <a:ext uri="{FF2B5EF4-FFF2-40B4-BE49-F238E27FC236}">
              <a16:creationId xmlns="" xmlns:a16="http://schemas.microsoft.com/office/drawing/2014/main" id="{00000000-0008-0000-0A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5" name="Picture 3834">
          <a:extLst>
            <a:ext uri="{FF2B5EF4-FFF2-40B4-BE49-F238E27FC236}">
              <a16:creationId xmlns="" xmlns:a16="http://schemas.microsoft.com/office/drawing/2014/main" id="{00000000-0008-0000-0A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6" name="Picture 3835">
          <a:extLst>
            <a:ext uri="{FF2B5EF4-FFF2-40B4-BE49-F238E27FC236}">
              <a16:creationId xmlns="" xmlns:a16="http://schemas.microsoft.com/office/drawing/2014/main" id="{00000000-0008-0000-0A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7" name="Picture 3836">
          <a:extLst>
            <a:ext uri="{FF2B5EF4-FFF2-40B4-BE49-F238E27FC236}">
              <a16:creationId xmlns="" xmlns:a16="http://schemas.microsoft.com/office/drawing/2014/main" id="{00000000-0008-0000-0A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8" name="Picture 3837">
          <a:extLst>
            <a:ext uri="{FF2B5EF4-FFF2-40B4-BE49-F238E27FC236}">
              <a16:creationId xmlns="" xmlns:a16="http://schemas.microsoft.com/office/drawing/2014/main" id="{00000000-0008-0000-0A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39" name="Picture 3838">
          <a:extLst>
            <a:ext uri="{FF2B5EF4-FFF2-40B4-BE49-F238E27FC236}">
              <a16:creationId xmlns="" xmlns:a16="http://schemas.microsoft.com/office/drawing/2014/main" id="{00000000-0008-0000-0A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0" name="Picture 3839">
          <a:extLst>
            <a:ext uri="{FF2B5EF4-FFF2-40B4-BE49-F238E27FC236}">
              <a16:creationId xmlns="" xmlns:a16="http://schemas.microsoft.com/office/drawing/2014/main" id="{00000000-0008-0000-0A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1" name="Picture 3840">
          <a:extLst>
            <a:ext uri="{FF2B5EF4-FFF2-40B4-BE49-F238E27FC236}">
              <a16:creationId xmlns="" xmlns:a16="http://schemas.microsoft.com/office/drawing/2014/main" id="{00000000-0008-0000-0A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2" name="Picture 3841">
          <a:extLst>
            <a:ext uri="{FF2B5EF4-FFF2-40B4-BE49-F238E27FC236}">
              <a16:creationId xmlns="" xmlns:a16="http://schemas.microsoft.com/office/drawing/2014/main" id="{00000000-0008-0000-0A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3" name="Picture 3842">
          <a:extLst>
            <a:ext uri="{FF2B5EF4-FFF2-40B4-BE49-F238E27FC236}">
              <a16:creationId xmlns="" xmlns:a16="http://schemas.microsoft.com/office/drawing/2014/main" id="{00000000-0008-0000-0A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4" name="Picture 3843">
          <a:extLst>
            <a:ext uri="{FF2B5EF4-FFF2-40B4-BE49-F238E27FC236}">
              <a16:creationId xmlns="" xmlns:a16="http://schemas.microsoft.com/office/drawing/2014/main" id="{00000000-0008-0000-0A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5" name="Picture 3844">
          <a:extLst>
            <a:ext uri="{FF2B5EF4-FFF2-40B4-BE49-F238E27FC236}">
              <a16:creationId xmlns="" xmlns:a16="http://schemas.microsoft.com/office/drawing/2014/main" id="{00000000-0008-0000-0A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6" name="Picture 3845">
          <a:extLst>
            <a:ext uri="{FF2B5EF4-FFF2-40B4-BE49-F238E27FC236}">
              <a16:creationId xmlns="" xmlns:a16="http://schemas.microsoft.com/office/drawing/2014/main" id="{00000000-0008-0000-0A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7" name="Picture 3846">
          <a:extLst>
            <a:ext uri="{FF2B5EF4-FFF2-40B4-BE49-F238E27FC236}">
              <a16:creationId xmlns="" xmlns:a16="http://schemas.microsoft.com/office/drawing/2014/main" id="{00000000-0008-0000-0A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8" name="Picture 3847">
          <a:extLst>
            <a:ext uri="{FF2B5EF4-FFF2-40B4-BE49-F238E27FC236}">
              <a16:creationId xmlns="" xmlns:a16="http://schemas.microsoft.com/office/drawing/2014/main" id="{00000000-0008-0000-0A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49" name="Picture 3848">
          <a:extLst>
            <a:ext uri="{FF2B5EF4-FFF2-40B4-BE49-F238E27FC236}">
              <a16:creationId xmlns="" xmlns:a16="http://schemas.microsoft.com/office/drawing/2014/main" id="{00000000-0008-0000-0A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0" name="Picture 3849">
          <a:extLst>
            <a:ext uri="{FF2B5EF4-FFF2-40B4-BE49-F238E27FC236}">
              <a16:creationId xmlns="" xmlns:a16="http://schemas.microsoft.com/office/drawing/2014/main" id="{00000000-0008-0000-0A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1" name="Picture 3850">
          <a:extLst>
            <a:ext uri="{FF2B5EF4-FFF2-40B4-BE49-F238E27FC236}">
              <a16:creationId xmlns="" xmlns:a16="http://schemas.microsoft.com/office/drawing/2014/main" id="{00000000-0008-0000-0A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2" name="Picture 3851">
          <a:extLst>
            <a:ext uri="{FF2B5EF4-FFF2-40B4-BE49-F238E27FC236}">
              <a16:creationId xmlns="" xmlns:a16="http://schemas.microsoft.com/office/drawing/2014/main" id="{00000000-0008-0000-0A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3" name="Picture 3852">
          <a:extLst>
            <a:ext uri="{FF2B5EF4-FFF2-40B4-BE49-F238E27FC236}">
              <a16:creationId xmlns="" xmlns:a16="http://schemas.microsoft.com/office/drawing/2014/main" id="{00000000-0008-0000-0A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4" name="Picture 3853">
          <a:extLst>
            <a:ext uri="{FF2B5EF4-FFF2-40B4-BE49-F238E27FC236}">
              <a16:creationId xmlns="" xmlns:a16="http://schemas.microsoft.com/office/drawing/2014/main" id="{00000000-0008-0000-0A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5" name="Picture 3854">
          <a:extLst>
            <a:ext uri="{FF2B5EF4-FFF2-40B4-BE49-F238E27FC236}">
              <a16:creationId xmlns="" xmlns:a16="http://schemas.microsoft.com/office/drawing/2014/main" id="{00000000-0008-0000-0A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6" name="Picture 3855">
          <a:extLst>
            <a:ext uri="{FF2B5EF4-FFF2-40B4-BE49-F238E27FC236}">
              <a16:creationId xmlns="" xmlns:a16="http://schemas.microsoft.com/office/drawing/2014/main" id="{00000000-0008-0000-0A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7" name="Picture 3856">
          <a:extLst>
            <a:ext uri="{FF2B5EF4-FFF2-40B4-BE49-F238E27FC236}">
              <a16:creationId xmlns="" xmlns:a16="http://schemas.microsoft.com/office/drawing/2014/main" id="{00000000-0008-0000-0A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8" name="Picture 3857">
          <a:extLst>
            <a:ext uri="{FF2B5EF4-FFF2-40B4-BE49-F238E27FC236}">
              <a16:creationId xmlns="" xmlns:a16="http://schemas.microsoft.com/office/drawing/2014/main" id="{00000000-0008-0000-0A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59" name="Picture 3858">
          <a:extLst>
            <a:ext uri="{FF2B5EF4-FFF2-40B4-BE49-F238E27FC236}">
              <a16:creationId xmlns="" xmlns:a16="http://schemas.microsoft.com/office/drawing/2014/main" id="{00000000-0008-0000-0A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0" name="Picture 3859">
          <a:extLst>
            <a:ext uri="{FF2B5EF4-FFF2-40B4-BE49-F238E27FC236}">
              <a16:creationId xmlns="" xmlns:a16="http://schemas.microsoft.com/office/drawing/2014/main" id="{00000000-0008-0000-0A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1" name="Picture 3860">
          <a:extLst>
            <a:ext uri="{FF2B5EF4-FFF2-40B4-BE49-F238E27FC236}">
              <a16:creationId xmlns="" xmlns:a16="http://schemas.microsoft.com/office/drawing/2014/main" id="{00000000-0008-0000-0A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2" name="Picture 3861">
          <a:extLst>
            <a:ext uri="{FF2B5EF4-FFF2-40B4-BE49-F238E27FC236}">
              <a16:creationId xmlns="" xmlns:a16="http://schemas.microsoft.com/office/drawing/2014/main" id="{00000000-0008-0000-0A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3" name="Picture 3862">
          <a:extLst>
            <a:ext uri="{FF2B5EF4-FFF2-40B4-BE49-F238E27FC236}">
              <a16:creationId xmlns="" xmlns:a16="http://schemas.microsoft.com/office/drawing/2014/main" id="{00000000-0008-0000-0A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4" name="Picture 3863">
          <a:extLst>
            <a:ext uri="{FF2B5EF4-FFF2-40B4-BE49-F238E27FC236}">
              <a16:creationId xmlns="" xmlns:a16="http://schemas.microsoft.com/office/drawing/2014/main" id="{00000000-0008-0000-0A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5" name="Picture 3864">
          <a:extLst>
            <a:ext uri="{FF2B5EF4-FFF2-40B4-BE49-F238E27FC236}">
              <a16:creationId xmlns="" xmlns:a16="http://schemas.microsoft.com/office/drawing/2014/main" id="{00000000-0008-0000-0A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6" name="Picture 3865">
          <a:extLst>
            <a:ext uri="{FF2B5EF4-FFF2-40B4-BE49-F238E27FC236}">
              <a16:creationId xmlns="" xmlns:a16="http://schemas.microsoft.com/office/drawing/2014/main" id="{00000000-0008-0000-0A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7" name="Picture 3866">
          <a:extLst>
            <a:ext uri="{FF2B5EF4-FFF2-40B4-BE49-F238E27FC236}">
              <a16:creationId xmlns="" xmlns:a16="http://schemas.microsoft.com/office/drawing/2014/main" id="{00000000-0008-0000-0A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8" name="Picture 3867">
          <a:extLst>
            <a:ext uri="{FF2B5EF4-FFF2-40B4-BE49-F238E27FC236}">
              <a16:creationId xmlns="" xmlns:a16="http://schemas.microsoft.com/office/drawing/2014/main" id="{00000000-0008-0000-0A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69" name="Picture 3868">
          <a:extLst>
            <a:ext uri="{FF2B5EF4-FFF2-40B4-BE49-F238E27FC236}">
              <a16:creationId xmlns="" xmlns:a16="http://schemas.microsoft.com/office/drawing/2014/main" id="{00000000-0008-0000-0A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0" name="Picture 3869">
          <a:extLst>
            <a:ext uri="{FF2B5EF4-FFF2-40B4-BE49-F238E27FC236}">
              <a16:creationId xmlns="" xmlns:a16="http://schemas.microsoft.com/office/drawing/2014/main" id="{00000000-0008-0000-0A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1" name="Picture 3870">
          <a:extLst>
            <a:ext uri="{FF2B5EF4-FFF2-40B4-BE49-F238E27FC236}">
              <a16:creationId xmlns="" xmlns:a16="http://schemas.microsoft.com/office/drawing/2014/main" id="{00000000-0008-0000-0A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2" name="Picture 3871">
          <a:extLst>
            <a:ext uri="{FF2B5EF4-FFF2-40B4-BE49-F238E27FC236}">
              <a16:creationId xmlns="" xmlns:a16="http://schemas.microsoft.com/office/drawing/2014/main" id="{00000000-0008-0000-0A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3" name="Picture 3872">
          <a:extLst>
            <a:ext uri="{FF2B5EF4-FFF2-40B4-BE49-F238E27FC236}">
              <a16:creationId xmlns="" xmlns:a16="http://schemas.microsoft.com/office/drawing/2014/main" id="{00000000-0008-0000-0A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4" name="Picture 3873">
          <a:extLst>
            <a:ext uri="{FF2B5EF4-FFF2-40B4-BE49-F238E27FC236}">
              <a16:creationId xmlns="" xmlns:a16="http://schemas.microsoft.com/office/drawing/2014/main" id="{00000000-0008-0000-0A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5" name="Picture 3874">
          <a:extLst>
            <a:ext uri="{FF2B5EF4-FFF2-40B4-BE49-F238E27FC236}">
              <a16:creationId xmlns="" xmlns:a16="http://schemas.microsoft.com/office/drawing/2014/main" id="{00000000-0008-0000-0A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6" name="Picture 3875">
          <a:extLst>
            <a:ext uri="{FF2B5EF4-FFF2-40B4-BE49-F238E27FC236}">
              <a16:creationId xmlns="" xmlns:a16="http://schemas.microsoft.com/office/drawing/2014/main" id="{00000000-0008-0000-0A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7" name="Picture 3876">
          <a:extLst>
            <a:ext uri="{FF2B5EF4-FFF2-40B4-BE49-F238E27FC236}">
              <a16:creationId xmlns="" xmlns:a16="http://schemas.microsoft.com/office/drawing/2014/main" id="{00000000-0008-0000-0A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8" name="Picture 3877">
          <a:extLst>
            <a:ext uri="{FF2B5EF4-FFF2-40B4-BE49-F238E27FC236}">
              <a16:creationId xmlns="" xmlns:a16="http://schemas.microsoft.com/office/drawing/2014/main" id="{00000000-0008-0000-0A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79" name="Picture 3878">
          <a:extLst>
            <a:ext uri="{FF2B5EF4-FFF2-40B4-BE49-F238E27FC236}">
              <a16:creationId xmlns="" xmlns:a16="http://schemas.microsoft.com/office/drawing/2014/main" id="{00000000-0008-0000-0A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0" name="Picture 3879">
          <a:extLst>
            <a:ext uri="{FF2B5EF4-FFF2-40B4-BE49-F238E27FC236}">
              <a16:creationId xmlns="" xmlns:a16="http://schemas.microsoft.com/office/drawing/2014/main" id="{00000000-0008-0000-0A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1" name="Picture 3880">
          <a:extLst>
            <a:ext uri="{FF2B5EF4-FFF2-40B4-BE49-F238E27FC236}">
              <a16:creationId xmlns="" xmlns:a16="http://schemas.microsoft.com/office/drawing/2014/main" id="{00000000-0008-0000-0A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2" name="Picture 3881">
          <a:extLst>
            <a:ext uri="{FF2B5EF4-FFF2-40B4-BE49-F238E27FC236}">
              <a16:creationId xmlns="" xmlns:a16="http://schemas.microsoft.com/office/drawing/2014/main" id="{00000000-0008-0000-0A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3" name="Picture 3882">
          <a:extLst>
            <a:ext uri="{FF2B5EF4-FFF2-40B4-BE49-F238E27FC236}">
              <a16:creationId xmlns="" xmlns:a16="http://schemas.microsoft.com/office/drawing/2014/main" id="{00000000-0008-0000-0A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4" name="Picture 3883">
          <a:extLst>
            <a:ext uri="{FF2B5EF4-FFF2-40B4-BE49-F238E27FC236}">
              <a16:creationId xmlns="" xmlns:a16="http://schemas.microsoft.com/office/drawing/2014/main" id="{00000000-0008-0000-0A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5" name="Picture 3884">
          <a:extLst>
            <a:ext uri="{FF2B5EF4-FFF2-40B4-BE49-F238E27FC236}">
              <a16:creationId xmlns="" xmlns:a16="http://schemas.microsoft.com/office/drawing/2014/main" id="{00000000-0008-0000-0A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6" name="Picture 3885">
          <a:extLst>
            <a:ext uri="{FF2B5EF4-FFF2-40B4-BE49-F238E27FC236}">
              <a16:creationId xmlns="" xmlns:a16="http://schemas.microsoft.com/office/drawing/2014/main" id="{00000000-0008-0000-0A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7" name="Picture 3886">
          <a:extLst>
            <a:ext uri="{FF2B5EF4-FFF2-40B4-BE49-F238E27FC236}">
              <a16:creationId xmlns="" xmlns:a16="http://schemas.microsoft.com/office/drawing/2014/main" id="{00000000-0008-0000-0A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8" name="Picture 3887">
          <a:extLst>
            <a:ext uri="{FF2B5EF4-FFF2-40B4-BE49-F238E27FC236}">
              <a16:creationId xmlns="" xmlns:a16="http://schemas.microsoft.com/office/drawing/2014/main" id="{00000000-0008-0000-0A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89" name="Picture 3888">
          <a:extLst>
            <a:ext uri="{FF2B5EF4-FFF2-40B4-BE49-F238E27FC236}">
              <a16:creationId xmlns="" xmlns:a16="http://schemas.microsoft.com/office/drawing/2014/main" id="{00000000-0008-0000-0A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0" name="Picture 3889">
          <a:extLst>
            <a:ext uri="{FF2B5EF4-FFF2-40B4-BE49-F238E27FC236}">
              <a16:creationId xmlns="" xmlns:a16="http://schemas.microsoft.com/office/drawing/2014/main" id="{00000000-0008-0000-0A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1" name="Picture 3890">
          <a:extLst>
            <a:ext uri="{FF2B5EF4-FFF2-40B4-BE49-F238E27FC236}">
              <a16:creationId xmlns="" xmlns:a16="http://schemas.microsoft.com/office/drawing/2014/main" id="{00000000-0008-0000-0A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2" name="Picture 3891">
          <a:extLst>
            <a:ext uri="{FF2B5EF4-FFF2-40B4-BE49-F238E27FC236}">
              <a16:creationId xmlns="" xmlns:a16="http://schemas.microsoft.com/office/drawing/2014/main" id="{00000000-0008-0000-0A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3" name="Picture 3892">
          <a:extLst>
            <a:ext uri="{FF2B5EF4-FFF2-40B4-BE49-F238E27FC236}">
              <a16:creationId xmlns="" xmlns:a16="http://schemas.microsoft.com/office/drawing/2014/main" id="{00000000-0008-0000-0A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4" name="Picture 3893">
          <a:extLst>
            <a:ext uri="{FF2B5EF4-FFF2-40B4-BE49-F238E27FC236}">
              <a16:creationId xmlns="" xmlns:a16="http://schemas.microsoft.com/office/drawing/2014/main" id="{00000000-0008-0000-0A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5" name="Picture 3894">
          <a:extLst>
            <a:ext uri="{FF2B5EF4-FFF2-40B4-BE49-F238E27FC236}">
              <a16:creationId xmlns="" xmlns:a16="http://schemas.microsoft.com/office/drawing/2014/main" id="{00000000-0008-0000-0A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6" name="Picture 3895">
          <a:extLst>
            <a:ext uri="{FF2B5EF4-FFF2-40B4-BE49-F238E27FC236}">
              <a16:creationId xmlns="" xmlns:a16="http://schemas.microsoft.com/office/drawing/2014/main" id="{00000000-0008-0000-0A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7" name="Picture 3896">
          <a:extLst>
            <a:ext uri="{FF2B5EF4-FFF2-40B4-BE49-F238E27FC236}">
              <a16:creationId xmlns="" xmlns:a16="http://schemas.microsoft.com/office/drawing/2014/main" id="{00000000-0008-0000-0A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8" name="Picture 3897">
          <a:extLst>
            <a:ext uri="{FF2B5EF4-FFF2-40B4-BE49-F238E27FC236}">
              <a16:creationId xmlns="" xmlns:a16="http://schemas.microsoft.com/office/drawing/2014/main" id="{00000000-0008-0000-0A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899" name="Picture 3898">
          <a:extLst>
            <a:ext uri="{FF2B5EF4-FFF2-40B4-BE49-F238E27FC236}">
              <a16:creationId xmlns="" xmlns:a16="http://schemas.microsoft.com/office/drawing/2014/main" id="{00000000-0008-0000-0A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0" name="Picture 3899">
          <a:extLst>
            <a:ext uri="{FF2B5EF4-FFF2-40B4-BE49-F238E27FC236}">
              <a16:creationId xmlns="" xmlns:a16="http://schemas.microsoft.com/office/drawing/2014/main" id="{00000000-0008-0000-0A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1" name="Picture 3900">
          <a:extLst>
            <a:ext uri="{FF2B5EF4-FFF2-40B4-BE49-F238E27FC236}">
              <a16:creationId xmlns="" xmlns:a16="http://schemas.microsoft.com/office/drawing/2014/main" id="{00000000-0008-0000-0A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2" name="Picture 3901">
          <a:extLst>
            <a:ext uri="{FF2B5EF4-FFF2-40B4-BE49-F238E27FC236}">
              <a16:creationId xmlns="" xmlns:a16="http://schemas.microsoft.com/office/drawing/2014/main" id="{00000000-0008-0000-0A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3" name="Picture 3902">
          <a:extLst>
            <a:ext uri="{FF2B5EF4-FFF2-40B4-BE49-F238E27FC236}">
              <a16:creationId xmlns="" xmlns:a16="http://schemas.microsoft.com/office/drawing/2014/main" id="{00000000-0008-0000-0A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4" name="Picture 3903">
          <a:extLst>
            <a:ext uri="{FF2B5EF4-FFF2-40B4-BE49-F238E27FC236}">
              <a16:creationId xmlns="" xmlns:a16="http://schemas.microsoft.com/office/drawing/2014/main" id="{00000000-0008-0000-0A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5" name="Picture 3904">
          <a:extLst>
            <a:ext uri="{FF2B5EF4-FFF2-40B4-BE49-F238E27FC236}">
              <a16:creationId xmlns="" xmlns:a16="http://schemas.microsoft.com/office/drawing/2014/main" id="{00000000-0008-0000-0A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6" name="Picture 3905">
          <a:extLst>
            <a:ext uri="{FF2B5EF4-FFF2-40B4-BE49-F238E27FC236}">
              <a16:creationId xmlns="" xmlns:a16="http://schemas.microsoft.com/office/drawing/2014/main" id="{00000000-0008-0000-0A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7" name="Picture 3906">
          <a:extLst>
            <a:ext uri="{FF2B5EF4-FFF2-40B4-BE49-F238E27FC236}">
              <a16:creationId xmlns="" xmlns:a16="http://schemas.microsoft.com/office/drawing/2014/main" id="{00000000-0008-0000-0A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8" name="Picture 3907">
          <a:extLst>
            <a:ext uri="{FF2B5EF4-FFF2-40B4-BE49-F238E27FC236}">
              <a16:creationId xmlns="" xmlns:a16="http://schemas.microsoft.com/office/drawing/2014/main" id="{00000000-0008-0000-0A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09" name="Picture 3908">
          <a:extLst>
            <a:ext uri="{FF2B5EF4-FFF2-40B4-BE49-F238E27FC236}">
              <a16:creationId xmlns="" xmlns:a16="http://schemas.microsoft.com/office/drawing/2014/main" id="{00000000-0008-0000-0A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0" name="Picture 3909">
          <a:extLst>
            <a:ext uri="{FF2B5EF4-FFF2-40B4-BE49-F238E27FC236}">
              <a16:creationId xmlns="" xmlns:a16="http://schemas.microsoft.com/office/drawing/2014/main" id="{00000000-0008-0000-0A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1" name="Picture 3910">
          <a:extLst>
            <a:ext uri="{FF2B5EF4-FFF2-40B4-BE49-F238E27FC236}">
              <a16:creationId xmlns="" xmlns:a16="http://schemas.microsoft.com/office/drawing/2014/main" id="{00000000-0008-0000-0A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2" name="Picture 3911">
          <a:extLst>
            <a:ext uri="{FF2B5EF4-FFF2-40B4-BE49-F238E27FC236}">
              <a16:creationId xmlns="" xmlns:a16="http://schemas.microsoft.com/office/drawing/2014/main" id="{00000000-0008-0000-0A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3" name="Picture 3912">
          <a:extLst>
            <a:ext uri="{FF2B5EF4-FFF2-40B4-BE49-F238E27FC236}">
              <a16:creationId xmlns="" xmlns:a16="http://schemas.microsoft.com/office/drawing/2014/main" id="{00000000-0008-0000-0A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4" name="Picture 3913">
          <a:extLst>
            <a:ext uri="{FF2B5EF4-FFF2-40B4-BE49-F238E27FC236}">
              <a16:creationId xmlns="" xmlns:a16="http://schemas.microsoft.com/office/drawing/2014/main" id="{00000000-0008-0000-0A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5" name="Picture 3914">
          <a:extLst>
            <a:ext uri="{FF2B5EF4-FFF2-40B4-BE49-F238E27FC236}">
              <a16:creationId xmlns="" xmlns:a16="http://schemas.microsoft.com/office/drawing/2014/main" id="{00000000-0008-0000-0A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6" name="Picture 3915">
          <a:extLst>
            <a:ext uri="{FF2B5EF4-FFF2-40B4-BE49-F238E27FC236}">
              <a16:creationId xmlns="" xmlns:a16="http://schemas.microsoft.com/office/drawing/2014/main" id="{00000000-0008-0000-0A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7" name="Picture 3916">
          <a:extLst>
            <a:ext uri="{FF2B5EF4-FFF2-40B4-BE49-F238E27FC236}">
              <a16:creationId xmlns="" xmlns:a16="http://schemas.microsoft.com/office/drawing/2014/main" id="{00000000-0008-0000-0A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8" name="Picture 3917">
          <a:extLst>
            <a:ext uri="{FF2B5EF4-FFF2-40B4-BE49-F238E27FC236}">
              <a16:creationId xmlns="" xmlns:a16="http://schemas.microsoft.com/office/drawing/2014/main" id="{00000000-0008-0000-0A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19" name="Picture 3918">
          <a:extLst>
            <a:ext uri="{FF2B5EF4-FFF2-40B4-BE49-F238E27FC236}">
              <a16:creationId xmlns="" xmlns:a16="http://schemas.microsoft.com/office/drawing/2014/main" id="{00000000-0008-0000-0A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0" name="Picture 3919">
          <a:extLst>
            <a:ext uri="{FF2B5EF4-FFF2-40B4-BE49-F238E27FC236}">
              <a16:creationId xmlns="" xmlns:a16="http://schemas.microsoft.com/office/drawing/2014/main" id="{00000000-0008-0000-0A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1" name="Picture 3920">
          <a:extLst>
            <a:ext uri="{FF2B5EF4-FFF2-40B4-BE49-F238E27FC236}">
              <a16:creationId xmlns="" xmlns:a16="http://schemas.microsoft.com/office/drawing/2014/main" id="{00000000-0008-0000-0A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2" name="Picture 3921">
          <a:extLst>
            <a:ext uri="{FF2B5EF4-FFF2-40B4-BE49-F238E27FC236}">
              <a16:creationId xmlns="" xmlns:a16="http://schemas.microsoft.com/office/drawing/2014/main" id="{00000000-0008-0000-0A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3" name="Picture 3922">
          <a:extLst>
            <a:ext uri="{FF2B5EF4-FFF2-40B4-BE49-F238E27FC236}">
              <a16:creationId xmlns="" xmlns:a16="http://schemas.microsoft.com/office/drawing/2014/main" id="{00000000-0008-0000-0A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4" name="Picture 3923">
          <a:extLst>
            <a:ext uri="{FF2B5EF4-FFF2-40B4-BE49-F238E27FC236}">
              <a16:creationId xmlns="" xmlns:a16="http://schemas.microsoft.com/office/drawing/2014/main" id="{00000000-0008-0000-0A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5" name="Picture 3924">
          <a:extLst>
            <a:ext uri="{FF2B5EF4-FFF2-40B4-BE49-F238E27FC236}">
              <a16:creationId xmlns="" xmlns:a16="http://schemas.microsoft.com/office/drawing/2014/main" id="{00000000-0008-0000-0A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6" name="Picture 3925">
          <a:extLst>
            <a:ext uri="{FF2B5EF4-FFF2-40B4-BE49-F238E27FC236}">
              <a16:creationId xmlns="" xmlns:a16="http://schemas.microsoft.com/office/drawing/2014/main" id="{00000000-0008-0000-0A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7" name="Picture 3926">
          <a:extLst>
            <a:ext uri="{FF2B5EF4-FFF2-40B4-BE49-F238E27FC236}">
              <a16:creationId xmlns="" xmlns:a16="http://schemas.microsoft.com/office/drawing/2014/main" id="{00000000-0008-0000-0A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8" name="Picture 3927">
          <a:extLst>
            <a:ext uri="{FF2B5EF4-FFF2-40B4-BE49-F238E27FC236}">
              <a16:creationId xmlns="" xmlns:a16="http://schemas.microsoft.com/office/drawing/2014/main" id="{00000000-0008-0000-0A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29" name="Picture 3928">
          <a:extLst>
            <a:ext uri="{FF2B5EF4-FFF2-40B4-BE49-F238E27FC236}">
              <a16:creationId xmlns="" xmlns:a16="http://schemas.microsoft.com/office/drawing/2014/main" id="{00000000-0008-0000-0A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0" name="Picture 3929">
          <a:extLst>
            <a:ext uri="{FF2B5EF4-FFF2-40B4-BE49-F238E27FC236}">
              <a16:creationId xmlns="" xmlns:a16="http://schemas.microsoft.com/office/drawing/2014/main" id="{00000000-0008-0000-0A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1" name="Picture 3930">
          <a:extLst>
            <a:ext uri="{FF2B5EF4-FFF2-40B4-BE49-F238E27FC236}">
              <a16:creationId xmlns="" xmlns:a16="http://schemas.microsoft.com/office/drawing/2014/main" id="{00000000-0008-0000-0A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2" name="Picture 3931">
          <a:extLst>
            <a:ext uri="{FF2B5EF4-FFF2-40B4-BE49-F238E27FC236}">
              <a16:creationId xmlns="" xmlns:a16="http://schemas.microsoft.com/office/drawing/2014/main" id="{00000000-0008-0000-0A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3" name="Picture 3932">
          <a:extLst>
            <a:ext uri="{FF2B5EF4-FFF2-40B4-BE49-F238E27FC236}">
              <a16:creationId xmlns="" xmlns:a16="http://schemas.microsoft.com/office/drawing/2014/main" id="{00000000-0008-0000-0A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4" name="Picture 3933">
          <a:extLst>
            <a:ext uri="{FF2B5EF4-FFF2-40B4-BE49-F238E27FC236}">
              <a16:creationId xmlns="" xmlns:a16="http://schemas.microsoft.com/office/drawing/2014/main" id="{00000000-0008-0000-0A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5" name="Picture 3934">
          <a:extLst>
            <a:ext uri="{FF2B5EF4-FFF2-40B4-BE49-F238E27FC236}">
              <a16:creationId xmlns="" xmlns:a16="http://schemas.microsoft.com/office/drawing/2014/main" id="{00000000-0008-0000-0A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6" name="Picture 3935">
          <a:extLst>
            <a:ext uri="{FF2B5EF4-FFF2-40B4-BE49-F238E27FC236}">
              <a16:creationId xmlns="" xmlns:a16="http://schemas.microsoft.com/office/drawing/2014/main" id="{00000000-0008-0000-0A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7" name="Picture 3936">
          <a:extLst>
            <a:ext uri="{FF2B5EF4-FFF2-40B4-BE49-F238E27FC236}">
              <a16:creationId xmlns="" xmlns:a16="http://schemas.microsoft.com/office/drawing/2014/main" id="{00000000-0008-0000-0A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8" name="Picture 3937">
          <a:extLst>
            <a:ext uri="{FF2B5EF4-FFF2-40B4-BE49-F238E27FC236}">
              <a16:creationId xmlns="" xmlns:a16="http://schemas.microsoft.com/office/drawing/2014/main" id="{00000000-0008-0000-0A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39" name="Picture 3938">
          <a:extLst>
            <a:ext uri="{FF2B5EF4-FFF2-40B4-BE49-F238E27FC236}">
              <a16:creationId xmlns="" xmlns:a16="http://schemas.microsoft.com/office/drawing/2014/main" id="{00000000-0008-0000-0A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0" name="Picture 3939">
          <a:extLst>
            <a:ext uri="{FF2B5EF4-FFF2-40B4-BE49-F238E27FC236}">
              <a16:creationId xmlns="" xmlns:a16="http://schemas.microsoft.com/office/drawing/2014/main" id="{00000000-0008-0000-0A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1" name="Picture 3940">
          <a:extLst>
            <a:ext uri="{FF2B5EF4-FFF2-40B4-BE49-F238E27FC236}">
              <a16:creationId xmlns="" xmlns:a16="http://schemas.microsoft.com/office/drawing/2014/main" id="{00000000-0008-0000-0A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2" name="Picture 3941">
          <a:extLst>
            <a:ext uri="{FF2B5EF4-FFF2-40B4-BE49-F238E27FC236}">
              <a16:creationId xmlns="" xmlns:a16="http://schemas.microsoft.com/office/drawing/2014/main" id="{00000000-0008-0000-0A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3" name="Picture 3942">
          <a:extLst>
            <a:ext uri="{FF2B5EF4-FFF2-40B4-BE49-F238E27FC236}">
              <a16:creationId xmlns="" xmlns:a16="http://schemas.microsoft.com/office/drawing/2014/main" id="{00000000-0008-0000-0A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4" name="Picture 3943">
          <a:extLst>
            <a:ext uri="{FF2B5EF4-FFF2-40B4-BE49-F238E27FC236}">
              <a16:creationId xmlns="" xmlns:a16="http://schemas.microsoft.com/office/drawing/2014/main" id="{00000000-0008-0000-0A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5" name="Picture 3944">
          <a:extLst>
            <a:ext uri="{FF2B5EF4-FFF2-40B4-BE49-F238E27FC236}">
              <a16:creationId xmlns="" xmlns:a16="http://schemas.microsoft.com/office/drawing/2014/main" id="{00000000-0008-0000-0A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6" name="Picture 3945">
          <a:extLst>
            <a:ext uri="{FF2B5EF4-FFF2-40B4-BE49-F238E27FC236}">
              <a16:creationId xmlns="" xmlns:a16="http://schemas.microsoft.com/office/drawing/2014/main" id="{00000000-0008-0000-0A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7" name="Picture 3946">
          <a:extLst>
            <a:ext uri="{FF2B5EF4-FFF2-40B4-BE49-F238E27FC236}">
              <a16:creationId xmlns="" xmlns:a16="http://schemas.microsoft.com/office/drawing/2014/main" id="{00000000-0008-0000-0A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8" name="Picture 3947">
          <a:extLst>
            <a:ext uri="{FF2B5EF4-FFF2-40B4-BE49-F238E27FC236}">
              <a16:creationId xmlns="" xmlns:a16="http://schemas.microsoft.com/office/drawing/2014/main" id="{00000000-0008-0000-0A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49" name="Picture 3948">
          <a:extLst>
            <a:ext uri="{FF2B5EF4-FFF2-40B4-BE49-F238E27FC236}">
              <a16:creationId xmlns="" xmlns:a16="http://schemas.microsoft.com/office/drawing/2014/main" id="{00000000-0008-0000-0A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0" name="Picture 3949">
          <a:extLst>
            <a:ext uri="{FF2B5EF4-FFF2-40B4-BE49-F238E27FC236}">
              <a16:creationId xmlns="" xmlns:a16="http://schemas.microsoft.com/office/drawing/2014/main" id="{00000000-0008-0000-0A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1" name="Picture 3950">
          <a:extLst>
            <a:ext uri="{FF2B5EF4-FFF2-40B4-BE49-F238E27FC236}">
              <a16:creationId xmlns="" xmlns:a16="http://schemas.microsoft.com/office/drawing/2014/main" id="{00000000-0008-0000-0A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2" name="Picture 3951">
          <a:extLst>
            <a:ext uri="{FF2B5EF4-FFF2-40B4-BE49-F238E27FC236}">
              <a16:creationId xmlns="" xmlns:a16="http://schemas.microsoft.com/office/drawing/2014/main" id="{00000000-0008-0000-0A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3" name="Picture 3952">
          <a:extLst>
            <a:ext uri="{FF2B5EF4-FFF2-40B4-BE49-F238E27FC236}">
              <a16:creationId xmlns="" xmlns:a16="http://schemas.microsoft.com/office/drawing/2014/main" id="{00000000-0008-0000-0A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4" name="Picture 3953">
          <a:extLst>
            <a:ext uri="{FF2B5EF4-FFF2-40B4-BE49-F238E27FC236}">
              <a16:creationId xmlns="" xmlns:a16="http://schemas.microsoft.com/office/drawing/2014/main" id="{00000000-0008-0000-0A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5" name="Picture 3954">
          <a:extLst>
            <a:ext uri="{FF2B5EF4-FFF2-40B4-BE49-F238E27FC236}">
              <a16:creationId xmlns="" xmlns:a16="http://schemas.microsoft.com/office/drawing/2014/main" id="{00000000-0008-0000-0A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6" name="Picture 3955">
          <a:extLst>
            <a:ext uri="{FF2B5EF4-FFF2-40B4-BE49-F238E27FC236}">
              <a16:creationId xmlns="" xmlns:a16="http://schemas.microsoft.com/office/drawing/2014/main" id="{00000000-0008-0000-0A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7" name="Picture 3956">
          <a:extLst>
            <a:ext uri="{FF2B5EF4-FFF2-40B4-BE49-F238E27FC236}">
              <a16:creationId xmlns="" xmlns:a16="http://schemas.microsoft.com/office/drawing/2014/main" id="{00000000-0008-0000-0A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8" name="Picture 3957">
          <a:extLst>
            <a:ext uri="{FF2B5EF4-FFF2-40B4-BE49-F238E27FC236}">
              <a16:creationId xmlns="" xmlns:a16="http://schemas.microsoft.com/office/drawing/2014/main" id="{00000000-0008-0000-0A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59" name="Picture 3958">
          <a:extLst>
            <a:ext uri="{FF2B5EF4-FFF2-40B4-BE49-F238E27FC236}">
              <a16:creationId xmlns="" xmlns:a16="http://schemas.microsoft.com/office/drawing/2014/main" id="{00000000-0008-0000-0A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0" name="Picture 3959">
          <a:extLst>
            <a:ext uri="{FF2B5EF4-FFF2-40B4-BE49-F238E27FC236}">
              <a16:creationId xmlns="" xmlns:a16="http://schemas.microsoft.com/office/drawing/2014/main" id="{00000000-0008-0000-0A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1" name="Picture 3960">
          <a:extLst>
            <a:ext uri="{FF2B5EF4-FFF2-40B4-BE49-F238E27FC236}">
              <a16:creationId xmlns="" xmlns:a16="http://schemas.microsoft.com/office/drawing/2014/main" id="{00000000-0008-0000-0A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2" name="Picture 3961">
          <a:extLst>
            <a:ext uri="{FF2B5EF4-FFF2-40B4-BE49-F238E27FC236}">
              <a16:creationId xmlns="" xmlns:a16="http://schemas.microsoft.com/office/drawing/2014/main" id="{00000000-0008-0000-0A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3" name="Picture 3962">
          <a:extLst>
            <a:ext uri="{FF2B5EF4-FFF2-40B4-BE49-F238E27FC236}">
              <a16:creationId xmlns="" xmlns:a16="http://schemas.microsoft.com/office/drawing/2014/main" id="{00000000-0008-0000-0A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4" name="Picture 3963">
          <a:extLst>
            <a:ext uri="{FF2B5EF4-FFF2-40B4-BE49-F238E27FC236}">
              <a16:creationId xmlns="" xmlns:a16="http://schemas.microsoft.com/office/drawing/2014/main" id="{00000000-0008-0000-0A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5" name="Picture 3964">
          <a:extLst>
            <a:ext uri="{FF2B5EF4-FFF2-40B4-BE49-F238E27FC236}">
              <a16:creationId xmlns="" xmlns:a16="http://schemas.microsoft.com/office/drawing/2014/main" id="{00000000-0008-0000-0A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6" name="Picture 3965">
          <a:extLst>
            <a:ext uri="{FF2B5EF4-FFF2-40B4-BE49-F238E27FC236}">
              <a16:creationId xmlns="" xmlns:a16="http://schemas.microsoft.com/office/drawing/2014/main" id="{00000000-0008-0000-0A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7" name="Picture 3966">
          <a:extLst>
            <a:ext uri="{FF2B5EF4-FFF2-40B4-BE49-F238E27FC236}">
              <a16:creationId xmlns="" xmlns:a16="http://schemas.microsoft.com/office/drawing/2014/main" id="{00000000-0008-0000-0A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8" name="Picture 3967">
          <a:extLst>
            <a:ext uri="{FF2B5EF4-FFF2-40B4-BE49-F238E27FC236}">
              <a16:creationId xmlns="" xmlns:a16="http://schemas.microsoft.com/office/drawing/2014/main" id="{00000000-0008-0000-0A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69" name="Picture 3968">
          <a:extLst>
            <a:ext uri="{FF2B5EF4-FFF2-40B4-BE49-F238E27FC236}">
              <a16:creationId xmlns="" xmlns:a16="http://schemas.microsoft.com/office/drawing/2014/main" id="{00000000-0008-0000-0A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0" name="Picture 3969">
          <a:extLst>
            <a:ext uri="{FF2B5EF4-FFF2-40B4-BE49-F238E27FC236}">
              <a16:creationId xmlns="" xmlns:a16="http://schemas.microsoft.com/office/drawing/2014/main" id="{00000000-0008-0000-0A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1" name="Picture 3970">
          <a:extLst>
            <a:ext uri="{FF2B5EF4-FFF2-40B4-BE49-F238E27FC236}">
              <a16:creationId xmlns="" xmlns:a16="http://schemas.microsoft.com/office/drawing/2014/main" id="{00000000-0008-0000-0A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2" name="Picture 3971">
          <a:extLst>
            <a:ext uri="{FF2B5EF4-FFF2-40B4-BE49-F238E27FC236}">
              <a16:creationId xmlns="" xmlns:a16="http://schemas.microsoft.com/office/drawing/2014/main" id="{00000000-0008-0000-0A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3" name="Picture 3972">
          <a:extLst>
            <a:ext uri="{FF2B5EF4-FFF2-40B4-BE49-F238E27FC236}">
              <a16:creationId xmlns="" xmlns:a16="http://schemas.microsoft.com/office/drawing/2014/main" id="{00000000-0008-0000-0A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4" name="Picture 3973">
          <a:extLst>
            <a:ext uri="{FF2B5EF4-FFF2-40B4-BE49-F238E27FC236}">
              <a16:creationId xmlns="" xmlns:a16="http://schemas.microsoft.com/office/drawing/2014/main" id="{00000000-0008-0000-0A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5" name="Picture 3974">
          <a:extLst>
            <a:ext uri="{FF2B5EF4-FFF2-40B4-BE49-F238E27FC236}">
              <a16:creationId xmlns="" xmlns:a16="http://schemas.microsoft.com/office/drawing/2014/main" id="{00000000-0008-0000-0A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6" name="Picture 3975">
          <a:extLst>
            <a:ext uri="{FF2B5EF4-FFF2-40B4-BE49-F238E27FC236}">
              <a16:creationId xmlns="" xmlns:a16="http://schemas.microsoft.com/office/drawing/2014/main" id="{00000000-0008-0000-0A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7" name="Picture 3976">
          <a:extLst>
            <a:ext uri="{FF2B5EF4-FFF2-40B4-BE49-F238E27FC236}">
              <a16:creationId xmlns="" xmlns:a16="http://schemas.microsoft.com/office/drawing/2014/main" id="{00000000-0008-0000-0A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8" name="Picture 3977">
          <a:extLst>
            <a:ext uri="{FF2B5EF4-FFF2-40B4-BE49-F238E27FC236}">
              <a16:creationId xmlns="" xmlns:a16="http://schemas.microsoft.com/office/drawing/2014/main" id="{00000000-0008-0000-0A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79" name="Picture 3978">
          <a:extLst>
            <a:ext uri="{FF2B5EF4-FFF2-40B4-BE49-F238E27FC236}">
              <a16:creationId xmlns="" xmlns:a16="http://schemas.microsoft.com/office/drawing/2014/main" id="{00000000-0008-0000-0A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0" name="Picture 3979">
          <a:extLst>
            <a:ext uri="{FF2B5EF4-FFF2-40B4-BE49-F238E27FC236}">
              <a16:creationId xmlns="" xmlns:a16="http://schemas.microsoft.com/office/drawing/2014/main" id="{00000000-0008-0000-0A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1" name="Picture 3980">
          <a:extLst>
            <a:ext uri="{FF2B5EF4-FFF2-40B4-BE49-F238E27FC236}">
              <a16:creationId xmlns="" xmlns:a16="http://schemas.microsoft.com/office/drawing/2014/main" id="{00000000-0008-0000-0A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2" name="Picture 3981">
          <a:extLst>
            <a:ext uri="{FF2B5EF4-FFF2-40B4-BE49-F238E27FC236}">
              <a16:creationId xmlns="" xmlns:a16="http://schemas.microsoft.com/office/drawing/2014/main" id="{00000000-0008-0000-0A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3" name="Picture 3982">
          <a:extLst>
            <a:ext uri="{FF2B5EF4-FFF2-40B4-BE49-F238E27FC236}">
              <a16:creationId xmlns="" xmlns:a16="http://schemas.microsoft.com/office/drawing/2014/main" id="{00000000-0008-0000-0A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4" name="Picture 3983">
          <a:extLst>
            <a:ext uri="{FF2B5EF4-FFF2-40B4-BE49-F238E27FC236}">
              <a16:creationId xmlns="" xmlns:a16="http://schemas.microsoft.com/office/drawing/2014/main" id="{00000000-0008-0000-0A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5" name="Picture 3984">
          <a:extLst>
            <a:ext uri="{FF2B5EF4-FFF2-40B4-BE49-F238E27FC236}">
              <a16:creationId xmlns="" xmlns:a16="http://schemas.microsoft.com/office/drawing/2014/main" id="{00000000-0008-0000-0A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6" name="Picture 3985">
          <a:extLst>
            <a:ext uri="{FF2B5EF4-FFF2-40B4-BE49-F238E27FC236}">
              <a16:creationId xmlns="" xmlns:a16="http://schemas.microsoft.com/office/drawing/2014/main" id="{00000000-0008-0000-0A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7" name="Picture 3986">
          <a:extLst>
            <a:ext uri="{FF2B5EF4-FFF2-40B4-BE49-F238E27FC236}">
              <a16:creationId xmlns="" xmlns:a16="http://schemas.microsoft.com/office/drawing/2014/main" id="{00000000-0008-0000-0A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8" name="Picture 3987">
          <a:extLst>
            <a:ext uri="{FF2B5EF4-FFF2-40B4-BE49-F238E27FC236}">
              <a16:creationId xmlns="" xmlns:a16="http://schemas.microsoft.com/office/drawing/2014/main" id="{00000000-0008-0000-0A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89" name="Picture 3988">
          <a:extLst>
            <a:ext uri="{FF2B5EF4-FFF2-40B4-BE49-F238E27FC236}">
              <a16:creationId xmlns="" xmlns:a16="http://schemas.microsoft.com/office/drawing/2014/main" id="{00000000-0008-0000-0A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0" name="Picture 3989">
          <a:extLst>
            <a:ext uri="{FF2B5EF4-FFF2-40B4-BE49-F238E27FC236}">
              <a16:creationId xmlns="" xmlns:a16="http://schemas.microsoft.com/office/drawing/2014/main" id="{00000000-0008-0000-0A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1" name="Picture 3990">
          <a:extLst>
            <a:ext uri="{FF2B5EF4-FFF2-40B4-BE49-F238E27FC236}">
              <a16:creationId xmlns="" xmlns:a16="http://schemas.microsoft.com/office/drawing/2014/main" id="{00000000-0008-0000-0A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2" name="Picture 3991">
          <a:extLst>
            <a:ext uri="{FF2B5EF4-FFF2-40B4-BE49-F238E27FC236}">
              <a16:creationId xmlns="" xmlns:a16="http://schemas.microsoft.com/office/drawing/2014/main" id="{00000000-0008-0000-0A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3" name="Picture 3992">
          <a:extLst>
            <a:ext uri="{FF2B5EF4-FFF2-40B4-BE49-F238E27FC236}">
              <a16:creationId xmlns="" xmlns:a16="http://schemas.microsoft.com/office/drawing/2014/main" id="{00000000-0008-0000-0A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4" name="Picture 3993">
          <a:extLst>
            <a:ext uri="{FF2B5EF4-FFF2-40B4-BE49-F238E27FC236}">
              <a16:creationId xmlns="" xmlns:a16="http://schemas.microsoft.com/office/drawing/2014/main" id="{00000000-0008-0000-0A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5" name="Picture 3994">
          <a:extLst>
            <a:ext uri="{FF2B5EF4-FFF2-40B4-BE49-F238E27FC236}">
              <a16:creationId xmlns="" xmlns:a16="http://schemas.microsoft.com/office/drawing/2014/main" id="{00000000-0008-0000-0A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6" name="Picture 3995">
          <a:extLst>
            <a:ext uri="{FF2B5EF4-FFF2-40B4-BE49-F238E27FC236}">
              <a16:creationId xmlns="" xmlns:a16="http://schemas.microsoft.com/office/drawing/2014/main" id="{00000000-0008-0000-0A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7" name="Picture 3996">
          <a:extLst>
            <a:ext uri="{FF2B5EF4-FFF2-40B4-BE49-F238E27FC236}">
              <a16:creationId xmlns="" xmlns:a16="http://schemas.microsoft.com/office/drawing/2014/main" id="{00000000-0008-0000-0A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8" name="Picture 3997">
          <a:extLst>
            <a:ext uri="{FF2B5EF4-FFF2-40B4-BE49-F238E27FC236}">
              <a16:creationId xmlns="" xmlns:a16="http://schemas.microsoft.com/office/drawing/2014/main" id="{00000000-0008-0000-0A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3999" name="Picture 3998">
          <a:extLst>
            <a:ext uri="{FF2B5EF4-FFF2-40B4-BE49-F238E27FC236}">
              <a16:creationId xmlns="" xmlns:a16="http://schemas.microsoft.com/office/drawing/2014/main" id="{00000000-0008-0000-0A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0" name="Picture 3999">
          <a:extLst>
            <a:ext uri="{FF2B5EF4-FFF2-40B4-BE49-F238E27FC236}">
              <a16:creationId xmlns="" xmlns:a16="http://schemas.microsoft.com/office/drawing/2014/main" id="{00000000-0008-0000-0A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1" name="Picture 4000">
          <a:extLst>
            <a:ext uri="{FF2B5EF4-FFF2-40B4-BE49-F238E27FC236}">
              <a16:creationId xmlns="" xmlns:a16="http://schemas.microsoft.com/office/drawing/2014/main" id="{00000000-0008-0000-0A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2" name="Picture 4001">
          <a:extLst>
            <a:ext uri="{FF2B5EF4-FFF2-40B4-BE49-F238E27FC236}">
              <a16:creationId xmlns="" xmlns:a16="http://schemas.microsoft.com/office/drawing/2014/main" id="{00000000-0008-0000-0A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3" name="Picture 4002">
          <a:extLst>
            <a:ext uri="{FF2B5EF4-FFF2-40B4-BE49-F238E27FC236}">
              <a16:creationId xmlns="" xmlns:a16="http://schemas.microsoft.com/office/drawing/2014/main" id="{00000000-0008-0000-0A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4" name="Picture 4003">
          <a:extLst>
            <a:ext uri="{FF2B5EF4-FFF2-40B4-BE49-F238E27FC236}">
              <a16:creationId xmlns="" xmlns:a16="http://schemas.microsoft.com/office/drawing/2014/main" id="{00000000-0008-0000-0A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5" name="Picture 4004">
          <a:extLst>
            <a:ext uri="{FF2B5EF4-FFF2-40B4-BE49-F238E27FC236}">
              <a16:creationId xmlns="" xmlns:a16="http://schemas.microsoft.com/office/drawing/2014/main" id="{00000000-0008-0000-0A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6" name="Picture 4005">
          <a:extLst>
            <a:ext uri="{FF2B5EF4-FFF2-40B4-BE49-F238E27FC236}">
              <a16:creationId xmlns="" xmlns:a16="http://schemas.microsoft.com/office/drawing/2014/main" id="{00000000-0008-0000-0A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7" name="Picture 4006">
          <a:extLst>
            <a:ext uri="{FF2B5EF4-FFF2-40B4-BE49-F238E27FC236}">
              <a16:creationId xmlns="" xmlns:a16="http://schemas.microsoft.com/office/drawing/2014/main" id="{00000000-0008-0000-0A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8" name="Picture 4007">
          <a:extLst>
            <a:ext uri="{FF2B5EF4-FFF2-40B4-BE49-F238E27FC236}">
              <a16:creationId xmlns="" xmlns:a16="http://schemas.microsoft.com/office/drawing/2014/main" id="{00000000-0008-0000-0A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09" name="Picture 4008">
          <a:extLst>
            <a:ext uri="{FF2B5EF4-FFF2-40B4-BE49-F238E27FC236}">
              <a16:creationId xmlns="" xmlns:a16="http://schemas.microsoft.com/office/drawing/2014/main" id="{00000000-0008-0000-0A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0" name="Picture 4009">
          <a:extLst>
            <a:ext uri="{FF2B5EF4-FFF2-40B4-BE49-F238E27FC236}">
              <a16:creationId xmlns="" xmlns:a16="http://schemas.microsoft.com/office/drawing/2014/main" id="{00000000-0008-0000-0A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1" name="Picture 4010">
          <a:extLst>
            <a:ext uri="{FF2B5EF4-FFF2-40B4-BE49-F238E27FC236}">
              <a16:creationId xmlns="" xmlns:a16="http://schemas.microsoft.com/office/drawing/2014/main" id="{00000000-0008-0000-0A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2" name="Picture 4011">
          <a:extLst>
            <a:ext uri="{FF2B5EF4-FFF2-40B4-BE49-F238E27FC236}">
              <a16:creationId xmlns="" xmlns:a16="http://schemas.microsoft.com/office/drawing/2014/main" id="{00000000-0008-0000-0A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3" name="Picture 4012">
          <a:extLst>
            <a:ext uri="{FF2B5EF4-FFF2-40B4-BE49-F238E27FC236}">
              <a16:creationId xmlns="" xmlns:a16="http://schemas.microsoft.com/office/drawing/2014/main" id="{00000000-0008-0000-0A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4" name="Picture 4013">
          <a:extLst>
            <a:ext uri="{FF2B5EF4-FFF2-40B4-BE49-F238E27FC236}">
              <a16:creationId xmlns="" xmlns:a16="http://schemas.microsoft.com/office/drawing/2014/main" id="{00000000-0008-0000-0A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5" name="Picture 4014">
          <a:extLst>
            <a:ext uri="{FF2B5EF4-FFF2-40B4-BE49-F238E27FC236}">
              <a16:creationId xmlns="" xmlns:a16="http://schemas.microsoft.com/office/drawing/2014/main" id="{00000000-0008-0000-0A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6" name="Picture 4015">
          <a:extLst>
            <a:ext uri="{FF2B5EF4-FFF2-40B4-BE49-F238E27FC236}">
              <a16:creationId xmlns="" xmlns:a16="http://schemas.microsoft.com/office/drawing/2014/main" id="{00000000-0008-0000-0A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7" name="Picture 4016">
          <a:extLst>
            <a:ext uri="{FF2B5EF4-FFF2-40B4-BE49-F238E27FC236}">
              <a16:creationId xmlns="" xmlns:a16="http://schemas.microsoft.com/office/drawing/2014/main" id="{00000000-0008-0000-0A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8" name="Picture 4017">
          <a:extLst>
            <a:ext uri="{FF2B5EF4-FFF2-40B4-BE49-F238E27FC236}">
              <a16:creationId xmlns="" xmlns:a16="http://schemas.microsoft.com/office/drawing/2014/main" id="{00000000-0008-0000-0A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19" name="Picture 4018">
          <a:extLst>
            <a:ext uri="{FF2B5EF4-FFF2-40B4-BE49-F238E27FC236}">
              <a16:creationId xmlns="" xmlns:a16="http://schemas.microsoft.com/office/drawing/2014/main" id="{00000000-0008-0000-0A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0" name="Picture 4019">
          <a:extLst>
            <a:ext uri="{FF2B5EF4-FFF2-40B4-BE49-F238E27FC236}">
              <a16:creationId xmlns="" xmlns:a16="http://schemas.microsoft.com/office/drawing/2014/main" id="{00000000-0008-0000-0A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1" name="Picture 4020">
          <a:extLst>
            <a:ext uri="{FF2B5EF4-FFF2-40B4-BE49-F238E27FC236}">
              <a16:creationId xmlns="" xmlns:a16="http://schemas.microsoft.com/office/drawing/2014/main" id="{00000000-0008-0000-0A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2" name="Picture 4021">
          <a:extLst>
            <a:ext uri="{FF2B5EF4-FFF2-40B4-BE49-F238E27FC236}">
              <a16:creationId xmlns="" xmlns:a16="http://schemas.microsoft.com/office/drawing/2014/main" id="{00000000-0008-0000-0A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3" name="Picture 4022">
          <a:extLst>
            <a:ext uri="{FF2B5EF4-FFF2-40B4-BE49-F238E27FC236}">
              <a16:creationId xmlns="" xmlns:a16="http://schemas.microsoft.com/office/drawing/2014/main" id="{00000000-0008-0000-0A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4" name="Picture 4023">
          <a:extLst>
            <a:ext uri="{FF2B5EF4-FFF2-40B4-BE49-F238E27FC236}">
              <a16:creationId xmlns="" xmlns:a16="http://schemas.microsoft.com/office/drawing/2014/main" id="{00000000-0008-0000-0A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5" name="Picture 4024">
          <a:extLst>
            <a:ext uri="{FF2B5EF4-FFF2-40B4-BE49-F238E27FC236}">
              <a16:creationId xmlns="" xmlns:a16="http://schemas.microsoft.com/office/drawing/2014/main" id="{00000000-0008-0000-0A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6" name="Picture 4025">
          <a:extLst>
            <a:ext uri="{FF2B5EF4-FFF2-40B4-BE49-F238E27FC236}">
              <a16:creationId xmlns="" xmlns:a16="http://schemas.microsoft.com/office/drawing/2014/main" id="{00000000-0008-0000-0A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7" name="Picture 4026">
          <a:extLst>
            <a:ext uri="{FF2B5EF4-FFF2-40B4-BE49-F238E27FC236}">
              <a16:creationId xmlns="" xmlns:a16="http://schemas.microsoft.com/office/drawing/2014/main" id="{00000000-0008-0000-0A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8" name="Picture 4027">
          <a:extLst>
            <a:ext uri="{FF2B5EF4-FFF2-40B4-BE49-F238E27FC236}">
              <a16:creationId xmlns="" xmlns:a16="http://schemas.microsoft.com/office/drawing/2014/main" id="{00000000-0008-0000-0A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29" name="Picture 4028">
          <a:extLst>
            <a:ext uri="{FF2B5EF4-FFF2-40B4-BE49-F238E27FC236}">
              <a16:creationId xmlns="" xmlns:a16="http://schemas.microsoft.com/office/drawing/2014/main" id="{00000000-0008-0000-0A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0" name="Picture 4029">
          <a:extLst>
            <a:ext uri="{FF2B5EF4-FFF2-40B4-BE49-F238E27FC236}">
              <a16:creationId xmlns="" xmlns:a16="http://schemas.microsoft.com/office/drawing/2014/main" id="{00000000-0008-0000-0A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1" name="Picture 4030">
          <a:extLst>
            <a:ext uri="{FF2B5EF4-FFF2-40B4-BE49-F238E27FC236}">
              <a16:creationId xmlns="" xmlns:a16="http://schemas.microsoft.com/office/drawing/2014/main" id="{00000000-0008-0000-0A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2" name="Picture 4031">
          <a:extLst>
            <a:ext uri="{FF2B5EF4-FFF2-40B4-BE49-F238E27FC236}">
              <a16:creationId xmlns="" xmlns:a16="http://schemas.microsoft.com/office/drawing/2014/main" id="{00000000-0008-0000-0A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3" name="Picture 4032">
          <a:extLst>
            <a:ext uri="{FF2B5EF4-FFF2-40B4-BE49-F238E27FC236}">
              <a16:creationId xmlns="" xmlns:a16="http://schemas.microsoft.com/office/drawing/2014/main" id="{00000000-0008-0000-0A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4" name="Picture 4033">
          <a:extLst>
            <a:ext uri="{FF2B5EF4-FFF2-40B4-BE49-F238E27FC236}">
              <a16:creationId xmlns="" xmlns:a16="http://schemas.microsoft.com/office/drawing/2014/main" id="{00000000-0008-0000-0A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5" name="Picture 4034">
          <a:extLst>
            <a:ext uri="{FF2B5EF4-FFF2-40B4-BE49-F238E27FC236}">
              <a16:creationId xmlns="" xmlns:a16="http://schemas.microsoft.com/office/drawing/2014/main" id="{00000000-0008-0000-0A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6" name="Picture 4035">
          <a:extLst>
            <a:ext uri="{FF2B5EF4-FFF2-40B4-BE49-F238E27FC236}">
              <a16:creationId xmlns="" xmlns:a16="http://schemas.microsoft.com/office/drawing/2014/main" id="{00000000-0008-0000-0A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7" name="Picture 4036">
          <a:extLst>
            <a:ext uri="{FF2B5EF4-FFF2-40B4-BE49-F238E27FC236}">
              <a16:creationId xmlns="" xmlns:a16="http://schemas.microsoft.com/office/drawing/2014/main" id="{00000000-0008-0000-0A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8" name="Picture 4037">
          <a:extLst>
            <a:ext uri="{FF2B5EF4-FFF2-40B4-BE49-F238E27FC236}">
              <a16:creationId xmlns="" xmlns:a16="http://schemas.microsoft.com/office/drawing/2014/main" id="{00000000-0008-0000-0A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39" name="Picture 4038">
          <a:extLst>
            <a:ext uri="{FF2B5EF4-FFF2-40B4-BE49-F238E27FC236}">
              <a16:creationId xmlns="" xmlns:a16="http://schemas.microsoft.com/office/drawing/2014/main" id="{00000000-0008-0000-0A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0" name="Picture 4039">
          <a:extLst>
            <a:ext uri="{FF2B5EF4-FFF2-40B4-BE49-F238E27FC236}">
              <a16:creationId xmlns="" xmlns:a16="http://schemas.microsoft.com/office/drawing/2014/main" id="{00000000-0008-0000-0A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1" name="Picture 4040">
          <a:extLst>
            <a:ext uri="{FF2B5EF4-FFF2-40B4-BE49-F238E27FC236}">
              <a16:creationId xmlns="" xmlns:a16="http://schemas.microsoft.com/office/drawing/2014/main" id="{00000000-0008-0000-0A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2" name="Picture 4041">
          <a:extLst>
            <a:ext uri="{FF2B5EF4-FFF2-40B4-BE49-F238E27FC236}">
              <a16:creationId xmlns="" xmlns:a16="http://schemas.microsoft.com/office/drawing/2014/main" id="{00000000-0008-0000-0A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3" name="Picture 4042">
          <a:extLst>
            <a:ext uri="{FF2B5EF4-FFF2-40B4-BE49-F238E27FC236}">
              <a16:creationId xmlns="" xmlns:a16="http://schemas.microsoft.com/office/drawing/2014/main" id="{00000000-0008-0000-0A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4" name="Picture 4043">
          <a:extLst>
            <a:ext uri="{FF2B5EF4-FFF2-40B4-BE49-F238E27FC236}">
              <a16:creationId xmlns="" xmlns:a16="http://schemas.microsoft.com/office/drawing/2014/main" id="{00000000-0008-0000-0A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5" name="Picture 4044">
          <a:extLst>
            <a:ext uri="{FF2B5EF4-FFF2-40B4-BE49-F238E27FC236}">
              <a16:creationId xmlns="" xmlns:a16="http://schemas.microsoft.com/office/drawing/2014/main" id="{00000000-0008-0000-0A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6" name="Picture 4045">
          <a:extLst>
            <a:ext uri="{FF2B5EF4-FFF2-40B4-BE49-F238E27FC236}">
              <a16:creationId xmlns="" xmlns:a16="http://schemas.microsoft.com/office/drawing/2014/main" id="{00000000-0008-0000-0A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7" name="Picture 4046">
          <a:extLst>
            <a:ext uri="{FF2B5EF4-FFF2-40B4-BE49-F238E27FC236}">
              <a16:creationId xmlns="" xmlns:a16="http://schemas.microsoft.com/office/drawing/2014/main" id="{00000000-0008-0000-0A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8" name="Picture 4047">
          <a:extLst>
            <a:ext uri="{FF2B5EF4-FFF2-40B4-BE49-F238E27FC236}">
              <a16:creationId xmlns="" xmlns:a16="http://schemas.microsoft.com/office/drawing/2014/main" id="{00000000-0008-0000-0A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49" name="Picture 4048">
          <a:extLst>
            <a:ext uri="{FF2B5EF4-FFF2-40B4-BE49-F238E27FC236}">
              <a16:creationId xmlns="" xmlns:a16="http://schemas.microsoft.com/office/drawing/2014/main" id="{00000000-0008-0000-0A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0" name="Picture 4049">
          <a:extLst>
            <a:ext uri="{FF2B5EF4-FFF2-40B4-BE49-F238E27FC236}">
              <a16:creationId xmlns="" xmlns:a16="http://schemas.microsoft.com/office/drawing/2014/main" id="{00000000-0008-0000-0A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1" name="Picture 4050">
          <a:extLst>
            <a:ext uri="{FF2B5EF4-FFF2-40B4-BE49-F238E27FC236}">
              <a16:creationId xmlns="" xmlns:a16="http://schemas.microsoft.com/office/drawing/2014/main" id="{00000000-0008-0000-0A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2" name="Picture 4051">
          <a:extLst>
            <a:ext uri="{FF2B5EF4-FFF2-40B4-BE49-F238E27FC236}">
              <a16:creationId xmlns="" xmlns:a16="http://schemas.microsoft.com/office/drawing/2014/main" id="{00000000-0008-0000-0A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3" name="Picture 4052">
          <a:extLst>
            <a:ext uri="{FF2B5EF4-FFF2-40B4-BE49-F238E27FC236}">
              <a16:creationId xmlns="" xmlns:a16="http://schemas.microsoft.com/office/drawing/2014/main" id="{00000000-0008-0000-0A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4" name="Picture 4053">
          <a:extLst>
            <a:ext uri="{FF2B5EF4-FFF2-40B4-BE49-F238E27FC236}">
              <a16:creationId xmlns="" xmlns:a16="http://schemas.microsoft.com/office/drawing/2014/main" id="{00000000-0008-0000-0A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5" name="Picture 4054">
          <a:extLst>
            <a:ext uri="{FF2B5EF4-FFF2-40B4-BE49-F238E27FC236}">
              <a16:creationId xmlns="" xmlns:a16="http://schemas.microsoft.com/office/drawing/2014/main" id="{00000000-0008-0000-0A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6" name="Picture 4055">
          <a:extLst>
            <a:ext uri="{FF2B5EF4-FFF2-40B4-BE49-F238E27FC236}">
              <a16:creationId xmlns="" xmlns:a16="http://schemas.microsoft.com/office/drawing/2014/main" id="{00000000-0008-0000-0A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7" name="Picture 4056">
          <a:extLst>
            <a:ext uri="{FF2B5EF4-FFF2-40B4-BE49-F238E27FC236}">
              <a16:creationId xmlns="" xmlns:a16="http://schemas.microsoft.com/office/drawing/2014/main" id="{00000000-0008-0000-0A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8" name="Picture 4057">
          <a:extLst>
            <a:ext uri="{FF2B5EF4-FFF2-40B4-BE49-F238E27FC236}">
              <a16:creationId xmlns="" xmlns:a16="http://schemas.microsoft.com/office/drawing/2014/main" id="{00000000-0008-0000-0A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59" name="Picture 4058">
          <a:extLst>
            <a:ext uri="{FF2B5EF4-FFF2-40B4-BE49-F238E27FC236}">
              <a16:creationId xmlns="" xmlns:a16="http://schemas.microsoft.com/office/drawing/2014/main" id="{00000000-0008-0000-0A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0" name="Picture 4059">
          <a:extLst>
            <a:ext uri="{FF2B5EF4-FFF2-40B4-BE49-F238E27FC236}">
              <a16:creationId xmlns="" xmlns:a16="http://schemas.microsoft.com/office/drawing/2014/main" id="{00000000-0008-0000-0A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1" name="Picture 4060">
          <a:extLst>
            <a:ext uri="{FF2B5EF4-FFF2-40B4-BE49-F238E27FC236}">
              <a16:creationId xmlns="" xmlns:a16="http://schemas.microsoft.com/office/drawing/2014/main" id="{00000000-0008-0000-0A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2" name="Picture 4061">
          <a:extLst>
            <a:ext uri="{FF2B5EF4-FFF2-40B4-BE49-F238E27FC236}">
              <a16:creationId xmlns="" xmlns:a16="http://schemas.microsoft.com/office/drawing/2014/main" id="{00000000-0008-0000-0A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3" name="Picture 4062">
          <a:extLst>
            <a:ext uri="{FF2B5EF4-FFF2-40B4-BE49-F238E27FC236}">
              <a16:creationId xmlns="" xmlns:a16="http://schemas.microsoft.com/office/drawing/2014/main" id="{00000000-0008-0000-0A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4" name="Picture 4063">
          <a:extLst>
            <a:ext uri="{FF2B5EF4-FFF2-40B4-BE49-F238E27FC236}">
              <a16:creationId xmlns="" xmlns:a16="http://schemas.microsoft.com/office/drawing/2014/main" id="{00000000-0008-0000-0A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5" name="Picture 4064">
          <a:extLst>
            <a:ext uri="{FF2B5EF4-FFF2-40B4-BE49-F238E27FC236}">
              <a16:creationId xmlns="" xmlns:a16="http://schemas.microsoft.com/office/drawing/2014/main" id="{00000000-0008-0000-0A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6" name="Picture 4065">
          <a:extLst>
            <a:ext uri="{FF2B5EF4-FFF2-40B4-BE49-F238E27FC236}">
              <a16:creationId xmlns="" xmlns:a16="http://schemas.microsoft.com/office/drawing/2014/main" id="{00000000-0008-0000-0A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7" name="Picture 4066">
          <a:extLst>
            <a:ext uri="{FF2B5EF4-FFF2-40B4-BE49-F238E27FC236}">
              <a16:creationId xmlns="" xmlns:a16="http://schemas.microsoft.com/office/drawing/2014/main" id="{00000000-0008-0000-0A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8" name="Picture 4067">
          <a:extLst>
            <a:ext uri="{FF2B5EF4-FFF2-40B4-BE49-F238E27FC236}">
              <a16:creationId xmlns="" xmlns:a16="http://schemas.microsoft.com/office/drawing/2014/main" id="{00000000-0008-0000-0A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69" name="Picture 4068">
          <a:extLst>
            <a:ext uri="{FF2B5EF4-FFF2-40B4-BE49-F238E27FC236}">
              <a16:creationId xmlns="" xmlns:a16="http://schemas.microsoft.com/office/drawing/2014/main" id="{00000000-0008-0000-0A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0" name="Picture 4069">
          <a:extLst>
            <a:ext uri="{FF2B5EF4-FFF2-40B4-BE49-F238E27FC236}">
              <a16:creationId xmlns="" xmlns:a16="http://schemas.microsoft.com/office/drawing/2014/main" id="{00000000-0008-0000-0A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1" name="Picture 4070">
          <a:extLst>
            <a:ext uri="{FF2B5EF4-FFF2-40B4-BE49-F238E27FC236}">
              <a16:creationId xmlns="" xmlns:a16="http://schemas.microsoft.com/office/drawing/2014/main" id="{00000000-0008-0000-0A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2" name="Picture 4071">
          <a:extLst>
            <a:ext uri="{FF2B5EF4-FFF2-40B4-BE49-F238E27FC236}">
              <a16:creationId xmlns="" xmlns:a16="http://schemas.microsoft.com/office/drawing/2014/main" id="{00000000-0008-0000-0A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3" name="Picture 4072">
          <a:extLst>
            <a:ext uri="{FF2B5EF4-FFF2-40B4-BE49-F238E27FC236}">
              <a16:creationId xmlns="" xmlns:a16="http://schemas.microsoft.com/office/drawing/2014/main" id="{00000000-0008-0000-0A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4" name="Picture 4073">
          <a:extLst>
            <a:ext uri="{FF2B5EF4-FFF2-40B4-BE49-F238E27FC236}">
              <a16:creationId xmlns="" xmlns:a16="http://schemas.microsoft.com/office/drawing/2014/main" id="{00000000-0008-0000-0A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5" name="Picture 4074">
          <a:extLst>
            <a:ext uri="{FF2B5EF4-FFF2-40B4-BE49-F238E27FC236}">
              <a16:creationId xmlns="" xmlns:a16="http://schemas.microsoft.com/office/drawing/2014/main" id="{00000000-0008-0000-0A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6" name="Picture 4075">
          <a:extLst>
            <a:ext uri="{FF2B5EF4-FFF2-40B4-BE49-F238E27FC236}">
              <a16:creationId xmlns="" xmlns:a16="http://schemas.microsoft.com/office/drawing/2014/main" id="{00000000-0008-0000-0A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7" name="Picture 4076">
          <a:extLst>
            <a:ext uri="{FF2B5EF4-FFF2-40B4-BE49-F238E27FC236}">
              <a16:creationId xmlns="" xmlns:a16="http://schemas.microsoft.com/office/drawing/2014/main" id="{00000000-0008-0000-0A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8" name="Picture 4077">
          <a:extLst>
            <a:ext uri="{FF2B5EF4-FFF2-40B4-BE49-F238E27FC236}">
              <a16:creationId xmlns="" xmlns:a16="http://schemas.microsoft.com/office/drawing/2014/main" id="{00000000-0008-0000-0A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79" name="Picture 4078">
          <a:extLst>
            <a:ext uri="{FF2B5EF4-FFF2-40B4-BE49-F238E27FC236}">
              <a16:creationId xmlns="" xmlns:a16="http://schemas.microsoft.com/office/drawing/2014/main" id="{00000000-0008-0000-0A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0" name="Picture 4079">
          <a:extLst>
            <a:ext uri="{FF2B5EF4-FFF2-40B4-BE49-F238E27FC236}">
              <a16:creationId xmlns="" xmlns:a16="http://schemas.microsoft.com/office/drawing/2014/main" id="{00000000-0008-0000-0A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1" name="Picture 4080">
          <a:extLst>
            <a:ext uri="{FF2B5EF4-FFF2-40B4-BE49-F238E27FC236}">
              <a16:creationId xmlns="" xmlns:a16="http://schemas.microsoft.com/office/drawing/2014/main" id="{00000000-0008-0000-0A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2" name="Picture 4081">
          <a:extLst>
            <a:ext uri="{FF2B5EF4-FFF2-40B4-BE49-F238E27FC236}">
              <a16:creationId xmlns="" xmlns:a16="http://schemas.microsoft.com/office/drawing/2014/main" id="{00000000-0008-0000-0A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3" name="Picture 4082">
          <a:extLst>
            <a:ext uri="{FF2B5EF4-FFF2-40B4-BE49-F238E27FC236}">
              <a16:creationId xmlns="" xmlns:a16="http://schemas.microsoft.com/office/drawing/2014/main" id="{00000000-0008-0000-0A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4" name="Picture 4083">
          <a:extLst>
            <a:ext uri="{FF2B5EF4-FFF2-40B4-BE49-F238E27FC236}">
              <a16:creationId xmlns="" xmlns:a16="http://schemas.microsoft.com/office/drawing/2014/main" id="{00000000-0008-0000-0A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5" name="Picture 4084">
          <a:extLst>
            <a:ext uri="{FF2B5EF4-FFF2-40B4-BE49-F238E27FC236}">
              <a16:creationId xmlns="" xmlns:a16="http://schemas.microsoft.com/office/drawing/2014/main" id="{00000000-0008-0000-0A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6" name="Picture 4085">
          <a:extLst>
            <a:ext uri="{FF2B5EF4-FFF2-40B4-BE49-F238E27FC236}">
              <a16:creationId xmlns="" xmlns:a16="http://schemas.microsoft.com/office/drawing/2014/main" id="{00000000-0008-0000-0A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7" name="Picture 4086">
          <a:extLst>
            <a:ext uri="{FF2B5EF4-FFF2-40B4-BE49-F238E27FC236}">
              <a16:creationId xmlns="" xmlns:a16="http://schemas.microsoft.com/office/drawing/2014/main" id="{00000000-0008-0000-0A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8" name="Picture 4087">
          <a:extLst>
            <a:ext uri="{FF2B5EF4-FFF2-40B4-BE49-F238E27FC236}">
              <a16:creationId xmlns="" xmlns:a16="http://schemas.microsoft.com/office/drawing/2014/main" id="{00000000-0008-0000-0A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89" name="Picture 4088">
          <a:extLst>
            <a:ext uri="{FF2B5EF4-FFF2-40B4-BE49-F238E27FC236}">
              <a16:creationId xmlns="" xmlns:a16="http://schemas.microsoft.com/office/drawing/2014/main" id="{00000000-0008-0000-0A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0" name="Picture 4089">
          <a:extLst>
            <a:ext uri="{FF2B5EF4-FFF2-40B4-BE49-F238E27FC236}">
              <a16:creationId xmlns="" xmlns:a16="http://schemas.microsoft.com/office/drawing/2014/main" id="{00000000-0008-0000-0A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1" name="Picture 4090">
          <a:extLst>
            <a:ext uri="{FF2B5EF4-FFF2-40B4-BE49-F238E27FC236}">
              <a16:creationId xmlns="" xmlns:a16="http://schemas.microsoft.com/office/drawing/2014/main" id="{00000000-0008-0000-0A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2" name="Picture 4091">
          <a:extLst>
            <a:ext uri="{FF2B5EF4-FFF2-40B4-BE49-F238E27FC236}">
              <a16:creationId xmlns="" xmlns:a16="http://schemas.microsoft.com/office/drawing/2014/main" id="{00000000-0008-0000-0A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3" name="Picture 4092">
          <a:extLst>
            <a:ext uri="{FF2B5EF4-FFF2-40B4-BE49-F238E27FC236}">
              <a16:creationId xmlns="" xmlns:a16="http://schemas.microsoft.com/office/drawing/2014/main" id="{00000000-0008-0000-0A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4" name="Picture 4093">
          <a:extLst>
            <a:ext uri="{FF2B5EF4-FFF2-40B4-BE49-F238E27FC236}">
              <a16:creationId xmlns="" xmlns:a16="http://schemas.microsoft.com/office/drawing/2014/main" id="{00000000-0008-0000-0A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5" name="Picture 4094">
          <a:extLst>
            <a:ext uri="{FF2B5EF4-FFF2-40B4-BE49-F238E27FC236}">
              <a16:creationId xmlns="" xmlns:a16="http://schemas.microsoft.com/office/drawing/2014/main" id="{00000000-0008-0000-0A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6" name="Picture 4095">
          <a:extLst>
            <a:ext uri="{FF2B5EF4-FFF2-40B4-BE49-F238E27FC236}">
              <a16:creationId xmlns="" xmlns:a16="http://schemas.microsoft.com/office/drawing/2014/main" id="{00000000-0008-0000-0A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7" name="Picture 4096">
          <a:extLst>
            <a:ext uri="{FF2B5EF4-FFF2-40B4-BE49-F238E27FC236}">
              <a16:creationId xmlns="" xmlns:a16="http://schemas.microsoft.com/office/drawing/2014/main" id="{00000000-0008-0000-0A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8" name="Picture 4097">
          <a:extLst>
            <a:ext uri="{FF2B5EF4-FFF2-40B4-BE49-F238E27FC236}">
              <a16:creationId xmlns="" xmlns:a16="http://schemas.microsoft.com/office/drawing/2014/main" id="{00000000-0008-0000-0A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099" name="Picture 4098">
          <a:extLst>
            <a:ext uri="{FF2B5EF4-FFF2-40B4-BE49-F238E27FC236}">
              <a16:creationId xmlns="" xmlns:a16="http://schemas.microsoft.com/office/drawing/2014/main" id="{00000000-0008-0000-0A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0" name="Picture 4099">
          <a:extLst>
            <a:ext uri="{FF2B5EF4-FFF2-40B4-BE49-F238E27FC236}">
              <a16:creationId xmlns="" xmlns:a16="http://schemas.microsoft.com/office/drawing/2014/main" id="{00000000-0008-0000-0A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1" name="Picture 4100">
          <a:extLst>
            <a:ext uri="{FF2B5EF4-FFF2-40B4-BE49-F238E27FC236}">
              <a16:creationId xmlns="" xmlns:a16="http://schemas.microsoft.com/office/drawing/2014/main" id="{00000000-0008-0000-0A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2" name="Picture 4101">
          <a:extLst>
            <a:ext uri="{FF2B5EF4-FFF2-40B4-BE49-F238E27FC236}">
              <a16:creationId xmlns="" xmlns:a16="http://schemas.microsoft.com/office/drawing/2014/main" id="{00000000-0008-0000-0A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3" name="Picture 4102">
          <a:extLst>
            <a:ext uri="{FF2B5EF4-FFF2-40B4-BE49-F238E27FC236}">
              <a16:creationId xmlns="" xmlns:a16="http://schemas.microsoft.com/office/drawing/2014/main" id="{00000000-0008-0000-0A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4" name="Picture 4103">
          <a:extLst>
            <a:ext uri="{FF2B5EF4-FFF2-40B4-BE49-F238E27FC236}">
              <a16:creationId xmlns="" xmlns:a16="http://schemas.microsoft.com/office/drawing/2014/main" id="{00000000-0008-0000-0A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5" name="Picture 4104">
          <a:extLst>
            <a:ext uri="{FF2B5EF4-FFF2-40B4-BE49-F238E27FC236}">
              <a16:creationId xmlns="" xmlns:a16="http://schemas.microsoft.com/office/drawing/2014/main" id="{00000000-0008-0000-0A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6" name="Picture 4105">
          <a:extLst>
            <a:ext uri="{FF2B5EF4-FFF2-40B4-BE49-F238E27FC236}">
              <a16:creationId xmlns="" xmlns:a16="http://schemas.microsoft.com/office/drawing/2014/main" id="{00000000-0008-0000-0A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7" name="Picture 4106">
          <a:extLst>
            <a:ext uri="{FF2B5EF4-FFF2-40B4-BE49-F238E27FC236}">
              <a16:creationId xmlns="" xmlns:a16="http://schemas.microsoft.com/office/drawing/2014/main" id="{00000000-0008-0000-0A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8" name="Picture 4107">
          <a:extLst>
            <a:ext uri="{FF2B5EF4-FFF2-40B4-BE49-F238E27FC236}">
              <a16:creationId xmlns="" xmlns:a16="http://schemas.microsoft.com/office/drawing/2014/main" id="{00000000-0008-0000-0A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09" name="Picture 4108">
          <a:extLst>
            <a:ext uri="{FF2B5EF4-FFF2-40B4-BE49-F238E27FC236}">
              <a16:creationId xmlns="" xmlns:a16="http://schemas.microsoft.com/office/drawing/2014/main" id="{00000000-0008-0000-0A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0" name="Picture 4109">
          <a:extLst>
            <a:ext uri="{FF2B5EF4-FFF2-40B4-BE49-F238E27FC236}">
              <a16:creationId xmlns="" xmlns:a16="http://schemas.microsoft.com/office/drawing/2014/main" id="{00000000-0008-0000-0A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1" name="Picture 4110">
          <a:extLst>
            <a:ext uri="{FF2B5EF4-FFF2-40B4-BE49-F238E27FC236}">
              <a16:creationId xmlns="" xmlns:a16="http://schemas.microsoft.com/office/drawing/2014/main" id="{00000000-0008-0000-0A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2" name="Picture 4111">
          <a:extLst>
            <a:ext uri="{FF2B5EF4-FFF2-40B4-BE49-F238E27FC236}">
              <a16:creationId xmlns="" xmlns:a16="http://schemas.microsoft.com/office/drawing/2014/main" id="{00000000-0008-0000-0A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3" name="Picture 4112">
          <a:extLst>
            <a:ext uri="{FF2B5EF4-FFF2-40B4-BE49-F238E27FC236}">
              <a16:creationId xmlns="" xmlns:a16="http://schemas.microsoft.com/office/drawing/2014/main" id="{00000000-0008-0000-0A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4" name="Picture 4113">
          <a:extLst>
            <a:ext uri="{FF2B5EF4-FFF2-40B4-BE49-F238E27FC236}">
              <a16:creationId xmlns="" xmlns:a16="http://schemas.microsoft.com/office/drawing/2014/main" id="{00000000-0008-0000-0A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5" name="Picture 4114">
          <a:extLst>
            <a:ext uri="{FF2B5EF4-FFF2-40B4-BE49-F238E27FC236}">
              <a16:creationId xmlns="" xmlns:a16="http://schemas.microsoft.com/office/drawing/2014/main" id="{00000000-0008-0000-0A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6" name="Picture 4115">
          <a:extLst>
            <a:ext uri="{FF2B5EF4-FFF2-40B4-BE49-F238E27FC236}">
              <a16:creationId xmlns="" xmlns:a16="http://schemas.microsoft.com/office/drawing/2014/main" id="{00000000-0008-0000-0A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7" name="Picture 4116">
          <a:extLst>
            <a:ext uri="{FF2B5EF4-FFF2-40B4-BE49-F238E27FC236}">
              <a16:creationId xmlns="" xmlns:a16="http://schemas.microsoft.com/office/drawing/2014/main" id="{00000000-0008-0000-0A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8" name="Picture 4117">
          <a:extLst>
            <a:ext uri="{FF2B5EF4-FFF2-40B4-BE49-F238E27FC236}">
              <a16:creationId xmlns="" xmlns:a16="http://schemas.microsoft.com/office/drawing/2014/main" id="{00000000-0008-0000-0A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19" name="Picture 4118">
          <a:extLst>
            <a:ext uri="{FF2B5EF4-FFF2-40B4-BE49-F238E27FC236}">
              <a16:creationId xmlns="" xmlns:a16="http://schemas.microsoft.com/office/drawing/2014/main" id="{00000000-0008-0000-0A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0" name="Picture 4119">
          <a:extLst>
            <a:ext uri="{FF2B5EF4-FFF2-40B4-BE49-F238E27FC236}">
              <a16:creationId xmlns="" xmlns:a16="http://schemas.microsoft.com/office/drawing/2014/main" id="{00000000-0008-0000-0A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1" name="Picture 4120">
          <a:extLst>
            <a:ext uri="{FF2B5EF4-FFF2-40B4-BE49-F238E27FC236}">
              <a16:creationId xmlns="" xmlns:a16="http://schemas.microsoft.com/office/drawing/2014/main" id="{00000000-0008-0000-0A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2" name="Picture 4121">
          <a:extLst>
            <a:ext uri="{FF2B5EF4-FFF2-40B4-BE49-F238E27FC236}">
              <a16:creationId xmlns="" xmlns:a16="http://schemas.microsoft.com/office/drawing/2014/main" id="{00000000-0008-0000-0A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3" name="Picture 4122">
          <a:extLst>
            <a:ext uri="{FF2B5EF4-FFF2-40B4-BE49-F238E27FC236}">
              <a16:creationId xmlns="" xmlns:a16="http://schemas.microsoft.com/office/drawing/2014/main" id="{00000000-0008-0000-0A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4" name="Picture 4123">
          <a:extLst>
            <a:ext uri="{FF2B5EF4-FFF2-40B4-BE49-F238E27FC236}">
              <a16:creationId xmlns="" xmlns:a16="http://schemas.microsoft.com/office/drawing/2014/main" id="{00000000-0008-0000-0A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5" name="Picture 4124">
          <a:extLst>
            <a:ext uri="{FF2B5EF4-FFF2-40B4-BE49-F238E27FC236}">
              <a16:creationId xmlns="" xmlns:a16="http://schemas.microsoft.com/office/drawing/2014/main" id="{00000000-0008-0000-0A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6" name="Picture 4125">
          <a:extLst>
            <a:ext uri="{FF2B5EF4-FFF2-40B4-BE49-F238E27FC236}">
              <a16:creationId xmlns="" xmlns:a16="http://schemas.microsoft.com/office/drawing/2014/main" id="{00000000-0008-0000-0A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7" name="Picture 4126">
          <a:extLst>
            <a:ext uri="{FF2B5EF4-FFF2-40B4-BE49-F238E27FC236}">
              <a16:creationId xmlns="" xmlns:a16="http://schemas.microsoft.com/office/drawing/2014/main" id="{00000000-0008-0000-0A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8" name="Picture 4127">
          <a:extLst>
            <a:ext uri="{FF2B5EF4-FFF2-40B4-BE49-F238E27FC236}">
              <a16:creationId xmlns="" xmlns:a16="http://schemas.microsoft.com/office/drawing/2014/main" id="{00000000-0008-0000-0A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29" name="Picture 4128">
          <a:extLst>
            <a:ext uri="{FF2B5EF4-FFF2-40B4-BE49-F238E27FC236}">
              <a16:creationId xmlns="" xmlns:a16="http://schemas.microsoft.com/office/drawing/2014/main" id="{00000000-0008-0000-0A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0" name="Picture 4129">
          <a:extLst>
            <a:ext uri="{FF2B5EF4-FFF2-40B4-BE49-F238E27FC236}">
              <a16:creationId xmlns="" xmlns:a16="http://schemas.microsoft.com/office/drawing/2014/main" id="{00000000-0008-0000-0A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1" name="Picture 4130">
          <a:extLst>
            <a:ext uri="{FF2B5EF4-FFF2-40B4-BE49-F238E27FC236}">
              <a16:creationId xmlns="" xmlns:a16="http://schemas.microsoft.com/office/drawing/2014/main" id="{00000000-0008-0000-0A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2" name="Picture 4131">
          <a:extLst>
            <a:ext uri="{FF2B5EF4-FFF2-40B4-BE49-F238E27FC236}">
              <a16:creationId xmlns="" xmlns:a16="http://schemas.microsoft.com/office/drawing/2014/main" id="{00000000-0008-0000-0A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3" name="Picture 4132">
          <a:extLst>
            <a:ext uri="{FF2B5EF4-FFF2-40B4-BE49-F238E27FC236}">
              <a16:creationId xmlns="" xmlns:a16="http://schemas.microsoft.com/office/drawing/2014/main" id="{00000000-0008-0000-0A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4" name="Picture 4133">
          <a:extLst>
            <a:ext uri="{FF2B5EF4-FFF2-40B4-BE49-F238E27FC236}">
              <a16:creationId xmlns="" xmlns:a16="http://schemas.microsoft.com/office/drawing/2014/main" id="{00000000-0008-0000-0A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5" name="Picture 4134">
          <a:extLst>
            <a:ext uri="{FF2B5EF4-FFF2-40B4-BE49-F238E27FC236}">
              <a16:creationId xmlns="" xmlns:a16="http://schemas.microsoft.com/office/drawing/2014/main" id="{00000000-0008-0000-0A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6" name="Picture 4135">
          <a:extLst>
            <a:ext uri="{FF2B5EF4-FFF2-40B4-BE49-F238E27FC236}">
              <a16:creationId xmlns="" xmlns:a16="http://schemas.microsoft.com/office/drawing/2014/main" id="{00000000-0008-0000-0A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7" name="Picture 4136">
          <a:extLst>
            <a:ext uri="{FF2B5EF4-FFF2-40B4-BE49-F238E27FC236}">
              <a16:creationId xmlns="" xmlns:a16="http://schemas.microsoft.com/office/drawing/2014/main" id="{00000000-0008-0000-0A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8" name="Picture 4137">
          <a:extLst>
            <a:ext uri="{FF2B5EF4-FFF2-40B4-BE49-F238E27FC236}">
              <a16:creationId xmlns="" xmlns:a16="http://schemas.microsoft.com/office/drawing/2014/main" id="{00000000-0008-0000-0A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39" name="Picture 4138">
          <a:extLst>
            <a:ext uri="{FF2B5EF4-FFF2-40B4-BE49-F238E27FC236}">
              <a16:creationId xmlns="" xmlns:a16="http://schemas.microsoft.com/office/drawing/2014/main" id="{00000000-0008-0000-0A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0" name="Picture 4139">
          <a:extLst>
            <a:ext uri="{FF2B5EF4-FFF2-40B4-BE49-F238E27FC236}">
              <a16:creationId xmlns="" xmlns:a16="http://schemas.microsoft.com/office/drawing/2014/main" id="{00000000-0008-0000-0A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1" name="Picture 4140">
          <a:extLst>
            <a:ext uri="{FF2B5EF4-FFF2-40B4-BE49-F238E27FC236}">
              <a16:creationId xmlns="" xmlns:a16="http://schemas.microsoft.com/office/drawing/2014/main" id="{00000000-0008-0000-0A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2" name="Picture 4141">
          <a:extLst>
            <a:ext uri="{FF2B5EF4-FFF2-40B4-BE49-F238E27FC236}">
              <a16:creationId xmlns="" xmlns:a16="http://schemas.microsoft.com/office/drawing/2014/main" id="{00000000-0008-0000-0A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3" name="Picture 4142">
          <a:extLst>
            <a:ext uri="{FF2B5EF4-FFF2-40B4-BE49-F238E27FC236}">
              <a16:creationId xmlns="" xmlns:a16="http://schemas.microsoft.com/office/drawing/2014/main" id="{00000000-0008-0000-0A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4" name="Picture 4143">
          <a:extLst>
            <a:ext uri="{FF2B5EF4-FFF2-40B4-BE49-F238E27FC236}">
              <a16:creationId xmlns="" xmlns:a16="http://schemas.microsoft.com/office/drawing/2014/main" id="{00000000-0008-0000-0A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5" name="Picture 4144">
          <a:extLst>
            <a:ext uri="{FF2B5EF4-FFF2-40B4-BE49-F238E27FC236}">
              <a16:creationId xmlns="" xmlns:a16="http://schemas.microsoft.com/office/drawing/2014/main" id="{00000000-0008-0000-0A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6" name="Picture 4145">
          <a:extLst>
            <a:ext uri="{FF2B5EF4-FFF2-40B4-BE49-F238E27FC236}">
              <a16:creationId xmlns="" xmlns:a16="http://schemas.microsoft.com/office/drawing/2014/main" id="{00000000-0008-0000-0A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7" name="Picture 4146">
          <a:extLst>
            <a:ext uri="{FF2B5EF4-FFF2-40B4-BE49-F238E27FC236}">
              <a16:creationId xmlns="" xmlns:a16="http://schemas.microsoft.com/office/drawing/2014/main" id="{00000000-0008-0000-0A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8" name="Picture 4147">
          <a:extLst>
            <a:ext uri="{FF2B5EF4-FFF2-40B4-BE49-F238E27FC236}">
              <a16:creationId xmlns="" xmlns:a16="http://schemas.microsoft.com/office/drawing/2014/main" id="{00000000-0008-0000-0A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49" name="Picture 4148">
          <a:extLst>
            <a:ext uri="{FF2B5EF4-FFF2-40B4-BE49-F238E27FC236}">
              <a16:creationId xmlns="" xmlns:a16="http://schemas.microsoft.com/office/drawing/2014/main" id="{00000000-0008-0000-0A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0" name="Picture 4149">
          <a:extLst>
            <a:ext uri="{FF2B5EF4-FFF2-40B4-BE49-F238E27FC236}">
              <a16:creationId xmlns="" xmlns:a16="http://schemas.microsoft.com/office/drawing/2014/main" id="{00000000-0008-0000-0A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1" name="Picture 4150">
          <a:extLst>
            <a:ext uri="{FF2B5EF4-FFF2-40B4-BE49-F238E27FC236}">
              <a16:creationId xmlns="" xmlns:a16="http://schemas.microsoft.com/office/drawing/2014/main" id="{00000000-0008-0000-0A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2" name="Picture 4151">
          <a:extLst>
            <a:ext uri="{FF2B5EF4-FFF2-40B4-BE49-F238E27FC236}">
              <a16:creationId xmlns="" xmlns:a16="http://schemas.microsoft.com/office/drawing/2014/main" id="{00000000-0008-0000-0A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3" name="Picture 4152">
          <a:extLst>
            <a:ext uri="{FF2B5EF4-FFF2-40B4-BE49-F238E27FC236}">
              <a16:creationId xmlns="" xmlns:a16="http://schemas.microsoft.com/office/drawing/2014/main" id="{00000000-0008-0000-0A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4" name="Picture 4153">
          <a:extLst>
            <a:ext uri="{FF2B5EF4-FFF2-40B4-BE49-F238E27FC236}">
              <a16:creationId xmlns="" xmlns:a16="http://schemas.microsoft.com/office/drawing/2014/main" id="{00000000-0008-0000-0A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5" name="Picture 4154">
          <a:extLst>
            <a:ext uri="{FF2B5EF4-FFF2-40B4-BE49-F238E27FC236}">
              <a16:creationId xmlns="" xmlns:a16="http://schemas.microsoft.com/office/drawing/2014/main" id="{00000000-0008-0000-0A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6" name="Picture 4155">
          <a:extLst>
            <a:ext uri="{FF2B5EF4-FFF2-40B4-BE49-F238E27FC236}">
              <a16:creationId xmlns="" xmlns:a16="http://schemas.microsoft.com/office/drawing/2014/main" id="{00000000-0008-0000-0A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7" name="Picture 4156">
          <a:extLst>
            <a:ext uri="{FF2B5EF4-FFF2-40B4-BE49-F238E27FC236}">
              <a16:creationId xmlns="" xmlns:a16="http://schemas.microsoft.com/office/drawing/2014/main" id="{00000000-0008-0000-0A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8" name="Picture 4157">
          <a:extLst>
            <a:ext uri="{FF2B5EF4-FFF2-40B4-BE49-F238E27FC236}">
              <a16:creationId xmlns="" xmlns:a16="http://schemas.microsoft.com/office/drawing/2014/main" id="{00000000-0008-0000-0A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59" name="Picture 4158">
          <a:extLst>
            <a:ext uri="{FF2B5EF4-FFF2-40B4-BE49-F238E27FC236}">
              <a16:creationId xmlns="" xmlns:a16="http://schemas.microsoft.com/office/drawing/2014/main" id="{00000000-0008-0000-0A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0" name="Picture 4159">
          <a:extLst>
            <a:ext uri="{FF2B5EF4-FFF2-40B4-BE49-F238E27FC236}">
              <a16:creationId xmlns="" xmlns:a16="http://schemas.microsoft.com/office/drawing/2014/main" id="{00000000-0008-0000-0A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1" name="Picture 4160">
          <a:extLst>
            <a:ext uri="{FF2B5EF4-FFF2-40B4-BE49-F238E27FC236}">
              <a16:creationId xmlns="" xmlns:a16="http://schemas.microsoft.com/office/drawing/2014/main" id="{00000000-0008-0000-0A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2" name="Picture 4161">
          <a:extLst>
            <a:ext uri="{FF2B5EF4-FFF2-40B4-BE49-F238E27FC236}">
              <a16:creationId xmlns="" xmlns:a16="http://schemas.microsoft.com/office/drawing/2014/main" id="{00000000-0008-0000-0A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3" name="Picture 4162">
          <a:extLst>
            <a:ext uri="{FF2B5EF4-FFF2-40B4-BE49-F238E27FC236}">
              <a16:creationId xmlns="" xmlns:a16="http://schemas.microsoft.com/office/drawing/2014/main" id="{00000000-0008-0000-0A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4" name="Picture 4163">
          <a:extLst>
            <a:ext uri="{FF2B5EF4-FFF2-40B4-BE49-F238E27FC236}">
              <a16:creationId xmlns="" xmlns:a16="http://schemas.microsoft.com/office/drawing/2014/main" id="{00000000-0008-0000-0A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5" name="Picture 4164">
          <a:extLst>
            <a:ext uri="{FF2B5EF4-FFF2-40B4-BE49-F238E27FC236}">
              <a16:creationId xmlns="" xmlns:a16="http://schemas.microsoft.com/office/drawing/2014/main" id="{00000000-0008-0000-0A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6" name="Picture 4165">
          <a:extLst>
            <a:ext uri="{FF2B5EF4-FFF2-40B4-BE49-F238E27FC236}">
              <a16:creationId xmlns="" xmlns:a16="http://schemas.microsoft.com/office/drawing/2014/main" id="{00000000-0008-0000-0A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7" name="Picture 4166">
          <a:extLst>
            <a:ext uri="{FF2B5EF4-FFF2-40B4-BE49-F238E27FC236}">
              <a16:creationId xmlns="" xmlns:a16="http://schemas.microsoft.com/office/drawing/2014/main" id="{00000000-0008-0000-0A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8" name="Picture 4167">
          <a:extLst>
            <a:ext uri="{FF2B5EF4-FFF2-40B4-BE49-F238E27FC236}">
              <a16:creationId xmlns="" xmlns:a16="http://schemas.microsoft.com/office/drawing/2014/main" id="{00000000-0008-0000-0A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69" name="Picture 4168">
          <a:extLst>
            <a:ext uri="{FF2B5EF4-FFF2-40B4-BE49-F238E27FC236}">
              <a16:creationId xmlns="" xmlns:a16="http://schemas.microsoft.com/office/drawing/2014/main" id="{00000000-0008-0000-0A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0" name="Picture 4169">
          <a:extLst>
            <a:ext uri="{FF2B5EF4-FFF2-40B4-BE49-F238E27FC236}">
              <a16:creationId xmlns="" xmlns:a16="http://schemas.microsoft.com/office/drawing/2014/main" id="{00000000-0008-0000-0A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1" name="Picture 4170">
          <a:extLst>
            <a:ext uri="{FF2B5EF4-FFF2-40B4-BE49-F238E27FC236}">
              <a16:creationId xmlns="" xmlns:a16="http://schemas.microsoft.com/office/drawing/2014/main" id="{00000000-0008-0000-0A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2" name="Picture 4171">
          <a:extLst>
            <a:ext uri="{FF2B5EF4-FFF2-40B4-BE49-F238E27FC236}">
              <a16:creationId xmlns="" xmlns:a16="http://schemas.microsoft.com/office/drawing/2014/main" id="{00000000-0008-0000-0A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3" name="Picture 4172">
          <a:extLst>
            <a:ext uri="{FF2B5EF4-FFF2-40B4-BE49-F238E27FC236}">
              <a16:creationId xmlns="" xmlns:a16="http://schemas.microsoft.com/office/drawing/2014/main" id="{00000000-0008-0000-0A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4" name="Picture 4173">
          <a:extLst>
            <a:ext uri="{FF2B5EF4-FFF2-40B4-BE49-F238E27FC236}">
              <a16:creationId xmlns="" xmlns:a16="http://schemas.microsoft.com/office/drawing/2014/main" id="{00000000-0008-0000-0A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5" name="Picture 4174">
          <a:extLst>
            <a:ext uri="{FF2B5EF4-FFF2-40B4-BE49-F238E27FC236}">
              <a16:creationId xmlns="" xmlns:a16="http://schemas.microsoft.com/office/drawing/2014/main" id="{00000000-0008-0000-0A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6" name="Picture 4175">
          <a:extLst>
            <a:ext uri="{FF2B5EF4-FFF2-40B4-BE49-F238E27FC236}">
              <a16:creationId xmlns="" xmlns:a16="http://schemas.microsoft.com/office/drawing/2014/main" id="{00000000-0008-0000-0A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7" name="Picture 4176">
          <a:extLst>
            <a:ext uri="{FF2B5EF4-FFF2-40B4-BE49-F238E27FC236}">
              <a16:creationId xmlns="" xmlns:a16="http://schemas.microsoft.com/office/drawing/2014/main" id="{00000000-0008-0000-0A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8" name="Picture 4177">
          <a:extLst>
            <a:ext uri="{FF2B5EF4-FFF2-40B4-BE49-F238E27FC236}">
              <a16:creationId xmlns="" xmlns:a16="http://schemas.microsoft.com/office/drawing/2014/main" id="{00000000-0008-0000-0A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79" name="Picture 4178">
          <a:extLst>
            <a:ext uri="{FF2B5EF4-FFF2-40B4-BE49-F238E27FC236}">
              <a16:creationId xmlns="" xmlns:a16="http://schemas.microsoft.com/office/drawing/2014/main" id="{00000000-0008-0000-0A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0" name="Picture 4179">
          <a:extLst>
            <a:ext uri="{FF2B5EF4-FFF2-40B4-BE49-F238E27FC236}">
              <a16:creationId xmlns="" xmlns:a16="http://schemas.microsoft.com/office/drawing/2014/main" id="{00000000-0008-0000-0A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1" name="Picture 4180">
          <a:extLst>
            <a:ext uri="{FF2B5EF4-FFF2-40B4-BE49-F238E27FC236}">
              <a16:creationId xmlns="" xmlns:a16="http://schemas.microsoft.com/office/drawing/2014/main" id="{00000000-0008-0000-0A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2" name="Picture 4181">
          <a:extLst>
            <a:ext uri="{FF2B5EF4-FFF2-40B4-BE49-F238E27FC236}">
              <a16:creationId xmlns="" xmlns:a16="http://schemas.microsoft.com/office/drawing/2014/main" id="{00000000-0008-0000-0A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3" name="Picture 4182">
          <a:extLst>
            <a:ext uri="{FF2B5EF4-FFF2-40B4-BE49-F238E27FC236}">
              <a16:creationId xmlns="" xmlns:a16="http://schemas.microsoft.com/office/drawing/2014/main" id="{00000000-0008-0000-0A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4" name="Picture 4183">
          <a:extLst>
            <a:ext uri="{FF2B5EF4-FFF2-40B4-BE49-F238E27FC236}">
              <a16:creationId xmlns="" xmlns:a16="http://schemas.microsoft.com/office/drawing/2014/main" id="{00000000-0008-0000-0A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5" name="Picture 4184">
          <a:extLst>
            <a:ext uri="{FF2B5EF4-FFF2-40B4-BE49-F238E27FC236}">
              <a16:creationId xmlns="" xmlns:a16="http://schemas.microsoft.com/office/drawing/2014/main" id="{00000000-0008-0000-0A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6" name="Picture 4185">
          <a:extLst>
            <a:ext uri="{FF2B5EF4-FFF2-40B4-BE49-F238E27FC236}">
              <a16:creationId xmlns="" xmlns:a16="http://schemas.microsoft.com/office/drawing/2014/main" id="{00000000-0008-0000-0A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7" name="Picture 4186">
          <a:extLst>
            <a:ext uri="{FF2B5EF4-FFF2-40B4-BE49-F238E27FC236}">
              <a16:creationId xmlns="" xmlns:a16="http://schemas.microsoft.com/office/drawing/2014/main" id="{00000000-0008-0000-0A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8" name="Picture 4187">
          <a:extLst>
            <a:ext uri="{FF2B5EF4-FFF2-40B4-BE49-F238E27FC236}">
              <a16:creationId xmlns="" xmlns:a16="http://schemas.microsoft.com/office/drawing/2014/main" id="{00000000-0008-0000-0A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89" name="Picture 4188">
          <a:extLst>
            <a:ext uri="{FF2B5EF4-FFF2-40B4-BE49-F238E27FC236}">
              <a16:creationId xmlns="" xmlns:a16="http://schemas.microsoft.com/office/drawing/2014/main" id="{00000000-0008-0000-0A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0" name="Picture 4189">
          <a:extLst>
            <a:ext uri="{FF2B5EF4-FFF2-40B4-BE49-F238E27FC236}">
              <a16:creationId xmlns="" xmlns:a16="http://schemas.microsoft.com/office/drawing/2014/main" id="{00000000-0008-0000-0A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1" name="Picture 4190">
          <a:extLst>
            <a:ext uri="{FF2B5EF4-FFF2-40B4-BE49-F238E27FC236}">
              <a16:creationId xmlns="" xmlns:a16="http://schemas.microsoft.com/office/drawing/2014/main" id="{00000000-0008-0000-0A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2" name="Picture 4191">
          <a:extLst>
            <a:ext uri="{FF2B5EF4-FFF2-40B4-BE49-F238E27FC236}">
              <a16:creationId xmlns="" xmlns:a16="http://schemas.microsoft.com/office/drawing/2014/main" id="{00000000-0008-0000-0A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3" name="Picture 4192">
          <a:extLst>
            <a:ext uri="{FF2B5EF4-FFF2-40B4-BE49-F238E27FC236}">
              <a16:creationId xmlns="" xmlns:a16="http://schemas.microsoft.com/office/drawing/2014/main" id="{00000000-0008-0000-0A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4" name="Picture 4193">
          <a:extLst>
            <a:ext uri="{FF2B5EF4-FFF2-40B4-BE49-F238E27FC236}">
              <a16:creationId xmlns="" xmlns:a16="http://schemas.microsoft.com/office/drawing/2014/main" id="{00000000-0008-0000-0A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5" name="Picture 4194">
          <a:extLst>
            <a:ext uri="{FF2B5EF4-FFF2-40B4-BE49-F238E27FC236}">
              <a16:creationId xmlns="" xmlns:a16="http://schemas.microsoft.com/office/drawing/2014/main" id="{00000000-0008-0000-0A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6" name="Picture 4195">
          <a:extLst>
            <a:ext uri="{FF2B5EF4-FFF2-40B4-BE49-F238E27FC236}">
              <a16:creationId xmlns="" xmlns:a16="http://schemas.microsoft.com/office/drawing/2014/main" id="{00000000-0008-0000-0A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7" name="Picture 4196">
          <a:extLst>
            <a:ext uri="{FF2B5EF4-FFF2-40B4-BE49-F238E27FC236}">
              <a16:creationId xmlns="" xmlns:a16="http://schemas.microsoft.com/office/drawing/2014/main" id="{00000000-0008-0000-0A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8" name="Picture 4197">
          <a:extLst>
            <a:ext uri="{FF2B5EF4-FFF2-40B4-BE49-F238E27FC236}">
              <a16:creationId xmlns="" xmlns:a16="http://schemas.microsoft.com/office/drawing/2014/main" id="{00000000-0008-0000-0A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199" name="Picture 4198">
          <a:extLst>
            <a:ext uri="{FF2B5EF4-FFF2-40B4-BE49-F238E27FC236}">
              <a16:creationId xmlns="" xmlns:a16="http://schemas.microsoft.com/office/drawing/2014/main" id="{00000000-0008-0000-0A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0" name="Picture 4199">
          <a:extLst>
            <a:ext uri="{FF2B5EF4-FFF2-40B4-BE49-F238E27FC236}">
              <a16:creationId xmlns="" xmlns:a16="http://schemas.microsoft.com/office/drawing/2014/main" id="{00000000-0008-0000-0A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1" name="Picture 4200">
          <a:extLst>
            <a:ext uri="{FF2B5EF4-FFF2-40B4-BE49-F238E27FC236}">
              <a16:creationId xmlns="" xmlns:a16="http://schemas.microsoft.com/office/drawing/2014/main" id="{00000000-0008-0000-0A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2" name="Picture 4201">
          <a:extLst>
            <a:ext uri="{FF2B5EF4-FFF2-40B4-BE49-F238E27FC236}">
              <a16:creationId xmlns="" xmlns:a16="http://schemas.microsoft.com/office/drawing/2014/main" id="{00000000-0008-0000-0A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3" name="Picture 4202">
          <a:extLst>
            <a:ext uri="{FF2B5EF4-FFF2-40B4-BE49-F238E27FC236}">
              <a16:creationId xmlns="" xmlns:a16="http://schemas.microsoft.com/office/drawing/2014/main" id="{00000000-0008-0000-0A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4" name="Picture 4203">
          <a:extLst>
            <a:ext uri="{FF2B5EF4-FFF2-40B4-BE49-F238E27FC236}">
              <a16:creationId xmlns="" xmlns:a16="http://schemas.microsoft.com/office/drawing/2014/main" id="{00000000-0008-0000-0A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5" name="Picture 4204">
          <a:extLst>
            <a:ext uri="{FF2B5EF4-FFF2-40B4-BE49-F238E27FC236}">
              <a16:creationId xmlns="" xmlns:a16="http://schemas.microsoft.com/office/drawing/2014/main" id="{00000000-0008-0000-0A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6" name="Picture 4205">
          <a:extLst>
            <a:ext uri="{FF2B5EF4-FFF2-40B4-BE49-F238E27FC236}">
              <a16:creationId xmlns="" xmlns:a16="http://schemas.microsoft.com/office/drawing/2014/main" id="{00000000-0008-0000-0A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7" name="Picture 4206">
          <a:extLst>
            <a:ext uri="{FF2B5EF4-FFF2-40B4-BE49-F238E27FC236}">
              <a16:creationId xmlns="" xmlns:a16="http://schemas.microsoft.com/office/drawing/2014/main" id="{00000000-0008-0000-0A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8" name="Picture 4207">
          <a:extLst>
            <a:ext uri="{FF2B5EF4-FFF2-40B4-BE49-F238E27FC236}">
              <a16:creationId xmlns="" xmlns:a16="http://schemas.microsoft.com/office/drawing/2014/main" id="{00000000-0008-0000-0A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09" name="Picture 4208">
          <a:extLst>
            <a:ext uri="{FF2B5EF4-FFF2-40B4-BE49-F238E27FC236}">
              <a16:creationId xmlns="" xmlns:a16="http://schemas.microsoft.com/office/drawing/2014/main" id="{00000000-0008-0000-0A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0" name="Picture 4209">
          <a:extLst>
            <a:ext uri="{FF2B5EF4-FFF2-40B4-BE49-F238E27FC236}">
              <a16:creationId xmlns="" xmlns:a16="http://schemas.microsoft.com/office/drawing/2014/main" id="{00000000-0008-0000-0A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1" name="Picture 4210">
          <a:extLst>
            <a:ext uri="{FF2B5EF4-FFF2-40B4-BE49-F238E27FC236}">
              <a16:creationId xmlns="" xmlns:a16="http://schemas.microsoft.com/office/drawing/2014/main" id="{00000000-0008-0000-0A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2" name="Picture 4211">
          <a:extLst>
            <a:ext uri="{FF2B5EF4-FFF2-40B4-BE49-F238E27FC236}">
              <a16:creationId xmlns="" xmlns:a16="http://schemas.microsoft.com/office/drawing/2014/main" id="{00000000-0008-0000-0A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3" name="Picture 4212">
          <a:extLst>
            <a:ext uri="{FF2B5EF4-FFF2-40B4-BE49-F238E27FC236}">
              <a16:creationId xmlns="" xmlns:a16="http://schemas.microsoft.com/office/drawing/2014/main" id="{00000000-0008-0000-0A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4" name="Picture 4213">
          <a:extLst>
            <a:ext uri="{FF2B5EF4-FFF2-40B4-BE49-F238E27FC236}">
              <a16:creationId xmlns="" xmlns:a16="http://schemas.microsoft.com/office/drawing/2014/main" id="{00000000-0008-0000-0A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5" name="Picture 4214">
          <a:extLst>
            <a:ext uri="{FF2B5EF4-FFF2-40B4-BE49-F238E27FC236}">
              <a16:creationId xmlns="" xmlns:a16="http://schemas.microsoft.com/office/drawing/2014/main" id="{00000000-0008-0000-0A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6" name="Picture 4215">
          <a:extLst>
            <a:ext uri="{FF2B5EF4-FFF2-40B4-BE49-F238E27FC236}">
              <a16:creationId xmlns="" xmlns:a16="http://schemas.microsoft.com/office/drawing/2014/main" id="{00000000-0008-0000-0A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7" name="Picture 4216">
          <a:extLst>
            <a:ext uri="{FF2B5EF4-FFF2-40B4-BE49-F238E27FC236}">
              <a16:creationId xmlns="" xmlns:a16="http://schemas.microsoft.com/office/drawing/2014/main" id="{00000000-0008-0000-0A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8" name="Picture 4217">
          <a:extLst>
            <a:ext uri="{FF2B5EF4-FFF2-40B4-BE49-F238E27FC236}">
              <a16:creationId xmlns="" xmlns:a16="http://schemas.microsoft.com/office/drawing/2014/main" id="{00000000-0008-0000-0A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19" name="Picture 4218">
          <a:extLst>
            <a:ext uri="{FF2B5EF4-FFF2-40B4-BE49-F238E27FC236}">
              <a16:creationId xmlns="" xmlns:a16="http://schemas.microsoft.com/office/drawing/2014/main" id="{00000000-0008-0000-0A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0" name="Picture 4219">
          <a:extLst>
            <a:ext uri="{FF2B5EF4-FFF2-40B4-BE49-F238E27FC236}">
              <a16:creationId xmlns="" xmlns:a16="http://schemas.microsoft.com/office/drawing/2014/main" id="{00000000-0008-0000-0A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1" name="Picture 4220">
          <a:extLst>
            <a:ext uri="{FF2B5EF4-FFF2-40B4-BE49-F238E27FC236}">
              <a16:creationId xmlns="" xmlns:a16="http://schemas.microsoft.com/office/drawing/2014/main" id="{00000000-0008-0000-0A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2" name="Picture 4221">
          <a:extLst>
            <a:ext uri="{FF2B5EF4-FFF2-40B4-BE49-F238E27FC236}">
              <a16:creationId xmlns="" xmlns:a16="http://schemas.microsoft.com/office/drawing/2014/main" id="{00000000-0008-0000-0A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3" name="Picture 4222">
          <a:extLst>
            <a:ext uri="{FF2B5EF4-FFF2-40B4-BE49-F238E27FC236}">
              <a16:creationId xmlns="" xmlns:a16="http://schemas.microsoft.com/office/drawing/2014/main" id="{00000000-0008-0000-0A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4" name="Picture 4223">
          <a:extLst>
            <a:ext uri="{FF2B5EF4-FFF2-40B4-BE49-F238E27FC236}">
              <a16:creationId xmlns="" xmlns:a16="http://schemas.microsoft.com/office/drawing/2014/main" id="{00000000-0008-0000-0A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5" name="Picture 4224">
          <a:extLst>
            <a:ext uri="{FF2B5EF4-FFF2-40B4-BE49-F238E27FC236}">
              <a16:creationId xmlns="" xmlns:a16="http://schemas.microsoft.com/office/drawing/2014/main" id="{00000000-0008-0000-0A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6" name="Picture 4225">
          <a:extLst>
            <a:ext uri="{FF2B5EF4-FFF2-40B4-BE49-F238E27FC236}">
              <a16:creationId xmlns="" xmlns:a16="http://schemas.microsoft.com/office/drawing/2014/main" id="{00000000-0008-0000-0A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7" name="Picture 4226">
          <a:extLst>
            <a:ext uri="{FF2B5EF4-FFF2-40B4-BE49-F238E27FC236}">
              <a16:creationId xmlns="" xmlns:a16="http://schemas.microsoft.com/office/drawing/2014/main" id="{00000000-0008-0000-0A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8" name="Picture 4227">
          <a:extLst>
            <a:ext uri="{FF2B5EF4-FFF2-40B4-BE49-F238E27FC236}">
              <a16:creationId xmlns="" xmlns:a16="http://schemas.microsoft.com/office/drawing/2014/main" id="{00000000-0008-0000-0A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29" name="Picture 4228">
          <a:extLst>
            <a:ext uri="{FF2B5EF4-FFF2-40B4-BE49-F238E27FC236}">
              <a16:creationId xmlns="" xmlns:a16="http://schemas.microsoft.com/office/drawing/2014/main" id="{00000000-0008-0000-0A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0" name="Picture 4229">
          <a:extLst>
            <a:ext uri="{FF2B5EF4-FFF2-40B4-BE49-F238E27FC236}">
              <a16:creationId xmlns="" xmlns:a16="http://schemas.microsoft.com/office/drawing/2014/main" id="{00000000-0008-0000-0A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1" name="Picture 4230">
          <a:extLst>
            <a:ext uri="{FF2B5EF4-FFF2-40B4-BE49-F238E27FC236}">
              <a16:creationId xmlns="" xmlns:a16="http://schemas.microsoft.com/office/drawing/2014/main" id="{00000000-0008-0000-0A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2" name="Picture 4231">
          <a:extLst>
            <a:ext uri="{FF2B5EF4-FFF2-40B4-BE49-F238E27FC236}">
              <a16:creationId xmlns="" xmlns:a16="http://schemas.microsoft.com/office/drawing/2014/main" id="{00000000-0008-0000-0A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3" name="Picture 4232">
          <a:extLst>
            <a:ext uri="{FF2B5EF4-FFF2-40B4-BE49-F238E27FC236}">
              <a16:creationId xmlns="" xmlns:a16="http://schemas.microsoft.com/office/drawing/2014/main" id="{00000000-0008-0000-0A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4" name="Picture 4233">
          <a:extLst>
            <a:ext uri="{FF2B5EF4-FFF2-40B4-BE49-F238E27FC236}">
              <a16:creationId xmlns="" xmlns:a16="http://schemas.microsoft.com/office/drawing/2014/main" id="{00000000-0008-0000-0A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5" name="Picture 4234">
          <a:extLst>
            <a:ext uri="{FF2B5EF4-FFF2-40B4-BE49-F238E27FC236}">
              <a16:creationId xmlns="" xmlns:a16="http://schemas.microsoft.com/office/drawing/2014/main" id="{00000000-0008-0000-0A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6" name="Picture 4235">
          <a:extLst>
            <a:ext uri="{FF2B5EF4-FFF2-40B4-BE49-F238E27FC236}">
              <a16:creationId xmlns="" xmlns:a16="http://schemas.microsoft.com/office/drawing/2014/main" id="{00000000-0008-0000-0A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7" name="Picture 4236">
          <a:extLst>
            <a:ext uri="{FF2B5EF4-FFF2-40B4-BE49-F238E27FC236}">
              <a16:creationId xmlns="" xmlns:a16="http://schemas.microsoft.com/office/drawing/2014/main" id="{00000000-0008-0000-0A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8" name="Picture 4237">
          <a:extLst>
            <a:ext uri="{FF2B5EF4-FFF2-40B4-BE49-F238E27FC236}">
              <a16:creationId xmlns="" xmlns:a16="http://schemas.microsoft.com/office/drawing/2014/main" id="{00000000-0008-0000-0A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39" name="Picture 4238">
          <a:extLst>
            <a:ext uri="{FF2B5EF4-FFF2-40B4-BE49-F238E27FC236}">
              <a16:creationId xmlns="" xmlns:a16="http://schemas.microsoft.com/office/drawing/2014/main" id="{00000000-0008-0000-0A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0" name="Picture 4239">
          <a:extLst>
            <a:ext uri="{FF2B5EF4-FFF2-40B4-BE49-F238E27FC236}">
              <a16:creationId xmlns="" xmlns:a16="http://schemas.microsoft.com/office/drawing/2014/main" id="{00000000-0008-0000-0A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1" name="Picture 4240">
          <a:extLst>
            <a:ext uri="{FF2B5EF4-FFF2-40B4-BE49-F238E27FC236}">
              <a16:creationId xmlns="" xmlns:a16="http://schemas.microsoft.com/office/drawing/2014/main" id="{00000000-0008-0000-0A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2" name="Picture 4241">
          <a:extLst>
            <a:ext uri="{FF2B5EF4-FFF2-40B4-BE49-F238E27FC236}">
              <a16:creationId xmlns="" xmlns:a16="http://schemas.microsoft.com/office/drawing/2014/main" id="{00000000-0008-0000-0A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3" name="Picture 4242">
          <a:extLst>
            <a:ext uri="{FF2B5EF4-FFF2-40B4-BE49-F238E27FC236}">
              <a16:creationId xmlns="" xmlns:a16="http://schemas.microsoft.com/office/drawing/2014/main" id="{00000000-0008-0000-0A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4" name="Picture 4243">
          <a:extLst>
            <a:ext uri="{FF2B5EF4-FFF2-40B4-BE49-F238E27FC236}">
              <a16:creationId xmlns="" xmlns:a16="http://schemas.microsoft.com/office/drawing/2014/main" id="{00000000-0008-0000-0A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5" name="Picture 4244">
          <a:extLst>
            <a:ext uri="{FF2B5EF4-FFF2-40B4-BE49-F238E27FC236}">
              <a16:creationId xmlns="" xmlns:a16="http://schemas.microsoft.com/office/drawing/2014/main" id="{00000000-0008-0000-0A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6" name="Picture 4245">
          <a:extLst>
            <a:ext uri="{FF2B5EF4-FFF2-40B4-BE49-F238E27FC236}">
              <a16:creationId xmlns="" xmlns:a16="http://schemas.microsoft.com/office/drawing/2014/main" id="{00000000-0008-0000-0A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7" name="Picture 4246">
          <a:extLst>
            <a:ext uri="{FF2B5EF4-FFF2-40B4-BE49-F238E27FC236}">
              <a16:creationId xmlns="" xmlns:a16="http://schemas.microsoft.com/office/drawing/2014/main" id="{00000000-0008-0000-0A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8" name="Picture 4247">
          <a:extLst>
            <a:ext uri="{FF2B5EF4-FFF2-40B4-BE49-F238E27FC236}">
              <a16:creationId xmlns="" xmlns:a16="http://schemas.microsoft.com/office/drawing/2014/main" id="{00000000-0008-0000-0A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49" name="Picture 4248">
          <a:extLst>
            <a:ext uri="{FF2B5EF4-FFF2-40B4-BE49-F238E27FC236}">
              <a16:creationId xmlns="" xmlns:a16="http://schemas.microsoft.com/office/drawing/2014/main" id="{00000000-0008-0000-0A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0" name="Picture 4249">
          <a:extLst>
            <a:ext uri="{FF2B5EF4-FFF2-40B4-BE49-F238E27FC236}">
              <a16:creationId xmlns="" xmlns:a16="http://schemas.microsoft.com/office/drawing/2014/main" id="{00000000-0008-0000-0A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1" name="Picture 4250">
          <a:extLst>
            <a:ext uri="{FF2B5EF4-FFF2-40B4-BE49-F238E27FC236}">
              <a16:creationId xmlns="" xmlns:a16="http://schemas.microsoft.com/office/drawing/2014/main" id="{00000000-0008-0000-0A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2" name="Picture 4251">
          <a:extLst>
            <a:ext uri="{FF2B5EF4-FFF2-40B4-BE49-F238E27FC236}">
              <a16:creationId xmlns="" xmlns:a16="http://schemas.microsoft.com/office/drawing/2014/main" id="{00000000-0008-0000-0A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3" name="Picture 4252">
          <a:extLst>
            <a:ext uri="{FF2B5EF4-FFF2-40B4-BE49-F238E27FC236}">
              <a16:creationId xmlns="" xmlns:a16="http://schemas.microsoft.com/office/drawing/2014/main" id="{00000000-0008-0000-0A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4" name="Picture 4253">
          <a:extLst>
            <a:ext uri="{FF2B5EF4-FFF2-40B4-BE49-F238E27FC236}">
              <a16:creationId xmlns="" xmlns:a16="http://schemas.microsoft.com/office/drawing/2014/main" id="{00000000-0008-0000-0A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5" name="Picture 4254">
          <a:extLst>
            <a:ext uri="{FF2B5EF4-FFF2-40B4-BE49-F238E27FC236}">
              <a16:creationId xmlns="" xmlns:a16="http://schemas.microsoft.com/office/drawing/2014/main" id="{00000000-0008-0000-0A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6" name="Picture 4255">
          <a:extLst>
            <a:ext uri="{FF2B5EF4-FFF2-40B4-BE49-F238E27FC236}">
              <a16:creationId xmlns="" xmlns:a16="http://schemas.microsoft.com/office/drawing/2014/main" id="{00000000-0008-0000-0A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7" name="Picture 4256">
          <a:extLst>
            <a:ext uri="{FF2B5EF4-FFF2-40B4-BE49-F238E27FC236}">
              <a16:creationId xmlns="" xmlns:a16="http://schemas.microsoft.com/office/drawing/2014/main" id="{00000000-0008-0000-0A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8" name="Picture 4257">
          <a:extLst>
            <a:ext uri="{FF2B5EF4-FFF2-40B4-BE49-F238E27FC236}">
              <a16:creationId xmlns="" xmlns:a16="http://schemas.microsoft.com/office/drawing/2014/main" id="{00000000-0008-0000-0A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59" name="Picture 4258">
          <a:extLst>
            <a:ext uri="{FF2B5EF4-FFF2-40B4-BE49-F238E27FC236}">
              <a16:creationId xmlns="" xmlns:a16="http://schemas.microsoft.com/office/drawing/2014/main" id="{00000000-0008-0000-0A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0" name="Picture 4259">
          <a:extLst>
            <a:ext uri="{FF2B5EF4-FFF2-40B4-BE49-F238E27FC236}">
              <a16:creationId xmlns="" xmlns:a16="http://schemas.microsoft.com/office/drawing/2014/main" id="{00000000-0008-0000-0A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1" name="Picture 4260">
          <a:extLst>
            <a:ext uri="{FF2B5EF4-FFF2-40B4-BE49-F238E27FC236}">
              <a16:creationId xmlns="" xmlns:a16="http://schemas.microsoft.com/office/drawing/2014/main" id="{00000000-0008-0000-0A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2" name="Picture 4261">
          <a:extLst>
            <a:ext uri="{FF2B5EF4-FFF2-40B4-BE49-F238E27FC236}">
              <a16:creationId xmlns="" xmlns:a16="http://schemas.microsoft.com/office/drawing/2014/main" id="{00000000-0008-0000-0A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3" name="Picture 4262">
          <a:extLst>
            <a:ext uri="{FF2B5EF4-FFF2-40B4-BE49-F238E27FC236}">
              <a16:creationId xmlns="" xmlns:a16="http://schemas.microsoft.com/office/drawing/2014/main" id="{00000000-0008-0000-0A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4" name="Picture 4263">
          <a:extLst>
            <a:ext uri="{FF2B5EF4-FFF2-40B4-BE49-F238E27FC236}">
              <a16:creationId xmlns="" xmlns:a16="http://schemas.microsoft.com/office/drawing/2014/main" id="{00000000-0008-0000-0A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5" name="Picture 4264">
          <a:extLst>
            <a:ext uri="{FF2B5EF4-FFF2-40B4-BE49-F238E27FC236}">
              <a16:creationId xmlns="" xmlns:a16="http://schemas.microsoft.com/office/drawing/2014/main" id="{00000000-0008-0000-0A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6" name="Picture 4265">
          <a:extLst>
            <a:ext uri="{FF2B5EF4-FFF2-40B4-BE49-F238E27FC236}">
              <a16:creationId xmlns="" xmlns:a16="http://schemas.microsoft.com/office/drawing/2014/main" id="{00000000-0008-0000-0A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7" name="Picture 4266">
          <a:extLst>
            <a:ext uri="{FF2B5EF4-FFF2-40B4-BE49-F238E27FC236}">
              <a16:creationId xmlns="" xmlns:a16="http://schemas.microsoft.com/office/drawing/2014/main" id="{00000000-0008-0000-0A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8" name="Picture 4267">
          <a:extLst>
            <a:ext uri="{FF2B5EF4-FFF2-40B4-BE49-F238E27FC236}">
              <a16:creationId xmlns="" xmlns:a16="http://schemas.microsoft.com/office/drawing/2014/main" id="{00000000-0008-0000-0A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69" name="Picture 4268">
          <a:extLst>
            <a:ext uri="{FF2B5EF4-FFF2-40B4-BE49-F238E27FC236}">
              <a16:creationId xmlns="" xmlns:a16="http://schemas.microsoft.com/office/drawing/2014/main" id="{00000000-0008-0000-0A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0" name="Picture 4269">
          <a:extLst>
            <a:ext uri="{FF2B5EF4-FFF2-40B4-BE49-F238E27FC236}">
              <a16:creationId xmlns="" xmlns:a16="http://schemas.microsoft.com/office/drawing/2014/main" id="{00000000-0008-0000-0A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1" name="Picture 4270">
          <a:extLst>
            <a:ext uri="{FF2B5EF4-FFF2-40B4-BE49-F238E27FC236}">
              <a16:creationId xmlns="" xmlns:a16="http://schemas.microsoft.com/office/drawing/2014/main" id="{00000000-0008-0000-0A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2" name="Picture 4271">
          <a:extLst>
            <a:ext uri="{FF2B5EF4-FFF2-40B4-BE49-F238E27FC236}">
              <a16:creationId xmlns="" xmlns:a16="http://schemas.microsoft.com/office/drawing/2014/main" id="{00000000-0008-0000-0A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3" name="Picture 4272">
          <a:extLst>
            <a:ext uri="{FF2B5EF4-FFF2-40B4-BE49-F238E27FC236}">
              <a16:creationId xmlns="" xmlns:a16="http://schemas.microsoft.com/office/drawing/2014/main" id="{00000000-0008-0000-0A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4" name="Picture 4273">
          <a:extLst>
            <a:ext uri="{FF2B5EF4-FFF2-40B4-BE49-F238E27FC236}">
              <a16:creationId xmlns="" xmlns:a16="http://schemas.microsoft.com/office/drawing/2014/main" id="{00000000-0008-0000-0A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5" name="Picture 4274">
          <a:extLst>
            <a:ext uri="{FF2B5EF4-FFF2-40B4-BE49-F238E27FC236}">
              <a16:creationId xmlns="" xmlns:a16="http://schemas.microsoft.com/office/drawing/2014/main" id="{00000000-0008-0000-0A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6" name="Picture 4275">
          <a:extLst>
            <a:ext uri="{FF2B5EF4-FFF2-40B4-BE49-F238E27FC236}">
              <a16:creationId xmlns="" xmlns:a16="http://schemas.microsoft.com/office/drawing/2014/main" id="{00000000-0008-0000-0A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7" name="Picture 4276">
          <a:extLst>
            <a:ext uri="{FF2B5EF4-FFF2-40B4-BE49-F238E27FC236}">
              <a16:creationId xmlns="" xmlns:a16="http://schemas.microsoft.com/office/drawing/2014/main" id="{00000000-0008-0000-0A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8" name="Picture 4277">
          <a:extLst>
            <a:ext uri="{FF2B5EF4-FFF2-40B4-BE49-F238E27FC236}">
              <a16:creationId xmlns="" xmlns:a16="http://schemas.microsoft.com/office/drawing/2014/main" id="{00000000-0008-0000-0A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79" name="Picture 4278">
          <a:extLst>
            <a:ext uri="{FF2B5EF4-FFF2-40B4-BE49-F238E27FC236}">
              <a16:creationId xmlns="" xmlns:a16="http://schemas.microsoft.com/office/drawing/2014/main" id="{00000000-0008-0000-0A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0" name="Picture 4279">
          <a:extLst>
            <a:ext uri="{FF2B5EF4-FFF2-40B4-BE49-F238E27FC236}">
              <a16:creationId xmlns="" xmlns:a16="http://schemas.microsoft.com/office/drawing/2014/main" id="{00000000-0008-0000-0A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1" name="Picture 4280">
          <a:extLst>
            <a:ext uri="{FF2B5EF4-FFF2-40B4-BE49-F238E27FC236}">
              <a16:creationId xmlns="" xmlns:a16="http://schemas.microsoft.com/office/drawing/2014/main" id="{00000000-0008-0000-0A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2" name="Picture 4281">
          <a:extLst>
            <a:ext uri="{FF2B5EF4-FFF2-40B4-BE49-F238E27FC236}">
              <a16:creationId xmlns="" xmlns:a16="http://schemas.microsoft.com/office/drawing/2014/main" id="{00000000-0008-0000-0A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3" name="Picture 4282">
          <a:extLst>
            <a:ext uri="{FF2B5EF4-FFF2-40B4-BE49-F238E27FC236}">
              <a16:creationId xmlns="" xmlns:a16="http://schemas.microsoft.com/office/drawing/2014/main" id="{00000000-0008-0000-0A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4" name="Picture 4283">
          <a:extLst>
            <a:ext uri="{FF2B5EF4-FFF2-40B4-BE49-F238E27FC236}">
              <a16:creationId xmlns="" xmlns:a16="http://schemas.microsoft.com/office/drawing/2014/main" id="{00000000-0008-0000-0A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5" name="Picture 4284">
          <a:extLst>
            <a:ext uri="{FF2B5EF4-FFF2-40B4-BE49-F238E27FC236}">
              <a16:creationId xmlns="" xmlns:a16="http://schemas.microsoft.com/office/drawing/2014/main" id="{00000000-0008-0000-0A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6" name="Picture 4285">
          <a:extLst>
            <a:ext uri="{FF2B5EF4-FFF2-40B4-BE49-F238E27FC236}">
              <a16:creationId xmlns="" xmlns:a16="http://schemas.microsoft.com/office/drawing/2014/main" id="{00000000-0008-0000-0A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7" name="Picture 4286">
          <a:extLst>
            <a:ext uri="{FF2B5EF4-FFF2-40B4-BE49-F238E27FC236}">
              <a16:creationId xmlns="" xmlns:a16="http://schemas.microsoft.com/office/drawing/2014/main" id="{00000000-0008-0000-0A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8" name="Picture 4287">
          <a:extLst>
            <a:ext uri="{FF2B5EF4-FFF2-40B4-BE49-F238E27FC236}">
              <a16:creationId xmlns="" xmlns:a16="http://schemas.microsoft.com/office/drawing/2014/main" id="{00000000-0008-0000-0A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89" name="Picture 4288">
          <a:extLst>
            <a:ext uri="{FF2B5EF4-FFF2-40B4-BE49-F238E27FC236}">
              <a16:creationId xmlns="" xmlns:a16="http://schemas.microsoft.com/office/drawing/2014/main" id="{00000000-0008-0000-0A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0" name="Picture 4289">
          <a:extLst>
            <a:ext uri="{FF2B5EF4-FFF2-40B4-BE49-F238E27FC236}">
              <a16:creationId xmlns="" xmlns:a16="http://schemas.microsoft.com/office/drawing/2014/main" id="{00000000-0008-0000-0A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1" name="Picture 4290">
          <a:extLst>
            <a:ext uri="{FF2B5EF4-FFF2-40B4-BE49-F238E27FC236}">
              <a16:creationId xmlns="" xmlns:a16="http://schemas.microsoft.com/office/drawing/2014/main" id="{00000000-0008-0000-0A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2" name="Picture 4291">
          <a:extLst>
            <a:ext uri="{FF2B5EF4-FFF2-40B4-BE49-F238E27FC236}">
              <a16:creationId xmlns="" xmlns:a16="http://schemas.microsoft.com/office/drawing/2014/main" id="{00000000-0008-0000-0A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3" name="Picture 4292">
          <a:extLst>
            <a:ext uri="{FF2B5EF4-FFF2-40B4-BE49-F238E27FC236}">
              <a16:creationId xmlns="" xmlns:a16="http://schemas.microsoft.com/office/drawing/2014/main" id="{00000000-0008-0000-0A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4" name="Picture 4293">
          <a:extLst>
            <a:ext uri="{FF2B5EF4-FFF2-40B4-BE49-F238E27FC236}">
              <a16:creationId xmlns="" xmlns:a16="http://schemas.microsoft.com/office/drawing/2014/main" id="{00000000-0008-0000-0A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5" name="Picture 4294">
          <a:extLst>
            <a:ext uri="{FF2B5EF4-FFF2-40B4-BE49-F238E27FC236}">
              <a16:creationId xmlns="" xmlns:a16="http://schemas.microsoft.com/office/drawing/2014/main" id="{00000000-0008-0000-0A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6" name="Picture 4295">
          <a:extLst>
            <a:ext uri="{FF2B5EF4-FFF2-40B4-BE49-F238E27FC236}">
              <a16:creationId xmlns="" xmlns:a16="http://schemas.microsoft.com/office/drawing/2014/main" id="{00000000-0008-0000-0A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7" name="Picture 4296">
          <a:extLst>
            <a:ext uri="{FF2B5EF4-FFF2-40B4-BE49-F238E27FC236}">
              <a16:creationId xmlns="" xmlns:a16="http://schemas.microsoft.com/office/drawing/2014/main" id="{00000000-0008-0000-0A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8" name="Picture 4297">
          <a:extLst>
            <a:ext uri="{FF2B5EF4-FFF2-40B4-BE49-F238E27FC236}">
              <a16:creationId xmlns="" xmlns:a16="http://schemas.microsoft.com/office/drawing/2014/main" id="{00000000-0008-0000-0A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299" name="Picture 4298">
          <a:extLst>
            <a:ext uri="{FF2B5EF4-FFF2-40B4-BE49-F238E27FC236}">
              <a16:creationId xmlns="" xmlns:a16="http://schemas.microsoft.com/office/drawing/2014/main" id="{00000000-0008-0000-0A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0" name="Picture 4299">
          <a:extLst>
            <a:ext uri="{FF2B5EF4-FFF2-40B4-BE49-F238E27FC236}">
              <a16:creationId xmlns="" xmlns:a16="http://schemas.microsoft.com/office/drawing/2014/main" id="{00000000-0008-0000-0A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1" name="Picture 4300">
          <a:extLst>
            <a:ext uri="{FF2B5EF4-FFF2-40B4-BE49-F238E27FC236}">
              <a16:creationId xmlns="" xmlns:a16="http://schemas.microsoft.com/office/drawing/2014/main" id="{00000000-0008-0000-0A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2" name="Picture 4301">
          <a:extLst>
            <a:ext uri="{FF2B5EF4-FFF2-40B4-BE49-F238E27FC236}">
              <a16:creationId xmlns="" xmlns:a16="http://schemas.microsoft.com/office/drawing/2014/main" id="{00000000-0008-0000-0A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3" name="Picture 4302">
          <a:extLst>
            <a:ext uri="{FF2B5EF4-FFF2-40B4-BE49-F238E27FC236}">
              <a16:creationId xmlns="" xmlns:a16="http://schemas.microsoft.com/office/drawing/2014/main" id="{00000000-0008-0000-0A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4" name="Picture 4303">
          <a:extLst>
            <a:ext uri="{FF2B5EF4-FFF2-40B4-BE49-F238E27FC236}">
              <a16:creationId xmlns="" xmlns:a16="http://schemas.microsoft.com/office/drawing/2014/main" id="{00000000-0008-0000-0A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5" name="Picture 4304">
          <a:extLst>
            <a:ext uri="{FF2B5EF4-FFF2-40B4-BE49-F238E27FC236}">
              <a16:creationId xmlns="" xmlns:a16="http://schemas.microsoft.com/office/drawing/2014/main" id="{00000000-0008-0000-0A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6" name="Picture 4305">
          <a:extLst>
            <a:ext uri="{FF2B5EF4-FFF2-40B4-BE49-F238E27FC236}">
              <a16:creationId xmlns="" xmlns:a16="http://schemas.microsoft.com/office/drawing/2014/main" id="{00000000-0008-0000-0A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7" name="Picture 4306">
          <a:extLst>
            <a:ext uri="{FF2B5EF4-FFF2-40B4-BE49-F238E27FC236}">
              <a16:creationId xmlns="" xmlns:a16="http://schemas.microsoft.com/office/drawing/2014/main" id="{00000000-0008-0000-0A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8" name="Picture 4307">
          <a:extLst>
            <a:ext uri="{FF2B5EF4-FFF2-40B4-BE49-F238E27FC236}">
              <a16:creationId xmlns="" xmlns:a16="http://schemas.microsoft.com/office/drawing/2014/main" id="{00000000-0008-0000-0A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09" name="Picture 4308">
          <a:extLst>
            <a:ext uri="{FF2B5EF4-FFF2-40B4-BE49-F238E27FC236}">
              <a16:creationId xmlns="" xmlns:a16="http://schemas.microsoft.com/office/drawing/2014/main" id="{00000000-0008-0000-0A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0" name="Picture 4309">
          <a:extLst>
            <a:ext uri="{FF2B5EF4-FFF2-40B4-BE49-F238E27FC236}">
              <a16:creationId xmlns="" xmlns:a16="http://schemas.microsoft.com/office/drawing/2014/main" id="{00000000-0008-0000-0A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1" name="Picture 4310">
          <a:extLst>
            <a:ext uri="{FF2B5EF4-FFF2-40B4-BE49-F238E27FC236}">
              <a16:creationId xmlns="" xmlns:a16="http://schemas.microsoft.com/office/drawing/2014/main" id="{00000000-0008-0000-0A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2" name="Picture 4311">
          <a:extLst>
            <a:ext uri="{FF2B5EF4-FFF2-40B4-BE49-F238E27FC236}">
              <a16:creationId xmlns="" xmlns:a16="http://schemas.microsoft.com/office/drawing/2014/main" id="{00000000-0008-0000-0A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3" name="Picture 4312">
          <a:extLst>
            <a:ext uri="{FF2B5EF4-FFF2-40B4-BE49-F238E27FC236}">
              <a16:creationId xmlns="" xmlns:a16="http://schemas.microsoft.com/office/drawing/2014/main" id="{00000000-0008-0000-0A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4" name="Picture 4313">
          <a:extLst>
            <a:ext uri="{FF2B5EF4-FFF2-40B4-BE49-F238E27FC236}">
              <a16:creationId xmlns="" xmlns:a16="http://schemas.microsoft.com/office/drawing/2014/main" id="{00000000-0008-0000-0A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5" name="Picture 4314">
          <a:extLst>
            <a:ext uri="{FF2B5EF4-FFF2-40B4-BE49-F238E27FC236}">
              <a16:creationId xmlns="" xmlns:a16="http://schemas.microsoft.com/office/drawing/2014/main" id="{00000000-0008-0000-0A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6" name="Picture 4315">
          <a:extLst>
            <a:ext uri="{FF2B5EF4-FFF2-40B4-BE49-F238E27FC236}">
              <a16:creationId xmlns="" xmlns:a16="http://schemas.microsoft.com/office/drawing/2014/main" id="{00000000-0008-0000-0A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7" name="Picture 4316">
          <a:extLst>
            <a:ext uri="{FF2B5EF4-FFF2-40B4-BE49-F238E27FC236}">
              <a16:creationId xmlns="" xmlns:a16="http://schemas.microsoft.com/office/drawing/2014/main" id="{00000000-0008-0000-0A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8" name="Picture 4317">
          <a:extLst>
            <a:ext uri="{FF2B5EF4-FFF2-40B4-BE49-F238E27FC236}">
              <a16:creationId xmlns="" xmlns:a16="http://schemas.microsoft.com/office/drawing/2014/main" id="{00000000-0008-0000-0A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19" name="Picture 4318">
          <a:extLst>
            <a:ext uri="{FF2B5EF4-FFF2-40B4-BE49-F238E27FC236}">
              <a16:creationId xmlns="" xmlns:a16="http://schemas.microsoft.com/office/drawing/2014/main" id="{00000000-0008-0000-0A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0" name="Picture 4319">
          <a:extLst>
            <a:ext uri="{FF2B5EF4-FFF2-40B4-BE49-F238E27FC236}">
              <a16:creationId xmlns="" xmlns:a16="http://schemas.microsoft.com/office/drawing/2014/main" id="{00000000-0008-0000-0A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1" name="Picture 4320">
          <a:extLst>
            <a:ext uri="{FF2B5EF4-FFF2-40B4-BE49-F238E27FC236}">
              <a16:creationId xmlns="" xmlns:a16="http://schemas.microsoft.com/office/drawing/2014/main" id="{00000000-0008-0000-0A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2" name="Picture 4321">
          <a:extLst>
            <a:ext uri="{FF2B5EF4-FFF2-40B4-BE49-F238E27FC236}">
              <a16:creationId xmlns="" xmlns:a16="http://schemas.microsoft.com/office/drawing/2014/main" id="{00000000-0008-0000-0A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3" name="Picture 4322">
          <a:extLst>
            <a:ext uri="{FF2B5EF4-FFF2-40B4-BE49-F238E27FC236}">
              <a16:creationId xmlns="" xmlns:a16="http://schemas.microsoft.com/office/drawing/2014/main" id="{00000000-0008-0000-0A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4" name="Picture 4323">
          <a:extLst>
            <a:ext uri="{FF2B5EF4-FFF2-40B4-BE49-F238E27FC236}">
              <a16:creationId xmlns="" xmlns:a16="http://schemas.microsoft.com/office/drawing/2014/main" id="{00000000-0008-0000-0A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5" name="Picture 4324">
          <a:extLst>
            <a:ext uri="{FF2B5EF4-FFF2-40B4-BE49-F238E27FC236}">
              <a16:creationId xmlns="" xmlns:a16="http://schemas.microsoft.com/office/drawing/2014/main" id="{00000000-0008-0000-0A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6" name="Picture 4325">
          <a:extLst>
            <a:ext uri="{FF2B5EF4-FFF2-40B4-BE49-F238E27FC236}">
              <a16:creationId xmlns="" xmlns:a16="http://schemas.microsoft.com/office/drawing/2014/main" id="{00000000-0008-0000-0A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7" name="Picture 4326">
          <a:extLst>
            <a:ext uri="{FF2B5EF4-FFF2-40B4-BE49-F238E27FC236}">
              <a16:creationId xmlns="" xmlns:a16="http://schemas.microsoft.com/office/drawing/2014/main" id="{00000000-0008-0000-0A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8" name="Picture 4327">
          <a:extLst>
            <a:ext uri="{FF2B5EF4-FFF2-40B4-BE49-F238E27FC236}">
              <a16:creationId xmlns="" xmlns:a16="http://schemas.microsoft.com/office/drawing/2014/main" id="{00000000-0008-0000-0A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29" name="Picture 4328">
          <a:extLst>
            <a:ext uri="{FF2B5EF4-FFF2-40B4-BE49-F238E27FC236}">
              <a16:creationId xmlns="" xmlns:a16="http://schemas.microsoft.com/office/drawing/2014/main" id="{00000000-0008-0000-0A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0" name="Picture 4329">
          <a:extLst>
            <a:ext uri="{FF2B5EF4-FFF2-40B4-BE49-F238E27FC236}">
              <a16:creationId xmlns="" xmlns:a16="http://schemas.microsoft.com/office/drawing/2014/main" id="{00000000-0008-0000-0A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1" name="Picture 4330">
          <a:extLst>
            <a:ext uri="{FF2B5EF4-FFF2-40B4-BE49-F238E27FC236}">
              <a16:creationId xmlns="" xmlns:a16="http://schemas.microsoft.com/office/drawing/2014/main" id="{00000000-0008-0000-0A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2" name="Picture 4331">
          <a:extLst>
            <a:ext uri="{FF2B5EF4-FFF2-40B4-BE49-F238E27FC236}">
              <a16:creationId xmlns="" xmlns:a16="http://schemas.microsoft.com/office/drawing/2014/main" id="{00000000-0008-0000-0A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3" name="Picture 4332">
          <a:extLst>
            <a:ext uri="{FF2B5EF4-FFF2-40B4-BE49-F238E27FC236}">
              <a16:creationId xmlns="" xmlns:a16="http://schemas.microsoft.com/office/drawing/2014/main" id="{00000000-0008-0000-0A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4" name="Picture 4333">
          <a:extLst>
            <a:ext uri="{FF2B5EF4-FFF2-40B4-BE49-F238E27FC236}">
              <a16:creationId xmlns="" xmlns:a16="http://schemas.microsoft.com/office/drawing/2014/main" id="{00000000-0008-0000-0A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5" name="Picture 4334">
          <a:extLst>
            <a:ext uri="{FF2B5EF4-FFF2-40B4-BE49-F238E27FC236}">
              <a16:creationId xmlns="" xmlns:a16="http://schemas.microsoft.com/office/drawing/2014/main" id="{00000000-0008-0000-0A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6" name="Picture 4335">
          <a:extLst>
            <a:ext uri="{FF2B5EF4-FFF2-40B4-BE49-F238E27FC236}">
              <a16:creationId xmlns="" xmlns:a16="http://schemas.microsoft.com/office/drawing/2014/main" id="{00000000-0008-0000-0A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7" name="Picture 4336">
          <a:extLst>
            <a:ext uri="{FF2B5EF4-FFF2-40B4-BE49-F238E27FC236}">
              <a16:creationId xmlns="" xmlns:a16="http://schemas.microsoft.com/office/drawing/2014/main" id="{00000000-0008-0000-0A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8" name="Picture 4337">
          <a:extLst>
            <a:ext uri="{FF2B5EF4-FFF2-40B4-BE49-F238E27FC236}">
              <a16:creationId xmlns="" xmlns:a16="http://schemas.microsoft.com/office/drawing/2014/main" id="{00000000-0008-0000-0A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39" name="Picture 4338">
          <a:extLst>
            <a:ext uri="{FF2B5EF4-FFF2-40B4-BE49-F238E27FC236}">
              <a16:creationId xmlns="" xmlns:a16="http://schemas.microsoft.com/office/drawing/2014/main" id="{00000000-0008-0000-0A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0" name="Picture 4339">
          <a:extLst>
            <a:ext uri="{FF2B5EF4-FFF2-40B4-BE49-F238E27FC236}">
              <a16:creationId xmlns="" xmlns:a16="http://schemas.microsoft.com/office/drawing/2014/main" id="{00000000-0008-0000-0A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1" name="Picture 4340">
          <a:extLst>
            <a:ext uri="{FF2B5EF4-FFF2-40B4-BE49-F238E27FC236}">
              <a16:creationId xmlns="" xmlns:a16="http://schemas.microsoft.com/office/drawing/2014/main" id="{00000000-0008-0000-0A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2" name="Picture 4341">
          <a:extLst>
            <a:ext uri="{FF2B5EF4-FFF2-40B4-BE49-F238E27FC236}">
              <a16:creationId xmlns="" xmlns:a16="http://schemas.microsoft.com/office/drawing/2014/main" id="{00000000-0008-0000-0A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3" name="Picture 4342">
          <a:extLst>
            <a:ext uri="{FF2B5EF4-FFF2-40B4-BE49-F238E27FC236}">
              <a16:creationId xmlns="" xmlns:a16="http://schemas.microsoft.com/office/drawing/2014/main" id="{00000000-0008-0000-0A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4" name="Picture 4343">
          <a:extLst>
            <a:ext uri="{FF2B5EF4-FFF2-40B4-BE49-F238E27FC236}">
              <a16:creationId xmlns="" xmlns:a16="http://schemas.microsoft.com/office/drawing/2014/main" id="{00000000-0008-0000-0A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5" name="Picture 4344">
          <a:extLst>
            <a:ext uri="{FF2B5EF4-FFF2-40B4-BE49-F238E27FC236}">
              <a16:creationId xmlns="" xmlns:a16="http://schemas.microsoft.com/office/drawing/2014/main" id="{00000000-0008-0000-0A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6" name="Picture 4345">
          <a:extLst>
            <a:ext uri="{FF2B5EF4-FFF2-40B4-BE49-F238E27FC236}">
              <a16:creationId xmlns="" xmlns:a16="http://schemas.microsoft.com/office/drawing/2014/main" id="{00000000-0008-0000-0A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7" name="Picture 4346">
          <a:extLst>
            <a:ext uri="{FF2B5EF4-FFF2-40B4-BE49-F238E27FC236}">
              <a16:creationId xmlns="" xmlns:a16="http://schemas.microsoft.com/office/drawing/2014/main" id="{00000000-0008-0000-0A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8" name="Picture 4347">
          <a:extLst>
            <a:ext uri="{FF2B5EF4-FFF2-40B4-BE49-F238E27FC236}">
              <a16:creationId xmlns="" xmlns:a16="http://schemas.microsoft.com/office/drawing/2014/main" id="{00000000-0008-0000-0A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49" name="Picture 4348">
          <a:extLst>
            <a:ext uri="{FF2B5EF4-FFF2-40B4-BE49-F238E27FC236}">
              <a16:creationId xmlns="" xmlns:a16="http://schemas.microsoft.com/office/drawing/2014/main" id="{00000000-0008-0000-0A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0" name="Picture 4349">
          <a:extLst>
            <a:ext uri="{FF2B5EF4-FFF2-40B4-BE49-F238E27FC236}">
              <a16:creationId xmlns="" xmlns:a16="http://schemas.microsoft.com/office/drawing/2014/main" id="{00000000-0008-0000-0A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1" name="Picture 4350">
          <a:extLst>
            <a:ext uri="{FF2B5EF4-FFF2-40B4-BE49-F238E27FC236}">
              <a16:creationId xmlns="" xmlns:a16="http://schemas.microsoft.com/office/drawing/2014/main" id="{00000000-0008-0000-0A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2" name="Picture 4351">
          <a:extLst>
            <a:ext uri="{FF2B5EF4-FFF2-40B4-BE49-F238E27FC236}">
              <a16:creationId xmlns="" xmlns:a16="http://schemas.microsoft.com/office/drawing/2014/main" id="{00000000-0008-0000-0A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3" name="Picture 4352">
          <a:extLst>
            <a:ext uri="{FF2B5EF4-FFF2-40B4-BE49-F238E27FC236}">
              <a16:creationId xmlns="" xmlns:a16="http://schemas.microsoft.com/office/drawing/2014/main" id="{00000000-0008-0000-0A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4" name="Picture 4353">
          <a:extLst>
            <a:ext uri="{FF2B5EF4-FFF2-40B4-BE49-F238E27FC236}">
              <a16:creationId xmlns="" xmlns:a16="http://schemas.microsoft.com/office/drawing/2014/main" id="{00000000-0008-0000-0A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5" name="Picture 4354">
          <a:extLst>
            <a:ext uri="{FF2B5EF4-FFF2-40B4-BE49-F238E27FC236}">
              <a16:creationId xmlns="" xmlns:a16="http://schemas.microsoft.com/office/drawing/2014/main" id="{00000000-0008-0000-0A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6" name="Picture 4355">
          <a:extLst>
            <a:ext uri="{FF2B5EF4-FFF2-40B4-BE49-F238E27FC236}">
              <a16:creationId xmlns="" xmlns:a16="http://schemas.microsoft.com/office/drawing/2014/main" id="{00000000-0008-0000-0A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7" name="Picture 4356">
          <a:extLst>
            <a:ext uri="{FF2B5EF4-FFF2-40B4-BE49-F238E27FC236}">
              <a16:creationId xmlns="" xmlns:a16="http://schemas.microsoft.com/office/drawing/2014/main" id="{00000000-0008-0000-0A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8" name="Picture 4357">
          <a:extLst>
            <a:ext uri="{FF2B5EF4-FFF2-40B4-BE49-F238E27FC236}">
              <a16:creationId xmlns="" xmlns:a16="http://schemas.microsoft.com/office/drawing/2014/main" id="{00000000-0008-0000-0A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59" name="Picture 4358">
          <a:extLst>
            <a:ext uri="{FF2B5EF4-FFF2-40B4-BE49-F238E27FC236}">
              <a16:creationId xmlns="" xmlns:a16="http://schemas.microsoft.com/office/drawing/2014/main" id="{00000000-0008-0000-0A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0" name="Picture 4359">
          <a:extLst>
            <a:ext uri="{FF2B5EF4-FFF2-40B4-BE49-F238E27FC236}">
              <a16:creationId xmlns="" xmlns:a16="http://schemas.microsoft.com/office/drawing/2014/main" id="{00000000-0008-0000-0A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1" name="Picture 4360">
          <a:extLst>
            <a:ext uri="{FF2B5EF4-FFF2-40B4-BE49-F238E27FC236}">
              <a16:creationId xmlns="" xmlns:a16="http://schemas.microsoft.com/office/drawing/2014/main" id="{00000000-0008-0000-0A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2" name="Picture 4361">
          <a:extLst>
            <a:ext uri="{FF2B5EF4-FFF2-40B4-BE49-F238E27FC236}">
              <a16:creationId xmlns="" xmlns:a16="http://schemas.microsoft.com/office/drawing/2014/main" id="{00000000-0008-0000-0A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3" name="Picture 4362">
          <a:extLst>
            <a:ext uri="{FF2B5EF4-FFF2-40B4-BE49-F238E27FC236}">
              <a16:creationId xmlns="" xmlns:a16="http://schemas.microsoft.com/office/drawing/2014/main" id="{00000000-0008-0000-0A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4" name="Picture 4363">
          <a:extLst>
            <a:ext uri="{FF2B5EF4-FFF2-40B4-BE49-F238E27FC236}">
              <a16:creationId xmlns="" xmlns:a16="http://schemas.microsoft.com/office/drawing/2014/main" id="{00000000-0008-0000-0A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5" name="Picture 4364">
          <a:extLst>
            <a:ext uri="{FF2B5EF4-FFF2-40B4-BE49-F238E27FC236}">
              <a16:creationId xmlns="" xmlns:a16="http://schemas.microsoft.com/office/drawing/2014/main" id="{00000000-0008-0000-0A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6" name="Picture 4365">
          <a:extLst>
            <a:ext uri="{FF2B5EF4-FFF2-40B4-BE49-F238E27FC236}">
              <a16:creationId xmlns="" xmlns:a16="http://schemas.microsoft.com/office/drawing/2014/main" id="{00000000-0008-0000-0A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7" name="Picture 4366">
          <a:extLst>
            <a:ext uri="{FF2B5EF4-FFF2-40B4-BE49-F238E27FC236}">
              <a16:creationId xmlns="" xmlns:a16="http://schemas.microsoft.com/office/drawing/2014/main" id="{00000000-0008-0000-0A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8" name="Picture 4367">
          <a:extLst>
            <a:ext uri="{FF2B5EF4-FFF2-40B4-BE49-F238E27FC236}">
              <a16:creationId xmlns="" xmlns:a16="http://schemas.microsoft.com/office/drawing/2014/main" id="{00000000-0008-0000-0A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69" name="Picture 4368">
          <a:extLst>
            <a:ext uri="{FF2B5EF4-FFF2-40B4-BE49-F238E27FC236}">
              <a16:creationId xmlns="" xmlns:a16="http://schemas.microsoft.com/office/drawing/2014/main" id="{00000000-0008-0000-0A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0" name="Picture 4369">
          <a:extLst>
            <a:ext uri="{FF2B5EF4-FFF2-40B4-BE49-F238E27FC236}">
              <a16:creationId xmlns="" xmlns:a16="http://schemas.microsoft.com/office/drawing/2014/main" id="{00000000-0008-0000-0A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1" name="Picture 4370">
          <a:extLst>
            <a:ext uri="{FF2B5EF4-FFF2-40B4-BE49-F238E27FC236}">
              <a16:creationId xmlns="" xmlns:a16="http://schemas.microsoft.com/office/drawing/2014/main" id="{00000000-0008-0000-0A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2" name="Picture 4371">
          <a:extLst>
            <a:ext uri="{FF2B5EF4-FFF2-40B4-BE49-F238E27FC236}">
              <a16:creationId xmlns="" xmlns:a16="http://schemas.microsoft.com/office/drawing/2014/main" id="{00000000-0008-0000-0A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3" name="Picture 4372">
          <a:extLst>
            <a:ext uri="{FF2B5EF4-FFF2-40B4-BE49-F238E27FC236}">
              <a16:creationId xmlns="" xmlns:a16="http://schemas.microsoft.com/office/drawing/2014/main" id="{00000000-0008-0000-0A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4" name="Picture 4373">
          <a:extLst>
            <a:ext uri="{FF2B5EF4-FFF2-40B4-BE49-F238E27FC236}">
              <a16:creationId xmlns="" xmlns:a16="http://schemas.microsoft.com/office/drawing/2014/main" id="{00000000-0008-0000-0A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5" name="Picture 4374">
          <a:extLst>
            <a:ext uri="{FF2B5EF4-FFF2-40B4-BE49-F238E27FC236}">
              <a16:creationId xmlns="" xmlns:a16="http://schemas.microsoft.com/office/drawing/2014/main" id="{00000000-0008-0000-0A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6" name="Picture 4375">
          <a:extLst>
            <a:ext uri="{FF2B5EF4-FFF2-40B4-BE49-F238E27FC236}">
              <a16:creationId xmlns="" xmlns:a16="http://schemas.microsoft.com/office/drawing/2014/main" id="{00000000-0008-0000-0A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7" name="Picture 4376">
          <a:extLst>
            <a:ext uri="{FF2B5EF4-FFF2-40B4-BE49-F238E27FC236}">
              <a16:creationId xmlns="" xmlns:a16="http://schemas.microsoft.com/office/drawing/2014/main" id="{00000000-0008-0000-0A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8" name="Picture 4377">
          <a:extLst>
            <a:ext uri="{FF2B5EF4-FFF2-40B4-BE49-F238E27FC236}">
              <a16:creationId xmlns="" xmlns:a16="http://schemas.microsoft.com/office/drawing/2014/main" id="{00000000-0008-0000-0A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79" name="Picture 4378">
          <a:extLst>
            <a:ext uri="{FF2B5EF4-FFF2-40B4-BE49-F238E27FC236}">
              <a16:creationId xmlns="" xmlns:a16="http://schemas.microsoft.com/office/drawing/2014/main" id="{00000000-0008-0000-0A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0" name="Picture 4379">
          <a:extLst>
            <a:ext uri="{FF2B5EF4-FFF2-40B4-BE49-F238E27FC236}">
              <a16:creationId xmlns="" xmlns:a16="http://schemas.microsoft.com/office/drawing/2014/main" id="{00000000-0008-0000-0A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1" name="Picture 4380">
          <a:extLst>
            <a:ext uri="{FF2B5EF4-FFF2-40B4-BE49-F238E27FC236}">
              <a16:creationId xmlns="" xmlns:a16="http://schemas.microsoft.com/office/drawing/2014/main" id="{00000000-0008-0000-0A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2" name="Picture 4381">
          <a:extLst>
            <a:ext uri="{FF2B5EF4-FFF2-40B4-BE49-F238E27FC236}">
              <a16:creationId xmlns="" xmlns:a16="http://schemas.microsoft.com/office/drawing/2014/main" id="{00000000-0008-0000-0A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3" name="Picture 4382">
          <a:extLst>
            <a:ext uri="{FF2B5EF4-FFF2-40B4-BE49-F238E27FC236}">
              <a16:creationId xmlns="" xmlns:a16="http://schemas.microsoft.com/office/drawing/2014/main" id="{00000000-0008-0000-0A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4" name="Picture 4383">
          <a:extLst>
            <a:ext uri="{FF2B5EF4-FFF2-40B4-BE49-F238E27FC236}">
              <a16:creationId xmlns="" xmlns:a16="http://schemas.microsoft.com/office/drawing/2014/main" id="{00000000-0008-0000-0A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5" name="Picture 4384">
          <a:extLst>
            <a:ext uri="{FF2B5EF4-FFF2-40B4-BE49-F238E27FC236}">
              <a16:creationId xmlns="" xmlns:a16="http://schemas.microsoft.com/office/drawing/2014/main" id="{00000000-0008-0000-0A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6" name="Picture 4385">
          <a:extLst>
            <a:ext uri="{FF2B5EF4-FFF2-40B4-BE49-F238E27FC236}">
              <a16:creationId xmlns="" xmlns:a16="http://schemas.microsoft.com/office/drawing/2014/main" id="{00000000-0008-0000-0A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7" name="Picture 4386">
          <a:extLst>
            <a:ext uri="{FF2B5EF4-FFF2-40B4-BE49-F238E27FC236}">
              <a16:creationId xmlns="" xmlns:a16="http://schemas.microsoft.com/office/drawing/2014/main" id="{00000000-0008-0000-0A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8" name="Picture 4387">
          <a:extLst>
            <a:ext uri="{FF2B5EF4-FFF2-40B4-BE49-F238E27FC236}">
              <a16:creationId xmlns="" xmlns:a16="http://schemas.microsoft.com/office/drawing/2014/main" id="{00000000-0008-0000-0A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89" name="Picture 4388">
          <a:extLst>
            <a:ext uri="{FF2B5EF4-FFF2-40B4-BE49-F238E27FC236}">
              <a16:creationId xmlns="" xmlns:a16="http://schemas.microsoft.com/office/drawing/2014/main" id="{00000000-0008-0000-0A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0" name="Picture 4389">
          <a:extLst>
            <a:ext uri="{FF2B5EF4-FFF2-40B4-BE49-F238E27FC236}">
              <a16:creationId xmlns="" xmlns:a16="http://schemas.microsoft.com/office/drawing/2014/main" id="{00000000-0008-0000-0A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1" name="Picture 4390">
          <a:extLst>
            <a:ext uri="{FF2B5EF4-FFF2-40B4-BE49-F238E27FC236}">
              <a16:creationId xmlns="" xmlns:a16="http://schemas.microsoft.com/office/drawing/2014/main" id="{00000000-0008-0000-0A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2" name="Picture 4391">
          <a:extLst>
            <a:ext uri="{FF2B5EF4-FFF2-40B4-BE49-F238E27FC236}">
              <a16:creationId xmlns="" xmlns:a16="http://schemas.microsoft.com/office/drawing/2014/main" id="{00000000-0008-0000-0A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3" name="Picture 4392">
          <a:extLst>
            <a:ext uri="{FF2B5EF4-FFF2-40B4-BE49-F238E27FC236}">
              <a16:creationId xmlns="" xmlns:a16="http://schemas.microsoft.com/office/drawing/2014/main" id="{00000000-0008-0000-0A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4" name="Picture 4393">
          <a:extLst>
            <a:ext uri="{FF2B5EF4-FFF2-40B4-BE49-F238E27FC236}">
              <a16:creationId xmlns="" xmlns:a16="http://schemas.microsoft.com/office/drawing/2014/main" id="{00000000-0008-0000-0A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5" name="Picture 4394">
          <a:extLst>
            <a:ext uri="{FF2B5EF4-FFF2-40B4-BE49-F238E27FC236}">
              <a16:creationId xmlns="" xmlns:a16="http://schemas.microsoft.com/office/drawing/2014/main" id="{00000000-0008-0000-0A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6" name="Picture 4395">
          <a:extLst>
            <a:ext uri="{FF2B5EF4-FFF2-40B4-BE49-F238E27FC236}">
              <a16:creationId xmlns="" xmlns:a16="http://schemas.microsoft.com/office/drawing/2014/main" id="{00000000-0008-0000-0A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7" name="Picture 4396">
          <a:extLst>
            <a:ext uri="{FF2B5EF4-FFF2-40B4-BE49-F238E27FC236}">
              <a16:creationId xmlns="" xmlns:a16="http://schemas.microsoft.com/office/drawing/2014/main" id="{00000000-0008-0000-0A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8" name="Picture 4397">
          <a:extLst>
            <a:ext uri="{FF2B5EF4-FFF2-40B4-BE49-F238E27FC236}">
              <a16:creationId xmlns="" xmlns:a16="http://schemas.microsoft.com/office/drawing/2014/main" id="{00000000-0008-0000-0A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399" name="Picture 4398">
          <a:extLst>
            <a:ext uri="{FF2B5EF4-FFF2-40B4-BE49-F238E27FC236}">
              <a16:creationId xmlns="" xmlns:a16="http://schemas.microsoft.com/office/drawing/2014/main" id="{00000000-0008-0000-0A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0" name="Picture 4399">
          <a:extLst>
            <a:ext uri="{FF2B5EF4-FFF2-40B4-BE49-F238E27FC236}">
              <a16:creationId xmlns="" xmlns:a16="http://schemas.microsoft.com/office/drawing/2014/main" id="{00000000-0008-0000-0A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1" name="Picture 4400">
          <a:extLst>
            <a:ext uri="{FF2B5EF4-FFF2-40B4-BE49-F238E27FC236}">
              <a16:creationId xmlns="" xmlns:a16="http://schemas.microsoft.com/office/drawing/2014/main" id="{00000000-0008-0000-0A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2" name="Picture 4401">
          <a:extLst>
            <a:ext uri="{FF2B5EF4-FFF2-40B4-BE49-F238E27FC236}">
              <a16:creationId xmlns="" xmlns:a16="http://schemas.microsoft.com/office/drawing/2014/main" id="{00000000-0008-0000-0A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3" name="Picture 4402">
          <a:extLst>
            <a:ext uri="{FF2B5EF4-FFF2-40B4-BE49-F238E27FC236}">
              <a16:creationId xmlns="" xmlns:a16="http://schemas.microsoft.com/office/drawing/2014/main" id="{00000000-0008-0000-0A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4" name="Picture 4403">
          <a:extLst>
            <a:ext uri="{FF2B5EF4-FFF2-40B4-BE49-F238E27FC236}">
              <a16:creationId xmlns="" xmlns:a16="http://schemas.microsoft.com/office/drawing/2014/main" id="{00000000-0008-0000-0A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5" name="Picture 4404">
          <a:extLst>
            <a:ext uri="{FF2B5EF4-FFF2-40B4-BE49-F238E27FC236}">
              <a16:creationId xmlns="" xmlns:a16="http://schemas.microsoft.com/office/drawing/2014/main" id="{00000000-0008-0000-0A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6" name="Picture 4405">
          <a:extLst>
            <a:ext uri="{FF2B5EF4-FFF2-40B4-BE49-F238E27FC236}">
              <a16:creationId xmlns="" xmlns:a16="http://schemas.microsoft.com/office/drawing/2014/main" id="{00000000-0008-0000-0A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7" name="Picture 4406">
          <a:extLst>
            <a:ext uri="{FF2B5EF4-FFF2-40B4-BE49-F238E27FC236}">
              <a16:creationId xmlns="" xmlns:a16="http://schemas.microsoft.com/office/drawing/2014/main" id="{00000000-0008-0000-0A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8" name="Picture 4407">
          <a:extLst>
            <a:ext uri="{FF2B5EF4-FFF2-40B4-BE49-F238E27FC236}">
              <a16:creationId xmlns="" xmlns:a16="http://schemas.microsoft.com/office/drawing/2014/main" id="{00000000-0008-0000-0A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09" name="Picture 4408">
          <a:extLst>
            <a:ext uri="{FF2B5EF4-FFF2-40B4-BE49-F238E27FC236}">
              <a16:creationId xmlns="" xmlns:a16="http://schemas.microsoft.com/office/drawing/2014/main" id="{00000000-0008-0000-0A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0" name="Picture 4409">
          <a:extLst>
            <a:ext uri="{FF2B5EF4-FFF2-40B4-BE49-F238E27FC236}">
              <a16:creationId xmlns="" xmlns:a16="http://schemas.microsoft.com/office/drawing/2014/main" id="{00000000-0008-0000-0A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1" name="Picture 4410">
          <a:extLst>
            <a:ext uri="{FF2B5EF4-FFF2-40B4-BE49-F238E27FC236}">
              <a16:creationId xmlns="" xmlns:a16="http://schemas.microsoft.com/office/drawing/2014/main" id="{00000000-0008-0000-0A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2" name="Picture 4411">
          <a:extLst>
            <a:ext uri="{FF2B5EF4-FFF2-40B4-BE49-F238E27FC236}">
              <a16:creationId xmlns="" xmlns:a16="http://schemas.microsoft.com/office/drawing/2014/main" id="{00000000-0008-0000-0A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3" name="Picture 4412">
          <a:extLst>
            <a:ext uri="{FF2B5EF4-FFF2-40B4-BE49-F238E27FC236}">
              <a16:creationId xmlns="" xmlns:a16="http://schemas.microsoft.com/office/drawing/2014/main" id="{00000000-0008-0000-0A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4" name="Picture 4413">
          <a:extLst>
            <a:ext uri="{FF2B5EF4-FFF2-40B4-BE49-F238E27FC236}">
              <a16:creationId xmlns="" xmlns:a16="http://schemas.microsoft.com/office/drawing/2014/main" id="{00000000-0008-0000-0A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5" name="Picture 4414">
          <a:extLst>
            <a:ext uri="{FF2B5EF4-FFF2-40B4-BE49-F238E27FC236}">
              <a16:creationId xmlns="" xmlns:a16="http://schemas.microsoft.com/office/drawing/2014/main" id="{00000000-0008-0000-0A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6" name="Picture 4415">
          <a:extLst>
            <a:ext uri="{FF2B5EF4-FFF2-40B4-BE49-F238E27FC236}">
              <a16:creationId xmlns="" xmlns:a16="http://schemas.microsoft.com/office/drawing/2014/main" id="{00000000-0008-0000-0A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7" name="Picture 4416">
          <a:extLst>
            <a:ext uri="{FF2B5EF4-FFF2-40B4-BE49-F238E27FC236}">
              <a16:creationId xmlns="" xmlns:a16="http://schemas.microsoft.com/office/drawing/2014/main" id="{00000000-0008-0000-0A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8" name="Picture 4417">
          <a:extLst>
            <a:ext uri="{FF2B5EF4-FFF2-40B4-BE49-F238E27FC236}">
              <a16:creationId xmlns="" xmlns:a16="http://schemas.microsoft.com/office/drawing/2014/main" id="{00000000-0008-0000-0A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19" name="Picture 4418">
          <a:extLst>
            <a:ext uri="{FF2B5EF4-FFF2-40B4-BE49-F238E27FC236}">
              <a16:creationId xmlns="" xmlns:a16="http://schemas.microsoft.com/office/drawing/2014/main" id="{00000000-0008-0000-0A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0" name="Picture 4419">
          <a:extLst>
            <a:ext uri="{FF2B5EF4-FFF2-40B4-BE49-F238E27FC236}">
              <a16:creationId xmlns="" xmlns:a16="http://schemas.microsoft.com/office/drawing/2014/main" id="{00000000-0008-0000-0A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1" name="Picture 4420">
          <a:extLst>
            <a:ext uri="{FF2B5EF4-FFF2-40B4-BE49-F238E27FC236}">
              <a16:creationId xmlns="" xmlns:a16="http://schemas.microsoft.com/office/drawing/2014/main" id="{00000000-0008-0000-0A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2" name="Picture 4421">
          <a:extLst>
            <a:ext uri="{FF2B5EF4-FFF2-40B4-BE49-F238E27FC236}">
              <a16:creationId xmlns="" xmlns:a16="http://schemas.microsoft.com/office/drawing/2014/main" id="{00000000-0008-0000-0A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3" name="Picture 4422">
          <a:extLst>
            <a:ext uri="{FF2B5EF4-FFF2-40B4-BE49-F238E27FC236}">
              <a16:creationId xmlns="" xmlns:a16="http://schemas.microsoft.com/office/drawing/2014/main" id="{00000000-0008-0000-0A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4" name="Picture 4423">
          <a:extLst>
            <a:ext uri="{FF2B5EF4-FFF2-40B4-BE49-F238E27FC236}">
              <a16:creationId xmlns="" xmlns:a16="http://schemas.microsoft.com/office/drawing/2014/main" id="{00000000-0008-0000-0A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5" name="Picture 4424">
          <a:extLst>
            <a:ext uri="{FF2B5EF4-FFF2-40B4-BE49-F238E27FC236}">
              <a16:creationId xmlns="" xmlns:a16="http://schemas.microsoft.com/office/drawing/2014/main" id="{00000000-0008-0000-0A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6" name="Picture 4425">
          <a:extLst>
            <a:ext uri="{FF2B5EF4-FFF2-40B4-BE49-F238E27FC236}">
              <a16:creationId xmlns="" xmlns:a16="http://schemas.microsoft.com/office/drawing/2014/main" id="{00000000-0008-0000-0A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7" name="Picture 4426">
          <a:extLst>
            <a:ext uri="{FF2B5EF4-FFF2-40B4-BE49-F238E27FC236}">
              <a16:creationId xmlns="" xmlns:a16="http://schemas.microsoft.com/office/drawing/2014/main" id="{00000000-0008-0000-0A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8" name="Picture 4427">
          <a:extLst>
            <a:ext uri="{FF2B5EF4-FFF2-40B4-BE49-F238E27FC236}">
              <a16:creationId xmlns="" xmlns:a16="http://schemas.microsoft.com/office/drawing/2014/main" id="{00000000-0008-0000-0A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29" name="Picture 4428">
          <a:extLst>
            <a:ext uri="{FF2B5EF4-FFF2-40B4-BE49-F238E27FC236}">
              <a16:creationId xmlns="" xmlns:a16="http://schemas.microsoft.com/office/drawing/2014/main" id="{00000000-0008-0000-0A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0" name="Picture 4429">
          <a:extLst>
            <a:ext uri="{FF2B5EF4-FFF2-40B4-BE49-F238E27FC236}">
              <a16:creationId xmlns="" xmlns:a16="http://schemas.microsoft.com/office/drawing/2014/main" id="{00000000-0008-0000-0A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1" name="Picture 4430">
          <a:extLst>
            <a:ext uri="{FF2B5EF4-FFF2-40B4-BE49-F238E27FC236}">
              <a16:creationId xmlns="" xmlns:a16="http://schemas.microsoft.com/office/drawing/2014/main" id="{00000000-0008-0000-0A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2" name="Picture 4431">
          <a:extLst>
            <a:ext uri="{FF2B5EF4-FFF2-40B4-BE49-F238E27FC236}">
              <a16:creationId xmlns="" xmlns:a16="http://schemas.microsoft.com/office/drawing/2014/main" id="{00000000-0008-0000-0A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3" name="Picture 4432">
          <a:extLst>
            <a:ext uri="{FF2B5EF4-FFF2-40B4-BE49-F238E27FC236}">
              <a16:creationId xmlns="" xmlns:a16="http://schemas.microsoft.com/office/drawing/2014/main" id="{00000000-0008-0000-0A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4" name="Picture 4433">
          <a:extLst>
            <a:ext uri="{FF2B5EF4-FFF2-40B4-BE49-F238E27FC236}">
              <a16:creationId xmlns="" xmlns:a16="http://schemas.microsoft.com/office/drawing/2014/main" id="{00000000-0008-0000-0A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5" name="Picture 4434">
          <a:extLst>
            <a:ext uri="{FF2B5EF4-FFF2-40B4-BE49-F238E27FC236}">
              <a16:creationId xmlns="" xmlns:a16="http://schemas.microsoft.com/office/drawing/2014/main" id="{00000000-0008-0000-0A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6" name="Picture 4435">
          <a:extLst>
            <a:ext uri="{FF2B5EF4-FFF2-40B4-BE49-F238E27FC236}">
              <a16:creationId xmlns="" xmlns:a16="http://schemas.microsoft.com/office/drawing/2014/main" id="{00000000-0008-0000-0A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7" name="Picture 4436">
          <a:extLst>
            <a:ext uri="{FF2B5EF4-FFF2-40B4-BE49-F238E27FC236}">
              <a16:creationId xmlns="" xmlns:a16="http://schemas.microsoft.com/office/drawing/2014/main" id="{00000000-0008-0000-0A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8" name="Picture 4437">
          <a:extLst>
            <a:ext uri="{FF2B5EF4-FFF2-40B4-BE49-F238E27FC236}">
              <a16:creationId xmlns="" xmlns:a16="http://schemas.microsoft.com/office/drawing/2014/main" id="{00000000-0008-0000-0A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39" name="Picture 4438">
          <a:extLst>
            <a:ext uri="{FF2B5EF4-FFF2-40B4-BE49-F238E27FC236}">
              <a16:creationId xmlns="" xmlns:a16="http://schemas.microsoft.com/office/drawing/2014/main" id="{00000000-0008-0000-0A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0" name="Picture 4439">
          <a:extLst>
            <a:ext uri="{FF2B5EF4-FFF2-40B4-BE49-F238E27FC236}">
              <a16:creationId xmlns="" xmlns:a16="http://schemas.microsoft.com/office/drawing/2014/main" id="{00000000-0008-0000-0A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1" name="Picture 4440">
          <a:extLst>
            <a:ext uri="{FF2B5EF4-FFF2-40B4-BE49-F238E27FC236}">
              <a16:creationId xmlns="" xmlns:a16="http://schemas.microsoft.com/office/drawing/2014/main" id="{00000000-0008-0000-0A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2" name="Picture 4441">
          <a:extLst>
            <a:ext uri="{FF2B5EF4-FFF2-40B4-BE49-F238E27FC236}">
              <a16:creationId xmlns="" xmlns:a16="http://schemas.microsoft.com/office/drawing/2014/main" id="{00000000-0008-0000-0A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3" name="Picture 4442">
          <a:extLst>
            <a:ext uri="{FF2B5EF4-FFF2-40B4-BE49-F238E27FC236}">
              <a16:creationId xmlns="" xmlns:a16="http://schemas.microsoft.com/office/drawing/2014/main" id="{00000000-0008-0000-0A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4" name="Picture 4443">
          <a:extLst>
            <a:ext uri="{FF2B5EF4-FFF2-40B4-BE49-F238E27FC236}">
              <a16:creationId xmlns="" xmlns:a16="http://schemas.microsoft.com/office/drawing/2014/main" id="{00000000-0008-0000-0A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5" name="Picture 4444">
          <a:extLst>
            <a:ext uri="{FF2B5EF4-FFF2-40B4-BE49-F238E27FC236}">
              <a16:creationId xmlns="" xmlns:a16="http://schemas.microsoft.com/office/drawing/2014/main" id="{00000000-0008-0000-0A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6" name="Picture 4445">
          <a:extLst>
            <a:ext uri="{FF2B5EF4-FFF2-40B4-BE49-F238E27FC236}">
              <a16:creationId xmlns="" xmlns:a16="http://schemas.microsoft.com/office/drawing/2014/main" id="{00000000-0008-0000-0A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7" name="Picture 4446">
          <a:extLst>
            <a:ext uri="{FF2B5EF4-FFF2-40B4-BE49-F238E27FC236}">
              <a16:creationId xmlns="" xmlns:a16="http://schemas.microsoft.com/office/drawing/2014/main" id="{00000000-0008-0000-0A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8" name="Picture 4447">
          <a:extLst>
            <a:ext uri="{FF2B5EF4-FFF2-40B4-BE49-F238E27FC236}">
              <a16:creationId xmlns="" xmlns:a16="http://schemas.microsoft.com/office/drawing/2014/main" id="{00000000-0008-0000-0A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49" name="Picture 4448">
          <a:extLst>
            <a:ext uri="{FF2B5EF4-FFF2-40B4-BE49-F238E27FC236}">
              <a16:creationId xmlns="" xmlns:a16="http://schemas.microsoft.com/office/drawing/2014/main" id="{00000000-0008-0000-0A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0" name="Picture 4449">
          <a:extLst>
            <a:ext uri="{FF2B5EF4-FFF2-40B4-BE49-F238E27FC236}">
              <a16:creationId xmlns="" xmlns:a16="http://schemas.microsoft.com/office/drawing/2014/main" id="{00000000-0008-0000-0A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1" name="Picture 4450">
          <a:extLst>
            <a:ext uri="{FF2B5EF4-FFF2-40B4-BE49-F238E27FC236}">
              <a16:creationId xmlns="" xmlns:a16="http://schemas.microsoft.com/office/drawing/2014/main" id="{00000000-0008-0000-0A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2" name="Picture 4451">
          <a:extLst>
            <a:ext uri="{FF2B5EF4-FFF2-40B4-BE49-F238E27FC236}">
              <a16:creationId xmlns="" xmlns:a16="http://schemas.microsoft.com/office/drawing/2014/main" id="{00000000-0008-0000-0A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3" name="Picture 4452">
          <a:extLst>
            <a:ext uri="{FF2B5EF4-FFF2-40B4-BE49-F238E27FC236}">
              <a16:creationId xmlns="" xmlns:a16="http://schemas.microsoft.com/office/drawing/2014/main" id="{00000000-0008-0000-0A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4" name="Picture 4453">
          <a:extLst>
            <a:ext uri="{FF2B5EF4-FFF2-40B4-BE49-F238E27FC236}">
              <a16:creationId xmlns="" xmlns:a16="http://schemas.microsoft.com/office/drawing/2014/main" id="{00000000-0008-0000-0A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5" name="Picture 4454">
          <a:extLst>
            <a:ext uri="{FF2B5EF4-FFF2-40B4-BE49-F238E27FC236}">
              <a16:creationId xmlns="" xmlns:a16="http://schemas.microsoft.com/office/drawing/2014/main" id="{00000000-0008-0000-0A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6" name="Picture 4455">
          <a:extLst>
            <a:ext uri="{FF2B5EF4-FFF2-40B4-BE49-F238E27FC236}">
              <a16:creationId xmlns="" xmlns:a16="http://schemas.microsoft.com/office/drawing/2014/main" id="{00000000-0008-0000-0A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7" name="Picture 4456">
          <a:extLst>
            <a:ext uri="{FF2B5EF4-FFF2-40B4-BE49-F238E27FC236}">
              <a16:creationId xmlns="" xmlns:a16="http://schemas.microsoft.com/office/drawing/2014/main" id="{00000000-0008-0000-0A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8" name="Picture 4457">
          <a:extLst>
            <a:ext uri="{FF2B5EF4-FFF2-40B4-BE49-F238E27FC236}">
              <a16:creationId xmlns="" xmlns:a16="http://schemas.microsoft.com/office/drawing/2014/main" id="{00000000-0008-0000-0A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59" name="Picture 4458">
          <a:extLst>
            <a:ext uri="{FF2B5EF4-FFF2-40B4-BE49-F238E27FC236}">
              <a16:creationId xmlns="" xmlns:a16="http://schemas.microsoft.com/office/drawing/2014/main" id="{00000000-0008-0000-0A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0" name="Picture 4459">
          <a:extLst>
            <a:ext uri="{FF2B5EF4-FFF2-40B4-BE49-F238E27FC236}">
              <a16:creationId xmlns="" xmlns:a16="http://schemas.microsoft.com/office/drawing/2014/main" id="{00000000-0008-0000-0A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1" name="Picture 4460">
          <a:extLst>
            <a:ext uri="{FF2B5EF4-FFF2-40B4-BE49-F238E27FC236}">
              <a16:creationId xmlns="" xmlns:a16="http://schemas.microsoft.com/office/drawing/2014/main" id="{00000000-0008-0000-0A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2" name="Picture 4461">
          <a:extLst>
            <a:ext uri="{FF2B5EF4-FFF2-40B4-BE49-F238E27FC236}">
              <a16:creationId xmlns="" xmlns:a16="http://schemas.microsoft.com/office/drawing/2014/main" id="{00000000-0008-0000-0A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3" name="Picture 4462">
          <a:extLst>
            <a:ext uri="{FF2B5EF4-FFF2-40B4-BE49-F238E27FC236}">
              <a16:creationId xmlns="" xmlns:a16="http://schemas.microsoft.com/office/drawing/2014/main" id="{00000000-0008-0000-0A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4" name="Picture 4463">
          <a:extLst>
            <a:ext uri="{FF2B5EF4-FFF2-40B4-BE49-F238E27FC236}">
              <a16:creationId xmlns="" xmlns:a16="http://schemas.microsoft.com/office/drawing/2014/main" id="{00000000-0008-0000-0A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5" name="Picture 4464">
          <a:extLst>
            <a:ext uri="{FF2B5EF4-FFF2-40B4-BE49-F238E27FC236}">
              <a16:creationId xmlns="" xmlns:a16="http://schemas.microsoft.com/office/drawing/2014/main" id="{00000000-0008-0000-0A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6" name="Picture 4465">
          <a:extLst>
            <a:ext uri="{FF2B5EF4-FFF2-40B4-BE49-F238E27FC236}">
              <a16:creationId xmlns="" xmlns:a16="http://schemas.microsoft.com/office/drawing/2014/main" id="{00000000-0008-0000-0A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7" name="Picture 4466">
          <a:extLst>
            <a:ext uri="{FF2B5EF4-FFF2-40B4-BE49-F238E27FC236}">
              <a16:creationId xmlns="" xmlns:a16="http://schemas.microsoft.com/office/drawing/2014/main" id="{00000000-0008-0000-0A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8" name="Picture 4467">
          <a:extLst>
            <a:ext uri="{FF2B5EF4-FFF2-40B4-BE49-F238E27FC236}">
              <a16:creationId xmlns="" xmlns:a16="http://schemas.microsoft.com/office/drawing/2014/main" id="{00000000-0008-0000-0A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69" name="Picture 4468">
          <a:extLst>
            <a:ext uri="{FF2B5EF4-FFF2-40B4-BE49-F238E27FC236}">
              <a16:creationId xmlns="" xmlns:a16="http://schemas.microsoft.com/office/drawing/2014/main" id="{00000000-0008-0000-0A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0" name="Picture 4469">
          <a:extLst>
            <a:ext uri="{FF2B5EF4-FFF2-40B4-BE49-F238E27FC236}">
              <a16:creationId xmlns="" xmlns:a16="http://schemas.microsoft.com/office/drawing/2014/main" id="{00000000-0008-0000-0A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1" name="Picture 4470">
          <a:extLst>
            <a:ext uri="{FF2B5EF4-FFF2-40B4-BE49-F238E27FC236}">
              <a16:creationId xmlns="" xmlns:a16="http://schemas.microsoft.com/office/drawing/2014/main" id="{00000000-0008-0000-0A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2" name="Picture 4471">
          <a:extLst>
            <a:ext uri="{FF2B5EF4-FFF2-40B4-BE49-F238E27FC236}">
              <a16:creationId xmlns="" xmlns:a16="http://schemas.microsoft.com/office/drawing/2014/main" id="{00000000-0008-0000-0A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3" name="Picture 4472">
          <a:extLst>
            <a:ext uri="{FF2B5EF4-FFF2-40B4-BE49-F238E27FC236}">
              <a16:creationId xmlns="" xmlns:a16="http://schemas.microsoft.com/office/drawing/2014/main" id="{00000000-0008-0000-0A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4" name="Picture 4473">
          <a:extLst>
            <a:ext uri="{FF2B5EF4-FFF2-40B4-BE49-F238E27FC236}">
              <a16:creationId xmlns="" xmlns:a16="http://schemas.microsoft.com/office/drawing/2014/main" id="{00000000-0008-0000-0A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5" name="Picture 4474">
          <a:extLst>
            <a:ext uri="{FF2B5EF4-FFF2-40B4-BE49-F238E27FC236}">
              <a16:creationId xmlns="" xmlns:a16="http://schemas.microsoft.com/office/drawing/2014/main" id="{00000000-0008-0000-0A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6" name="Picture 4475">
          <a:extLst>
            <a:ext uri="{FF2B5EF4-FFF2-40B4-BE49-F238E27FC236}">
              <a16:creationId xmlns="" xmlns:a16="http://schemas.microsoft.com/office/drawing/2014/main" id="{00000000-0008-0000-0A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7" name="Picture 4476">
          <a:extLst>
            <a:ext uri="{FF2B5EF4-FFF2-40B4-BE49-F238E27FC236}">
              <a16:creationId xmlns="" xmlns:a16="http://schemas.microsoft.com/office/drawing/2014/main" id="{00000000-0008-0000-0A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8" name="Picture 4477">
          <a:extLst>
            <a:ext uri="{FF2B5EF4-FFF2-40B4-BE49-F238E27FC236}">
              <a16:creationId xmlns="" xmlns:a16="http://schemas.microsoft.com/office/drawing/2014/main" id="{00000000-0008-0000-0A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79" name="Picture 4478">
          <a:extLst>
            <a:ext uri="{FF2B5EF4-FFF2-40B4-BE49-F238E27FC236}">
              <a16:creationId xmlns="" xmlns:a16="http://schemas.microsoft.com/office/drawing/2014/main" id="{00000000-0008-0000-0A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0" name="Picture 4479">
          <a:extLst>
            <a:ext uri="{FF2B5EF4-FFF2-40B4-BE49-F238E27FC236}">
              <a16:creationId xmlns="" xmlns:a16="http://schemas.microsoft.com/office/drawing/2014/main" id="{00000000-0008-0000-0A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1" name="Picture 4480">
          <a:extLst>
            <a:ext uri="{FF2B5EF4-FFF2-40B4-BE49-F238E27FC236}">
              <a16:creationId xmlns="" xmlns:a16="http://schemas.microsoft.com/office/drawing/2014/main" id="{00000000-0008-0000-0A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2" name="Picture 4481">
          <a:extLst>
            <a:ext uri="{FF2B5EF4-FFF2-40B4-BE49-F238E27FC236}">
              <a16:creationId xmlns="" xmlns:a16="http://schemas.microsoft.com/office/drawing/2014/main" id="{00000000-0008-0000-0A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3" name="Picture 4482">
          <a:extLst>
            <a:ext uri="{FF2B5EF4-FFF2-40B4-BE49-F238E27FC236}">
              <a16:creationId xmlns="" xmlns:a16="http://schemas.microsoft.com/office/drawing/2014/main" id="{00000000-0008-0000-0A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4" name="Picture 4483">
          <a:extLst>
            <a:ext uri="{FF2B5EF4-FFF2-40B4-BE49-F238E27FC236}">
              <a16:creationId xmlns="" xmlns:a16="http://schemas.microsoft.com/office/drawing/2014/main" id="{00000000-0008-0000-0A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5" name="Picture 4484">
          <a:extLst>
            <a:ext uri="{FF2B5EF4-FFF2-40B4-BE49-F238E27FC236}">
              <a16:creationId xmlns="" xmlns:a16="http://schemas.microsoft.com/office/drawing/2014/main" id="{00000000-0008-0000-0A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6" name="Picture 4485">
          <a:extLst>
            <a:ext uri="{FF2B5EF4-FFF2-40B4-BE49-F238E27FC236}">
              <a16:creationId xmlns="" xmlns:a16="http://schemas.microsoft.com/office/drawing/2014/main" id="{00000000-0008-0000-0A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7" name="Picture 4486">
          <a:extLst>
            <a:ext uri="{FF2B5EF4-FFF2-40B4-BE49-F238E27FC236}">
              <a16:creationId xmlns="" xmlns:a16="http://schemas.microsoft.com/office/drawing/2014/main" id="{00000000-0008-0000-0A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8" name="Picture 4487">
          <a:extLst>
            <a:ext uri="{FF2B5EF4-FFF2-40B4-BE49-F238E27FC236}">
              <a16:creationId xmlns="" xmlns:a16="http://schemas.microsoft.com/office/drawing/2014/main" id="{00000000-0008-0000-0A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89" name="Picture 4488">
          <a:extLst>
            <a:ext uri="{FF2B5EF4-FFF2-40B4-BE49-F238E27FC236}">
              <a16:creationId xmlns="" xmlns:a16="http://schemas.microsoft.com/office/drawing/2014/main" id="{00000000-0008-0000-0A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0" name="Picture 4489">
          <a:extLst>
            <a:ext uri="{FF2B5EF4-FFF2-40B4-BE49-F238E27FC236}">
              <a16:creationId xmlns="" xmlns:a16="http://schemas.microsoft.com/office/drawing/2014/main" id="{00000000-0008-0000-0A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1" name="Picture 4490">
          <a:extLst>
            <a:ext uri="{FF2B5EF4-FFF2-40B4-BE49-F238E27FC236}">
              <a16:creationId xmlns="" xmlns:a16="http://schemas.microsoft.com/office/drawing/2014/main" id="{00000000-0008-0000-0A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2" name="Picture 4491">
          <a:extLst>
            <a:ext uri="{FF2B5EF4-FFF2-40B4-BE49-F238E27FC236}">
              <a16:creationId xmlns="" xmlns:a16="http://schemas.microsoft.com/office/drawing/2014/main" id="{00000000-0008-0000-0A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3" name="Picture 4492">
          <a:extLst>
            <a:ext uri="{FF2B5EF4-FFF2-40B4-BE49-F238E27FC236}">
              <a16:creationId xmlns="" xmlns:a16="http://schemas.microsoft.com/office/drawing/2014/main" id="{00000000-0008-0000-0A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4" name="Picture 4493">
          <a:extLst>
            <a:ext uri="{FF2B5EF4-FFF2-40B4-BE49-F238E27FC236}">
              <a16:creationId xmlns="" xmlns:a16="http://schemas.microsoft.com/office/drawing/2014/main" id="{00000000-0008-0000-0A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5" name="Picture 4494">
          <a:extLst>
            <a:ext uri="{FF2B5EF4-FFF2-40B4-BE49-F238E27FC236}">
              <a16:creationId xmlns="" xmlns:a16="http://schemas.microsoft.com/office/drawing/2014/main" id="{00000000-0008-0000-0A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6" name="Picture 4495">
          <a:extLst>
            <a:ext uri="{FF2B5EF4-FFF2-40B4-BE49-F238E27FC236}">
              <a16:creationId xmlns="" xmlns:a16="http://schemas.microsoft.com/office/drawing/2014/main" id="{00000000-0008-0000-0A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7" name="Picture 4496">
          <a:extLst>
            <a:ext uri="{FF2B5EF4-FFF2-40B4-BE49-F238E27FC236}">
              <a16:creationId xmlns="" xmlns:a16="http://schemas.microsoft.com/office/drawing/2014/main" id="{00000000-0008-0000-0A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8" name="Picture 4497">
          <a:extLst>
            <a:ext uri="{FF2B5EF4-FFF2-40B4-BE49-F238E27FC236}">
              <a16:creationId xmlns="" xmlns:a16="http://schemas.microsoft.com/office/drawing/2014/main" id="{00000000-0008-0000-0A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499" name="Picture 4498">
          <a:extLst>
            <a:ext uri="{FF2B5EF4-FFF2-40B4-BE49-F238E27FC236}">
              <a16:creationId xmlns="" xmlns:a16="http://schemas.microsoft.com/office/drawing/2014/main" id="{00000000-0008-0000-0A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0" name="Picture 4499">
          <a:extLst>
            <a:ext uri="{FF2B5EF4-FFF2-40B4-BE49-F238E27FC236}">
              <a16:creationId xmlns="" xmlns:a16="http://schemas.microsoft.com/office/drawing/2014/main" id="{00000000-0008-0000-0A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1" name="Picture 4500">
          <a:extLst>
            <a:ext uri="{FF2B5EF4-FFF2-40B4-BE49-F238E27FC236}">
              <a16:creationId xmlns="" xmlns:a16="http://schemas.microsoft.com/office/drawing/2014/main" id="{00000000-0008-0000-0A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2" name="Picture 4501">
          <a:extLst>
            <a:ext uri="{FF2B5EF4-FFF2-40B4-BE49-F238E27FC236}">
              <a16:creationId xmlns="" xmlns:a16="http://schemas.microsoft.com/office/drawing/2014/main" id="{00000000-0008-0000-0A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3" name="Picture 4502">
          <a:extLst>
            <a:ext uri="{FF2B5EF4-FFF2-40B4-BE49-F238E27FC236}">
              <a16:creationId xmlns="" xmlns:a16="http://schemas.microsoft.com/office/drawing/2014/main" id="{00000000-0008-0000-0A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4" name="Picture 4503">
          <a:extLst>
            <a:ext uri="{FF2B5EF4-FFF2-40B4-BE49-F238E27FC236}">
              <a16:creationId xmlns="" xmlns:a16="http://schemas.microsoft.com/office/drawing/2014/main" id="{00000000-0008-0000-0A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5" name="Picture 4504">
          <a:extLst>
            <a:ext uri="{FF2B5EF4-FFF2-40B4-BE49-F238E27FC236}">
              <a16:creationId xmlns="" xmlns:a16="http://schemas.microsoft.com/office/drawing/2014/main" id="{00000000-0008-0000-0A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6" name="Picture 4505">
          <a:extLst>
            <a:ext uri="{FF2B5EF4-FFF2-40B4-BE49-F238E27FC236}">
              <a16:creationId xmlns="" xmlns:a16="http://schemas.microsoft.com/office/drawing/2014/main" id="{00000000-0008-0000-0A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7" name="Picture 4506">
          <a:extLst>
            <a:ext uri="{FF2B5EF4-FFF2-40B4-BE49-F238E27FC236}">
              <a16:creationId xmlns="" xmlns:a16="http://schemas.microsoft.com/office/drawing/2014/main" id="{00000000-0008-0000-0A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8" name="Picture 4507">
          <a:extLst>
            <a:ext uri="{FF2B5EF4-FFF2-40B4-BE49-F238E27FC236}">
              <a16:creationId xmlns="" xmlns:a16="http://schemas.microsoft.com/office/drawing/2014/main" id="{00000000-0008-0000-0A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09" name="Picture 4508">
          <a:extLst>
            <a:ext uri="{FF2B5EF4-FFF2-40B4-BE49-F238E27FC236}">
              <a16:creationId xmlns="" xmlns:a16="http://schemas.microsoft.com/office/drawing/2014/main" id="{00000000-0008-0000-0A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0" name="Picture 4509">
          <a:extLst>
            <a:ext uri="{FF2B5EF4-FFF2-40B4-BE49-F238E27FC236}">
              <a16:creationId xmlns="" xmlns:a16="http://schemas.microsoft.com/office/drawing/2014/main" id="{00000000-0008-0000-0A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1" name="Picture 4510">
          <a:extLst>
            <a:ext uri="{FF2B5EF4-FFF2-40B4-BE49-F238E27FC236}">
              <a16:creationId xmlns="" xmlns:a16="http://schemas.microsoft.com/office/drawing/2014/main" id="{00000000-0008-0000-0A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2" name="Picture 4511">
          <a:extLst>
            <a:ext uri="{FF2B5EF4-FFF2-40B4-BE49-F238E27FC236}">
              <a16:creationId xmlns="" xmlns:a16="http://schemas.microsoft.com/office/drawing/2014/main" id="{00000000-0008-0000-0A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3" name="Picture 4512">
          <a:extLst>
            <a:ext uri="{FF2B5EF4-FFF2-40B4-BE49-F238E27FC236}">
              <a16:creationId xmlns="" xmlns:a16="http://schemas.microsoft.com/office/drawing/2014/main" id="{00000000-0008-0000-0A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4" name="Picture 4513">
          <a:extLst>
            <a:ext uri="{FF2B5EF4-FFF2-40B4-BE49-F238E27FC236}">
              <a16:creationId xmlns="" xmlns:a16="http://schemas.microsoft.com/office/drawing/2014/main" id="{00000000-0008-0000-0A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5" name="Picture 4514">
          <a:extLst>
            <a:ext uri="{FF2B5EF4-FFF2-40B4-BE49-F238E27FC236}">
              <a16:creationId xmlns="" xmlns:a16="http://schemas.microsoft.com/office/drawing/2014/main" id="{00000000-0008-0000-0A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6" name="Picture 4515">
          <a:extLst>
            <a:ext uri="{FF2B5EF4-FFF2-40B4-BE49-F238E27FC236}">
              <a16:creationId xmlns="" xmlns:a16="http://schemas.microsoft.com/office/drawing/2014/main" id="{00000000-0008-0000-0A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7" name="Picture 4516">
          <a:extLst>
            <a:ext uri="{FF2B5EF4-FFF2-40B4-BE49-F238E27FC236}">
              <a16:creationId xmlns="" xmlns:a16="http://schemas.microsoft.com/office/drawing/2014/main" id="{00000000-0008-0000-0A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8" name="Picture 4517">
          <a:extLst>
            <a:ext uri="{FF2B5EF4-FFF2-40B4-BE49-F238E27FC236}">
              <a16:creationId xmlns="" xmlns:a16="http://schemas.microsoft.com/office/drawing/2014/main" id="{00000000-0008-0000-0A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19" name="Picture 4518">
          <a:extLst>
            <a:ext uri="{FF2B5EF4-FFF2-40B4-BE49-F238E27FC236}">
              <a16:creationId xmlns="" xmlns:a16="http://schemas.microsoft.com/office/drawing/2014/main" id="{00000000-0008-0000-0A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0" name="Picture 4519">
          <a:extLst>
            <a:ext uri="{FF2B5EF4-FFF2-40B4-BE49-F238E27FC236}">
              <a16:creationId xmlns="" xmlns:a16="http://schemas.microsoft.com/office/drawing/2014/main" id="{00000000-0008-0000-0A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1" name="Picture 4520">
          <a:extLst>
            <a:ext uri="{FF2B5EF4-FFF2-40B4-BE49-F238E27FC236}">
              <a16:creationId xmlns="" xmlns:a16="http://schemas.microsoft.com/office/drawing/2014/main" id="{00000000-0008-0000-0A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2" name="Picture 4521">
          <a:extLst>
            <a:ext uri="{FF2B5EF4-FFF2-40B4-BE49-F238E27FC236}">
              <a16:creationId xmlns="" xmlns:a16="http://schemas.microsoft.com/office/drawing/2014/main" id="{00000000-0008-0000-0A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3" name="Picture 4522">
          <a:extLst>
            <a:ext uri="{FF2B5EF4-FFF2-40B4-BE49-F238E27FC236}">
              <a16:creationId xmlns="" xmlns:a16="http://schemas.microsoft.com/office/drawing/2014/main" id="{00000000-0008-0000-0A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4" name="Picture 4523">
          <a:extLst>
            <a:ext uri="{FF2B5EF4-FFF2-40B4-BE49-F238E27FC236}">
              <a16:creationId xmlns="" xmlns:a16="http://schemas.microsoft.com/office/drawing/2014/main" id="{00000000-0008-0000-0A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5" name="Picture 4524">
          <a:extLst>
            <a:ext uri="{FF2B5EF4-FFF2-40B4-BE49-F238E27FC236}">
              <a16:creationId xmlns="" xmlns:a16="http://schemas.microsoft.com/office/drawing/2014/main" id="{00000000-0008-0000-0A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6" name="Picture 4525">
          <a:extLst>
            <a:ext uri="{FF2B5EF4-FFF2-40B4-BE49-F238E27FC236}">
              <a16:creationId xmlns="" xmlns:a16="http://schemas.microsoft.com/office/drawing/2014/main" id="{00000000-0008-0000-0A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7" name="Picture 4526">
          <a:extLst>
            <a:ext uri="{FF2B5EF4-FFF2-40B4-BE49-F238E27FC236}">
              <a16:creationId xmlns="" xmlns:a16="http://schemas.microsoft.com/office/drawing/2014/main" id="{00000000-0008-0000-0A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8" name="Picture 4527">
          <a:extLst>
            <a:ext uri="{FF2B5EF4-FFF2-40B4-BE49-F238E27FC236}">
              <a16:creationId xmlns="" xmlns:a16="http://schemas.microsoft.com/office/drawing/2014/main" id="{00000000-0008-0000-0A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29" name="Picture 4528">
          <a:extLst>
            <a:ext uri="{FF2B5EF4-FFF2-40B4-BE49-F238E27FC236}">
              <a16:creationId xmlns="" xmlns:a16="http://schemas.microsoft.com/office/drawing/2014/main" id="{00000000-0008-0000-0A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0" name="Picture 4529">
          <a:extLst>
            <a:ext uri="{FF2B5EF4-FFF2-40B4-BE49-F238E27FC236}">
              <a16:creationId xmlns="" xmlns:a16="http://schemas.microsoft.com/office/drawing/2014/main" id="{00000000-0008-0000-0A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1" name="Picture 4530">
          <a:extLst>
            <a:ext uri="{FF2B5EF4-FFF2-40B4-BE49-F238E27FC236}">
              <a16:creationId xmlns="" xmlns:a16="http://schemas.microsoft.com/office/drawing/2014/main" id="{00000000-0008-0000-0A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2" name="Picture 4531">
          <a:extLst>
            <a:ext uri="{FF2B5EF4-FFF2-40B4-BE49-F238E27FC236}">
              <a16:creationId xmlns="" xmlns:a16="http://schemas.microsoft.com/office/drawing/2014/main" id="{00000000-0008-0000-0A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3" name="Picture 4532">
          <a:extLst>
            <a:ext uri="{FF2B5EF4-FFF2-40B4-BE49-F238E27FC236}">
              <a16:creationId xmlns="" xmlns:a16="http://schemas.microsoft.com/office/drawing/2014/main" id="{00000000-0008-0000-0A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4" name="Picture 4533">
          <a:extLst>
            <a:ext uri="{FF2B5EF4-FFF2-40B4-BE49-F238E27FC236}">
              <a16:creationId xmlns="" xmlns:a16="http://schemas.microsoft.com/office/drawing/2014/main" id="{00000000-0008-0000-0A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5" name="Picture 4534">
          <a:extLst>
            <a:ext uri="{FF2B5EF4-FFF2-40B4-BE49-F238E27FC236}">
              <a16:creationId xmlns="" xmlns:a16="http://schemas.microsoft.com/office/drawing/2014/main" id="{00000000-0008-0000-0A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6" name="Picture 4535">
          <a:extLst>
            <a:ext uri="{FF2B5EF4-FFF2-40B4-BE49-F238E27FC236}">
              <a16:creationId xmlns="" xmlns:a16="http://schemas.microsoft.com/office/drawing/2014/main" id="{00000000-0008-0000-0A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7" name="Picture 4536">
          <a:extLst>
            <a:ext uri="{FF2B5EF4-FFF2-40B4-BE49-F238E27FC236}">
              <a16:creationId xmlns="" xmlns:a16="http://schemas.microsoft.com/office/drawing/2014/main" id="{00000000-0008-0000-0A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8" name="Picture 4537">
          <a:extLst>
            <a:ext uri="{FF2B5EF4-FFF2-40B4-BE49-F238E27FC236}">
              <a16:creationId xmlns="" xmlns:a16="http://schemas.microsoft.com/office/drawing/2014/main" id="{00000000-0008-0000-0A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39" name="Picture 4538">
          <a:extLst>
            <a:ext uri="{FF2B5EF4-FFF2-40B4-BE49-F238E27FC236}">
              <a16:creationId xmlns="" xmlns:a16="http://schemas.microsoft.com/office/drawing/2014/main" id="{00000000-0008-0000-0A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0" name="Picture 4539">
          <a:extLst>
            <a:ext uri="{FF2B5EF4-FFF2-40B4-BE49-F238E27FC236}">
              <a16:creationId xmlns="" xmlns:a16="http://schemas.microsoft.com/office/drawing/2014/main" id="{00000000-0008-0000-0A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1" name="Picture 4540">
          <a:extLst>
            <a:ext uri="{FF2B5EF4-FFF2-40B4-BE49-F238E27FC236}">
              <a16:creationId xmlns="" xmlns:a16="http://schemas.microsoft.com/office/drawing/2014/main" id="{00000000-0008-0000-0A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2" name="Picture 4541">
          <a:extLst>
            <a:ext uri="{FF2B5EF4-FFF2-40B4-BE49-F238E27FC236}">
              <a16:creationId xmlns="" xmlns:a16="http://schemas.microsoft.com/office/drawing/2014/main" id="{00000000-0008-0000-0A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3" name="Picture 4542">
          <a:extLst>
            <a:ext uri="{FF2B5EF4-FFF2-40B4-BE49-F238E27FC236}">
              <a16:creationId xmlns="" xmlns:a16="http://schemas.microsoft.com/office/drawing/2014/main" id="{00000000-0008-0000-0A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4" name="Picture 4543">
          <a:extLst>
            <a:ext uri="{FF2B5EF4-FFF2-40B4-BE49-F238E27FC236}">
              <a16:creationId xmlns="" xmlns:a16="http://schemas.microsoft.com/office/drawing/2014/main" id="{00000000-0008-0000-0A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5" name="Picture 4544">
          <a:extLst>
            <a:ext uri="{FF2B5EF4-FFF2-40B4-BE49-F238E27FC236}">
              <a16:creationId xmlns="" xmlns:a16="http://schemas.microsoft.com/office/drawing/2014/main" id="{00000000-0008-0000-0A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6" name="Picture 4545">
          <a:extLst>
            <a:ext uri="{FF2B5EF4-FFF2-40B4-BE49-F238E27FC236}">
              <a16:creationId xmlns="" xmlns:a16="http://schemas.microsoft.com/office/drawing/2014/main" id="{00000000-0008-0000-0A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7" name="Picture 4546">
          <a:extLst>
            <a:ext uri="{FF2B5EF4-FFF2-40B4-BE49-F238E27FC236}">
              <a16:creationId xmlns="" xmlns:a16="http://schemas.microsoft.com/office/drawing/2014/main" id="{00000000-0008-0000-0A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8" name="Picture 4547">
          <a:extLst>
            <a:ext uri="{FF2B5EF4-FFF2-40B4-BE49-F238E27FC236}">
              <a16:creationId xmlns="" xmlns:a16="http://schemas.microsoft.com/office/drawing/2014/main" id="{00000000-0008-0000-0A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49" name="Picture 4548">
          <a:extLst>
            <a:ext uri="{FF2B5EF4-FFF2-40B4-BE49-F238E27FC236}">
              <a16:creationId xmlns="" xmlns:a16="http://schemas.microsoft.com/office/drawing/2014/main" id="{00000000-0008-0000-0A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0" name="Picture 4549">
          <a:extLst>
            <a:ext uri="{FF2B5EF4-FFF2-40B4-BE49-F238E27FC236}">
              <a16:creationId xmlns="" xmlns:a16="http://schemas.microsoft.com/office/drawing/2014/main" id="{00000000-0008-0000-0A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1" name="Picture 4550">
          <a:extLst>
            <a:ext uri="{FF2B5EF4-FFF2-40B4-BE49-F238E27FC236}">
              <a16:creationId xmlns="" xmlns:a16="http://schemas.microsoft.com/office/drawing/2014/main" id="{00000000-0008-0000-0A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2" name="Picture 4551">
          <a:extLst>
            <a:ext uri="{FF2B5EF4-FFF2-40B4-BE49-F238E27FC236}">
              <a16:creationId xmlns="" xmlns:a16="http://schemas.microsoft.com/office/drawing/2014/main" id="{00000000-0008-0000-0A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3" name="Picture 4552">
          <a:extLst>
            <a:ext uri="{FF2B5EF4-FFF2-40B4-BE49-F238E27FC236}">
              <a16:creationId xmlns="" xmlns:a16="http://schemas.microsoft.com/office/drawing/2014/main" id="{00000000-0008-0000-0A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4" name="Picture 4553">
          <a:extLst>
            <a:ext uri="{FF2B5EF4-FFF2-40B4-BE49-F238E27FC236}">
              <a16:creationId xmlns="" xmlns:a16="http://schemas.microsoft.com/office/drawing/2014/main" id="{00000000-0008-0000-0A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5" name="Picture 4554">
          <a:extLst>
            <a:ext uri="{FF2B5EF4-FFF2-40B4-BE49-F238E27FC236}">
              <a16:creationId xmlns="" xmlns:a16="http://schemas.microsoft.com/office/drawing/2014/main" id="{00000000-0008-0000-0A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6" name="Picture 4555">
          <a:extLst>
            <a:ext uri="{FF2B5EF4-FFF2-40B4-BE49-F238E27FC236}">
              <a16:creationId xmlns="" xmlns:a16="http://schemas.microsoft.com/office/drawing/2014/main" id="{00000000-0008-0000-0A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7" name="Picture 4556">
          <a:extLst>
            <a:ext uri="{FF2B5EF4-FFF2-40B4-BE49-F238E27FC236}">
              <a16:creationId xmlns="" xmlns:a16="http://schemas.microsoft.com/office/drawing/2014/main" id="{00000000-0008-0000-0A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8" name="Picture 4557">
          <a:extLst>
            <a:ext uri="{FF2B5EF4-FFF2-40B4-BE49-F238E27FC236}">
              <a16:creationId xmlns="" xmlns:a16="http://schemas.microsoft.com/office/drawing/2014/main" id="{00000000-0008-0000-0A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59" name="Picture 4558">
          <a:extLst>
            <a:ext uri="{FF2B5EF4-FFF2-40B4-BE49-F238E27FC236}">
              <a16:creationId xmlns="" xmlns:a16="http://schemas.microsoft.com/office/drawing/2014/main" id="{00000000-0008-0000-0A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0" name="Picture 4559">
          <a:extLst>
            <a:ext uri="{FF2B5EF4-FFF2-40B4-BE49-F238E27FC236}">
              <a16:creationId xmlns="" xmlns:a16="http://schemas.microsoft.com/office/drawing/2014/main" id="{00000000-0008-0000-0A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1" name="Picture 4560">
          <a:extLst>
            <a:ext uri="{FF2B5EF4-FFF2-40B4-BE49-F238E27FC236}">
              <a16:creationId xmlns="" xmlns:a16="http://schemas.microsoft.com/office/drawing/2014/main" id="{00000000-0008-0000-0A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2" name="Picture 4561">
          <a:extLst>
            <a:ext uri="{FF2B5EF4-FFF2-40B4-BE49-F238E27FC236}">
              <a16:creationId xmlns="" xmlns:a16="http://schemas.microsoft.com/office/drawing/2014/main" id="{00000000-0008-0000-0A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3" name="Picture 4562">
          <a:extLst>
            <a:ext uri="{FF2B5EF4-FFF2-40B4-BE49-F238E27FC236}">
              <a16:creationId xmlns="" xmlns:a16="http://schemas.microsoft.com/office/drawing/2014/main" id="{00000000-0008-0000-0A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4" name="Picture 4563">
          <a:extLst>
            <a:ext uri="{FF2B5EF4-FFF2-40B4-BE49-F238E27FC236}">
              <a16:creationId xmlns="" xmlns:a16="http://schemas.microsoft.com/office/drawing/2014/main" id="{00000000-0008-0000-0A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5" name="Picture 4564">
          <a:extLst>
            <a:ext uri="{FF2B5EF4-FFF2-40B4-BE49-F238E27FC236}">
              <a16:creationId xmlns="" xmlns:a16="http://schemas.microsoft.com/office/drawing/2014/main" id="{00000000-0008-0000-0A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6" name="Picture 4565">
          <a:extLst>
            <a:ext uri="{FF2B5EF4-FFF2-40B4-BE49-F238E27FC236}">
              <a16:creationId xmlns="" xmlns:a16="http://schemas.microsoft.com/office/drawing/2014/main" id="{00000000-0008-0000-0A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7" name="Picture 4566">
          <a:extLst>
            <a:ext uri="{FF2B5EF4-FFF2-40B4-BE49-F238E27FC236}">
              <a16:creationId xmlns="" xmlns:a16="http://schemas.microsoft.com/office/drawing/2014/main" id="{00000000-0008-0000-0A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8" name="Picture 4567">
          <a:extLst>
            <a:ext uri="{FF2B5EF4-FFF2-40B4-BE49-F238E27FC236}">
              <a16:creationId xmlns="" xmlns:a16="http://schemas.microsoft.com/office/drawing/2014/main" id="{00000000-0008-0000-0A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69" name="Picture 4568">
          <a:extLst>
            <a:ext uri="{FF2B5EF4-FFF2-40B4-BE49-F238E27FC236}">
              <a16:creationId xmlns="" xmlns:a16="http://schemas.microsoft.com/office/drawing/2014/main" id="{00000000-0008-0000-0A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0" name="Picture 4569">
          <a:extLst>
            <a:ext uri="{FF2B5EF4-FFF2-40B4-BE49-F238E27FC236}">
              <a16:creationId xmlns="" xmlns:a16="http://schemas.microsoft.com/office/drawing/2014/main" id="{00000000-0008-0000-0A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1" name="Picture 4570">
          <a:extLst>
            <a:ext uri="{FF2B5EF4-FFF2-40B4-BE49-F238E27FC236}">
              <a16:creationId xmlns="" xmlns:a16="http://schemas.microsoft.com/office/drawing/2014/main" id="{00000000-0008-0000-0A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2" name="Picture 4571">
          <a:extLst>
            <a:ext uri="{FF2B5EF4-FFF2-40B4-BE49-F238E27FC236}">
              <a16:creationId xmlns="" xmlns:a16="http://schemas.microsoft.com/office/drawing/2014/main" id="{00000000-0008-0000-0A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3" name="Picture 4572">
          <a:extLst>
            <a:ext uri="{FF2B5EF4-FFF2-40B4-BE49-F238E27FC236}">
              <a16:creationId xmlns="" xmlns:a16="http://schemas.microsoft.com/office/drawing/2014/main" id="{00000000-0008-0000-0A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4" name="Picture 4573">
          <a:extLst>
            <a:ext uri="{FF2B5EF4-FFF2-40B4-BE49-F238E27FC236}">
              <a16:creationId xmlns="" xmlns:a16="http://schemas.microsoft.com/office/drawing/2014/main" id="{00000000-0008-0000-0A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5" name="Picture 4574">
          <a:extLst>
            <a:ext uri="{FF2B5EF4-FFF2-40B4-BE49-F238E27FC236}">
              <a16:creationId xmlns="" xmlns:a16="http://schemas.microsoft.com/office/drawing/2014/main" id="{00000000-0008-0000-0A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6" name="Picture 4575">
          <a:extLst>
            <a:ext uri="{FF2B5EF4-FFF2-40B4-BE49-F238E27FC236}">
              <a16:creationId xmlns="" xmlns:a16="http://schemas.microsoft.com/office/drawing/2014/main" id="{00000000-0008-0000-0A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7" name="Picture 4576">
          <a:extLst>
            <a:ext uri="{FF2B5EF4-FFF2-40B4-BE49-F238E27FC236}">
              <a16:creationId xmlns="" xmlns:a16="http://schemas.microsoft.com/office/drawing/2014/main" id="{00000000-0008-0000-0A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8" name="Picture 4577">
          <a:extLst>
            <a:ext uri="{FF2B5EF4-FFF2-40B4-BE49-F238E27FC236}">
              <a16:creationId xmlns="" xmlns:a16="http://schemas.microsoft.com/office/drawing/2014/main" id="{00000000-0008-0000-0A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79" name="Picture 4578">
          <a:extLst>
            <a:ext uri="{FF2B5EF4-FFF2-40B4-BE49-F238E27FC236}">
              <a16:creationId xmlns="" xmlns:a16="http://schemas.microsoft.com/office/drawing/2014/main" id="{00000000-0008-0000-0A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0" name="Picture 4579">
          <a:extLst>
            <a:ext uri="{FF2B5EF4-FFF2-40B4-BE49-F238E27FC236}">
              <a16:creationId xmlns="" xmlns:a16="http://schemas.microsoft.com/office/drawing/2014/main" id="{00000000-0008-0000-0A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1" name="Picture 4580">
          <a:extLst>
            <a:ext uri="{FF2B5EF4-FFF2-40B4-BE49-F238E27FC236}">
              <a16:creationId xmlns="" xmlns:a16="http://schemas.microsoft.com/office/drawing/2014/main" id="{00000000-0008-0000-0A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2" name="Picture 4581">
          <a:extLst>
            <a:ext uri="{FF2B5EF4-FFF2-40B4-BE49-F238E27FC236}">
              <a16:creationId xmlns="" xmlns:a16="http://schemas.microsoft.com/office/drawing/2014/main" id="{00000000-0008-0000-0A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3" name="Picture 4582">
          <a:extLst>
            <a:ext uri="{FF2B5EF4-FFF2-40B4-BE49-F238E27FC236}">
              <a16:creationId xmlns="" xmlns:a16="http://schemas.microsoft.com/office/drawing/2014/main" id="{00000000-0008-0000-0A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4" name="Picture 4583">
          <a:extLst>
            <a:ext uri="{FF2B5EF4-FFF2-40B4-BE49-F238E27FC236}">
              <a16:creationId xmlns="" xmlns:a16="http://schemas.microsoft.com/office/drawing/2014/main" id="{00000000-0008-0000-0A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5" name="Picture 4584">
          <a:extLst>
            <a:ext uri="{FF2B5EF4-FFF2-40B4-BE49-F238E27FC236}">
              <a16:creationId xmlns="" xmlns:a16="http://schemas.microsoft.com/office/drawing/2014/main" id="{00000000-0008-0000-0A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6" name="Picture 4585">
          <a:extLst>
            <a:ext uri="{FF2B5EF4-FFF2-40B4-BE49-F238E27FC236}">
              <a16:creationId xmlns="" xmlns:a16="http://schemas.microsoft.com/office/drawing/2014/main" id="{00000000-0008-0000-0A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7" name="Picture 4586">
          <a:extLst>
            <a:ext uri="{FF2B5EF4-FFF2-40B4-BE49-F238E27FC236}">
              <a16:creationId xmlns="" xmlns:a16="http://schemas.microsoft.com/office/drawing/2014/main" id="{00000000-0008-0000-0A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8" name="Picture 4587">
          <a:extLst>
            <a:ext uri="{FF2B5EF4-FFF2-40B4-BE49-F238E27FC236}">
              <a16:creationId xmlns="" xmlns:a16="http://schemas.microsoft.com/office/drawing/2014/main" id="{00000000-0008-0000-0A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89" name="Picture 4588">
          <a:extLst>
            <a:ext uri="{FF2B5EF4-FFF2-40B4-BE49-F238E27FC236}">
              <a16:creationId xmlns="" xmlns:a16="http://schemas.microsoft.com/office/drawing/2014/main" id="{00000000-0008-0000-0A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0" name="Picture 4589">
          <a:extLst>
            <a:ext uri="{FF2B5EF4-FFF2-40B4-BE49-F238E27FC236}">
              <a16:creationId xmlns="" xmlns:a16="http://schemas.microsoft.com/office/drawing/2014/main" id="{00000000-0008-0000-0A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1" name="Picture 4590">
          <a:extLst>
            <a:ext uri="{FF2B5EF4-FFF2-40B4-BE49-F238E27FC236}">
              <a16:creationId xmlns="" xmlns:a16="http://schemas.microsoft.com/office/drawing/2014/main" id="{00000000-0008-0000-0A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2" name="Picture 4591">
          <a:extLst>
            <a:ext uri="{FF2B5EF4-FFF2-40B4-BE49-F238E27FC236}">
              <a16:creationId xmlns="" xmlns:a16="http://schemas.microsoft.com/office/drawing/2014/main" id="{00000000-0008-0000-0A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3" name="Picture 4592">
          <a:extLst>
            <a:ext uri="{FF2B5EF4-FFF2-40B4-BE49-F238E27FC236}">
              <a16:creationId xmlns="" xmlns:a16="http://schemas.microsoft.com/office/drawing/2014/main" id="{00000000-0008-0000-0A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4" name="Picture 4593">
          <a:extLst>
            <a:ext uri="{FF2B5EF4-FFF2-40B4-BE49-F238E27FC236}">
              <a16:creationId xmlns="" xmlns:a16="http://schemas.microsoft.com/office/drawing/2014/main" id="{00000000-0008-0000-0A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5" name="Picture 4594">
          <a:extLst>
            <a:ext uri="{FF2B5EF4-FFF2-40B4-BE49-F238E27FC236}">
              <a16:creationId xmlns="" xmlns:a16="http://schemas.microsoft.com/office/drawing/2014/main" id="{00000000-0008-0000-0A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6" name="Picture 4595">
          <a:extLst>
            <a:ext uri="{FF2B5EF4-FFF2-40B4-BE49-F238E27FC236}">
              <a16:creationId xmlns="" xmlns:a16="http://schemas.microsoft.com/office/drawing/2014/main" id="{00000000-0008-0000-0A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7" name="Picture 4596">
          <a:extLst>
            <a:ext uri="{FF2B5EF4-FFF2-40B4-BE49-F238E27FC236}">
              <a16:creationId xmlns="" xmlns:a16="http://schemas.microsoft.com/office/drawing/2014/main" id="{00000000-0008-0000-0A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8" name="Picture 4597">
          <a:extLst>
            <a:ext uri="{FF2B5EF4-FFF2-40B4-BE49-F238E27FC236}">
              <a16:creationId xmlns="" xmlns:a16="http://schemas.microsoft.com/office/drawing/2014/main" id="{00000000-0008-0000-0A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599" name="Picture 4598">
          <a:extLst>
            <a:ext uri="{FF2B5EF4-FFF2-40B4-BE49-F238E27FC236}">
              <a16:creationId xmlns="" xmlns:a16="http://schemas.microsoft.com/office/drawing/2014/main" id="{00000000-0008-0000-0A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0" name="Picture 4599">
          <a:extLst>
            <a:ext uri="{FF2B5EF4-FFF2-40B4-BE49-F238E27FC236}">
              <a16:creationId xmlns="" xmlns:a16="http://schemas.microsoft.com/office/drawing/2014/main" id="{00000000-0008-0000-0A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1" name="Picture 4600">
          <a:extLst>
            <a:ext uri="{FF2B5EF4-FFF2-40B4-BE49-F238E27FC236}">
              <a16:creationId xmlns="" xmlns:a16="http://schemas.microsoft.com/office/drawing/2014/main" id="{00000000-0008-0000-0A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2" name="Picture 4601">
          <a:extLst>
            <a:ext uri="{FF2B5EF4-FFF2-40B4-BE49-F238E27FC236}">
              <a16:creationId xmlns="" xmlns:a16="http://schemas.microsoft.com/office/drawing/2014/main" id="{00000000-0008-0000-0A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3" name="Picture 4602">
          <a:extLst>
            <a:ext uri="{FF2B5EF4-FFF2-40B4-BE49-F238E27FC236}">
              <a16:creationId xmlns="" xmlns:a16="http://schemas.microsoft.com/office/drawing/2014/main" id="{00000000-0008-0000-0A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4" name="Picture 4603">
          <a:extLst>
            <a:ext uri="{FF2B5EF4-FFF2-40B4-BE49-F238E27FC236}">
              <a16:creationId xmlns="" xmlns:a16="http://schemas.microsoft.com/office/drawing/2014/main" id="{00000000-0008-0000-0A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5" name="Picture 4604">
          <a:extLst>
            <a:ext uri="{FF2B5EF4-FFF2-40B4-BE49-F238E27FC236}">
              <a16:creationId xmlns="" xmlns:a16="http://schemas.microsoft.com/office/drawing/2014/main" id="{00000000-0008-0000-0A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6" name="Picture 4605">
          <a:extLst>
            <a:ext uri="{FF2B5EF4-FFF2-40B4-BE49-F238E27FC236}">
              <a16:creationId xmlns="" xmlns:a16="http://schemas.microsoft.com/office/drawing/2014/main" id="{00000000-0008-0000-0A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7" name="Picture 4606">
          <a:extLst>
            <a:ext uri="{FF2B5EF4-FFF2-40B4-BE49-F238E27FC236}">
              <a16:creationId xmlns="" xmlns:a16="http://schemas.microsoft.com/office/drawing/2014/main" id="{00000000-0008-0000-0A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8" name="Picture 4607">
          <a:extLst>
            <a:ext uri="{FF2B5EF4-FFF2-40B4-BE49-F238E27FC236}">
              <a16:creationId xmlns="" xmlns:a16="http://schemas.microsoft.com/office/drawing/2014/main" id="{00000000-0008-0000-0A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09" name="Picture 4608">
          <a:extLst>
            <a:ext uri="{FF2B5EF4-FFF2-40B4-BE49-F238E27FC236}">
              <a16:creationId xmlns="" xmlns:a16="http://schemas.microsoft.com/office/drawing/2014/main" id="{00000000-0008-0000-0A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0" name="Picture 4609">
          <a:extLst>
            <a:ext uri="{FF2B5EF4-FFF2-40B4-BE49-F238E27FC236}">
              <a16:creationId xmlns="" xmlns:a16="http://schemas.microsoft.com/office/drawing/2014/main" id="{00000000-0008-0000-0A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1" name="Picture 4610">
          <a:extLst>
            <a:ext uri="{FF2B5EF4-FFF2-40B4-BE49-F238E27FC236}">
              <a16:creationId xmlns="" xmlns:a16="http://schemas.microsoft.com/office/drawing/2014/main" id="{00000000-0008-0000-0A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2" name="Picture 4611">
          <a:extLst>
            <a:ext uri="{FF2B5EF4-FFF2-40B4-BE49-F238E27FC236}">
              <a16:creationId xmlns="" xmlns:a16="http://schemas.microsoft.com/office/drawing/2014/main" id="{00000000-0008-0000-0A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3" name="Picture 4612">
          <a:extLst>
            <a:ext uri="{FF2B5EF4-FFF2-40B4-BE49-F238E27FC236}">
              <a16:creationId xmlns="" xmlns:a16="http://schemas.microsoft.com/office/drawing/2014/main" id="{00000000-0008-0000-0A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4" name="Picture 4613">
          <a:extLst>
            <a:ext uri="{FF2B5EF4-FFF2-40B4-BE49-F238E27FC236}">
              <a16:creationId xmlns="" xmlns:a16="http://schemas.microsoft.com/office/drawing/2014/main" id="{00000000-0008-0000-0A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5" name="Picture 4614">
          <a:extLst>
            <a:ext uri="{FF2B5EF4-FFF2-40B4-BE49-F238E27FC236}">
              <a16:creationId xmlns="" xmlns:a16="http://schemas.microsoft.com/office/drawing/2014/main" id="{00000000-0008-0000-0A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6" name="Picture 4615">
          <a:extLst>
            <a:ext uri="{FF2B5EF4-FFF2-40B4-BE49-F238E27FC236}">
              <a16:creationId xmlns="" xmlns:a16="http://schemas.microsoft.com/office/drawing/2014/main" id="{00000000-0008-0000-0A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7" name="Picture 4616">
          <a:extLst>
            <a:ext uri="{FF2B5EF4-FFF2-40B4-BE49-F238E27FC236}">
              <a16:creationId xmlns="" xmlns:a16="http://schemas.microsoft.com/office/drawing/2014/main" id="{00000000-0008-0000-0A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8" name="Picture 4617">
          <a:extLst>
            <a:ext uri="{FF2B5EF4-FFF2-40B4-BE49-F238E27FC236}">
              <a16:creationId xmlns="" xmlns:a16="http://schemas.microsoft.com/office/drawing/2014/main" id="{00000000-0008-0000-0A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19" name="Picture 4618">
          <a:extLst>
            <a:ext uri="{FF2B5EF4-FFF2-40B4-BE49-F238E27FC236}">
              <a16:creationId xmlns="" xmlns:a16="http://schemas.microsoft.com/office/drawing/2014/main" id="{00000000-0008-0000-0A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0" name="Picture 4619">
          <a:extLst>
            <a:ext uri="{FF2B5EF4-FFF2-40B4-BE49-F238E27FC236}">
              <a16:creationId xmlns="" xmlns:a16="http://schemas.microsoft.com/office/drawing/2014/main" id="{00000000-0008-0000-0A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1" name="Picture 4620">
          <a:extLst>
            <a:ext uri="{FF2B5EF4-FFF2-40B4-BE49-F238E27FC236}">
              <a16:creationId xmlns="" xmlns:a16="http://schemas.microsoft.com/office/drawing/2014/main" id="{00000000-0008-0000-0A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2" name="Picture 4621">
          <a:extLst>
            <a:ext uri="{FF2B5EF4-FFF2-40B4-BE49-F238E27FC236}">
              <a16:creationId xmlns="" xmlns:a16="http://schemas.microsoft.com/office/drawing/2014/main" id="{00000000-0008-0000-0A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3" name="Picture 4622">
          <a:extLst>
            <a:ext uri="{FF2B5EF4-FFF2-40B4-BE49-F238E27FC236}">
              <a16:creationId xmlns="" xmlns:a16="http://schemas.microsoft.com/office/drawing/2014/main" id="{00000000-0008-0000-0A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4" name="Picture 4623">
          <a:extLst>
            <a:ext uri="{FF2B5EF4-FFF2-40B4-BE49-F238E27FC236}">
              <a16:creationId xmlns="" xmlns:a16="http://schemas.microsoft.com/office/drawing/2014/main" id="{00000000-0008-0000-0A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5" name="Picture 4624">
          <a:extLst>
            <a:ext uri="{FF2B5EF4-FFF2-40B4-BE49-F238E27FC236}">
              <a16:creationId xmlns="" xmlns:a16="http://schemas.microsoft.com/office/drawing/2014/main" id="{00000000-0008-0000-0A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6" name="Picture 4625">
          <a:extLst>
            <a:ext uri="{FF2B5EF4-FFF2-40B4-BE49-F238E27FC236}">
              <a16:creationId xmlns="" xmlns:a16="http://schemas.microsoft.com/office/drawing/2014/main" id="{00000000-0008-0000-0A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7" name="Picture 4626">
          <a:extLst>
            <a:ext uri="{FF2B5EF4-FFF2-40B4-BE49-F238E27FC236}">
              <a16:creationId xmlns="" xmlns:a16="http://schemas.microsoft.com/office/drawing/2014/main" id="{00000000-0008-0000-0A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8" name="Picture 4627">
          <a:extLst>
            <a:ext uri="{FF2B5EF4-FFF2-40B4-BE49-F238E27FC236}">
              <a16:creationId xmlns="" xmlns:a16="http://schemas.microsoft.com/office/drawing/2014/main" id="{00000000-0008-0000-0A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29" name="Picture 4628">
          <a:extLst>
            <a:ext uri="{FF2B5EF4-FFF2-40B4-BE49-F238E27FC236}">
              <a16:creationId xmlns="" xmlns:a16="http://schemas.microsoft.com/office/drawing/2014/main" id="{00000000-0008-0000-0A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0" name="Picture 4629">
          <a:extLst>
            <a:ext uri="{FF2B5EF4-FFF2-40B4-BE49-F238E27FC236}">
              <a16:creationId xmlns="" xmlns:a16="http://schemas.microsoft.com/office/drawing/2014/main" id="{00000000-0008-0000-0A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1" name="Picture 4630">
          <a:extLst>
            <a:ext uri="{FF2B5EF4-FFF2-40B4-BE49-F238E27FC236}">
              <a16:creationId xmlns="" xmlns:a16="http://schemas.microsoft.com/office/drawing/2014/main" id="{00000000-0008-0000-0A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2" name="Picture 4631">
          <a:extLst>
            <a:ext uri="{FF2B5EF4-FFF2-40B4-BE49-F238E27FC236}">
              <a16:creationId xmlns="" xmlns:a16="http://schemas.microsoft.com/office/drawing/2014/main" id="{00000000-0008-0000-0A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3" name="Picture 4632">
          <a:extLst>
            <a:ext uri="{FF2B5EF4-FFF2-40B4-BE49-F238E27FC236}">
              <a16:creationId xmlns="" xmlns:a16="http://schemas.microsoft.com/office/drawing/2014/main" id="{00000000-0008-0000-0A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4" name="Picture 4633">
          <a:extLst>
            <a:ext uri="{FF2B5EF4-FFF2-40B4-BE49-F238E27FC236}">
              <a16:creationId xmlns="" xmlns:a16="http://schemas.microsoft.com/office/drawing/2014/main" id="{00000000-0008-0000-0A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5" name="Picture 4634">
          <a:extLst>
            <a:ext uri="{FF2B5EF4-FFF2-40B4-BE49-F238E27FC236}">
              <a16:creationId xmlns="" xmlns:a16="http://schemas.microsoft.com/office/drawing/2014/main" id="{00000000-0008-0000-0A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6" name="Picture 4635">
          <a:extLst>
            <a:ext uri="{FF2B5EF4-FFF2-40B4-BE49-F238E27FC236}">
              <a16:creationId xmlns="" xmlns:a16="http://schemas.microsoft.com/office/drawing/2014/main" id="{00000000-0008-0000-0A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7" name="Picture 4636">
          <a:extLst>
            <a:ext uri="{FF2B5EF4-FFF2-40B4-BE49-F238E27FC236}">
              <a16:creationId xmlns="" xmlns:a16="http://schemas.microsoft.com/office/drawing/2014/main" id="{00000000-0008-0000-0A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8" name="Picture 4637">
          <a:extLst>
            <a:ext uri="{FF2B5EF4-FFF2-40B4-BE49-F238E27FC236}">
              <a16:creationId xmlns="" xmlns:a16="http://schemas.microsoft.com/office/drawing/2014/main" id="{00000000-0008-0000-0A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39" name="Picture 4638">
          <a:extLst>
            <a:ext uri="{FF2B5EF4-FFF2-40B4-BE49-F238E27FC236}">
              <a16:creationId xmlns="" xmlns:a16="http://schemas.microsoft.com/office/drawing/2014/main" id="{00000000-0008-0000-0A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0" name="Picture 4639">
          <a:extLst>
            <a:ext uri="{FF2B5EF4-FFF2-40B4-BE49-F238E27FC236}">
              <a16:creationId xmlns="" xmlns:a16="http://schemas.microsoft.com/office/drawing/2014/main" id="{00000000-0008-0000-0A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1" name="Picture 4640">
          <a:extLst>
            <a:ext uri="{FF2B5EF4-FFF2-40B4-BE49-F238E27FC236}">
              <a16:creationId xmlns="" xmlns:a16="http://schemas.microsoft.com/office/drawing/2014/main" id="{00000000-0008-0000-0A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2" name="Picture 4641">
          <a:extLst>
            <a:ext uri="{FF2B5EF4-FFF2-40B4-BE49-F238E27FC236}">
              <a16:creationId xmlns="" xmlns:a16="http://schemas.microsoft.com/office/drawing/2014/main" id="{00000000-0008-0000-0A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3" name="Picture 4642">
          <a:extLst>
            <a:ext uri="{FF2B5EF4-FFF2-40B4-BE49-F238E27FC236}">
              <a16:creationId xmlns="" xmlns:a16="http://schemas.microsoft.com/office/drawing/2014/main" id="{00000000-0008-0000-0A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4" name="Picture 4643">
          <a:extLst>
            <a:ext uri="{FF2B5EF4-FFF2-40B4-BE49-F238E27FC236}">
              <a16:creationId xmlns="" xmlns:a16="http://schemas.microsoft.com/office/drawing/2014/main" id="{00000000-0008-0000-0A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5" name="Picture 4644">
          <a:extLst>
            <a:ext uri="{FF2B5EF4-FFF2-40B4-BE49-F238E27FC236}">
              <a16:creationId xmlns="" xmlns:a16="http://schemas.microsoft.com/office/drawing/2014/main" id="{00000000-0008-0000-0A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6" name="Picture 4645">
          <a:extLst>
            <a:ext uri="{FF2B5EF4-FFF2-40B4-BE49-F238E27FC236}">
              <a16:creationId xmlns="" xmlns:a16="http://schemas.microsoft.com/office/drawing/2014/main" id="{00000000-0008-0000-0A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7" name="Picture 4646">
          <a:extLst>
            <a:ext uri="{FF2B5EF4-FFF2-40B4-BE49-F238E27FC236}">
              <a16:creationId xmlns="" xmlns:a16="http://schemas.microsoft.com/office/drawing/2014/main" id="{00000000-0008-0000-0A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8" name="Picture 4647">
          <a:extLst>
            <a:ext uri="{FF2B5EF4-FFF2-40B4-BE49-F238E27FC236}">
              <a16:creationId xmlns="" xmlns:a16="http://schemas.microsoft.com/office/drawing/2014/main" id="{00000000-0008-0000-0A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49" name="Picture 4648">
          <a:extLst>
            <a:ext uri="{FF2B5EF4-FFF2-40B4-BE49-F238E27FC236}">
              <a16:creationId xmlns="" xmlns:a16="http://schemas.microsoft.com/office/drawing/2014/main" id="{00000000-0008-0000-0A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0" name="Picture 4649">
          <a:extLst>
            <a:ext uri="{FF2B5EF4-FFF2-40B4-BE49-F238E27FC236}">
              <a16:creationId xmlns="" xmlns:a16="http://schemas.microsoft.com/office/drawing/2014/main" id="{00000000-0008-0000-0A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1" name="Picture 4650">
          <a:extLst>
            <a:ext uri="{FF2B5EF4-FFF2-40B4-BE49-F238E27FC236}">
              <a16:creationId xmlns="" xmlns:a16="http://schemas.microsoft.com/office/drawing/2014/main" id="{00000000-0008-0000-0A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2" name="Picture 4651">
          <a:extLst>
            <a:ext uri="{FF2B5EF4-FFF2-40B4-BE49-F238E27FC236}">
              <a16:creationId xmlns="" xmlns:a16="http://schemas.microsoft.com/office/drawing/2014/main" id="{00000000-0008-0000-0A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3" name="Picture 4652">
          <a:extLst>
            <a:ext uri="{FF2B5EF4-FFF2-40B4-BE49-F238E27FC236}">
              <a16:creationId xmlns="" xmlns:a16="http://schemas.microsoft.com/office/drawing/2014/main" id="{00000000-0008-0000-0A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4" name="Picture 4653">
          <a:extLst>
            <a:ext uri="{FF2B5EF4-FFF2-40B4-BE49-F238E27FC236}">
              <a16:creationId xmlns="" xmlns:a16="http://schemas.microsoft.com/office/drawing/2014/main" id="{00000000-0008-0000-0A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5" name="Picture 4654">
          <a:extLst>
            <a:ext uri="{FF2B5EF4-FFF2-40B4-BE49-F238E27FC236}">
              <a16:creationId xmlns="" xmlns:a16="http://schemas.microsoft.com/office/drawing/2014/main" id="{00000000-0008-0000-0A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6" name="Picture 4655">
          <a:extLst>
            <a:ext uri="{FF2B5EF4-FFF2-40B4-BE49-F238E27FC236}">
              <a16:creationId xmlns="" xmlns:a16="http://schemas.microsoft.com/office/drawing/2014/main" id="{00000000-0008-0000-0A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7" name="Picture 4656">
          <a:extLst>
            <a:ext uri="{FF2B5EF4-FFF2-40B4-BE49-F238E27FC236}">
              <a16:creationId xmlns="" xmlns:a16="http://schemas.microsoft.com/office/drawing/2014/main" id="{00000000-0008-0000-0A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8" name="Picture 4657">
          <a:extLst>
            <a:ext uri="{FF2B5EF4-FFF2-40B4-BE49-F238E27FC236}">
              <a16:creationId xmlns="" xmlns:a16="http://schemas.microsoft.com/office/drawing/2014/main" id="{00000000-0008-0000-0A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59" name="Picture 4658">
          <a:extLst>
            <a:ext uri="{FF2B5EF4-FFF2-40B4-BE49-F238E27FC236}">
              <a16:creationId xmlns="" xmlns:a16="http://schemas.microsoft.com/office/drawing/2014/main" id="{00000000-0008-0000-0A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0" name="Picture 4659">
          <a:extLst>
            <a:ext uri="{FF2B5EF4-FFF2-40B4-BE49-F238E27FC236}">
              <a16:creationId xmlns="" xmlns:a16="http://schemas.microsoft.com/office/drawing/2014/main" id="{00000000-0008-0000-0A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1" name="Picture 4660">
          <a:extLst>
            <a:ext uri="{FF2B5EF4-FFF2-40B4-BE49-F238E27FC236}">
              <a16:creationId xmlns="" xmlns:a16="http://schemas.microsoft.com/office/drawing/2014/main" id="{00000000-0008-0000-0A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2" name="Picture 4661">
          <a:extLst>
            <a:ext uri="{FF2B5EF4-FFF2-40B4-BE49-F238E27FC236}">
              <a16:creationId xmlns="" xmlns:a16="http://schemas.microsoft.com/office/drawing/2014/main" id="{00000000-0008-0000-0A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3" name="Picture 4662">
          <a:extLst>
            <a:ext uri="{FF2B5EF4-FFF2-40B4-BE49-F238E27FC236}">
              <a16:creationId xmlns="" xmlns:a16="http://schemas.microsoft.com/office/drawing/2014/main" id="{00000000-0008-0000-0A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4" name="Picture 4663">
          <a:extLst>
            <a:ext uri="{FF2B5EF4-FFF2-40B4-BE49-F238E27FC236}">
              <a16:creationId xmlns="" xmlns:a16="http://schemas.microsoft.com/office/drawing/2014/main" id="{00000000-0008-0000-0A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5" name="Picture 4664">
          <a:extLst>
            <a:ext uri="{FF2B5EF4-FFF2-40B4-BE49-F238E27FC236}">
              <a16:creationId xmlns="" xmlns:a16="http://schemas.microsoft.com/office/drawing/2014/main" id="{00000000-0008-0000-0A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6" name="Picture 4665">
          <a:extLst>
            <a:ext uri="{FF2B5EF4-FFF2-40B4-BE49-F238E27FC236}">
              <a16:creationId xmlns="" xmlns:a16="http://schemas.microsoft.com/office/drawing/2014/main" id="{00000000-0008-0000-0A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7" name="Picture 4666">
          <a:extLst>
            <a:ext uri="{FF2B5EF4-FFF2-40B4-BE49-F238E27FC236}">
              <a16:creationId xmlns="" xmlns:a16="http://schemas.microsoft.com/office/drawing/2014/main" id="{00000000-0008-0000-0A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8" name="Picture 4667">
          <a:extLst>
            <a:ext uri="{FF2B5EF4-FFF2-40B4-BE49-F238E27FC236}">
              <a16:creationId xmlns="" xmlns:a16="http://schemas.microsoft.com/office/drawing/2014/main" id="{00000000-0008-0000-0A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69" name="Picture 4668">
          <a:extLst>
            <a:ext uri="{FF2B5EF4-FFF2-40B4-BE49-F238E27FC236}">
              <a16:creationId xmlns="" xmlns:a16="http://schemas.microsoft.com/office/drawing/2014/main" id="{00000000-0008-0000-0A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0" name="Picture 4669">
          <a:extLst>
            <a:ext uri="{FF2B5EF4-FFF2-40B4-BE49-F238E27FC236}">
              <a16:creationId xmlns="" xmlns:a16="http://schemas.microsoft.com/office/drawing/2014/main" id="{00000000-0008-0000-0A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1" name="Picture 4670">
          <a:extLst>
            <a:ext uri="{FF2B5EF4-FFF2-40B4-BE49-F238E27FC236}">
              <a16:creationId xmlns="" xmlns:a16="http://schemas.microsoft.com/office/drawing/2014/main" id="{00000000-0008-0000-0A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2" name="Picture 4671">
          <a:extLst>
            <a:ext uri="{FF2B5EF4-FFF2-40B4-BE49-F238E27FC236}">
              <a16:creationId xmlns="" xmlns:a16="http://schemas.microsoft.com/office/drawing/2014/main" id="{00000000-0008-0000-0A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3" name="Picture 4672">
          <a:extLst>
            <a:ext uri="{FF2B5EF4-FFF2-40B4-BE49-F238E27FC236}">
              <a16:creationId xmlns="" xmlns:a16="http://schemas.microsoft.com/office/drawing/2014/main" id="{00000000-0008-0000-0A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4" name="Picture 4673">
          <a:extLst>
            <a:ext uri="{FF2B5EF4-FFF2-40B4-BE49-F238E27FC236}">
              <a16:creationId xmlns="" xmlns:a16="http://schemas.microsoft.com/office/drawing/2014/main" id="{00000000-0008-0000-0A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5" name="Picture 4674">
          <a:extLst>
            <a:ext uri="{FF2B5EF4-FFF2-40B4-BE49-F238E27FC236}">
              <a16:creationId xmlns="" xmlns:a16="http://schemas.microsoft.com/office/drawing/2014/main" id="{00000000-0008-0000-0A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6" name="Picture 4675">
          <a:extLst>
            <a:ext uri="{FF2B5EF4-FFF2-40B4-BE49-F238E27FC236}">
              <a16:creationId xmlns="" xmlns:a16="http://schemas.microsoft.com/office/drawing/2014/main" id="{00000000-0008-0000-0A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7" name="Picture 4676">
          <a:extLst>
            <a:ext uri="{FF2B5EF4-FFF2-40B4-BE49-F238E27FC236}">
              <a16:creationId xmlns="" xmlns:a16="http://schemas.microsoft.com/office/drawing/2014/main" id="{00000000-0008-0000-0A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8" name="Picture 4677">
          <a:extLst>
            <a:ext uri="{FF2B5EF4-FFF2-40B4-BE49-F238E27FC236}">
              <a16:creationId xmlns="" xmlns:a16="http://schemas.microsoft.com/office/drawing/2014/main" id="{00000000-0008-0000-0A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79" name="Picture 4678">
          <a:extLst>
            <a:ext uri="{FF2B5EF4-FFF2-40B4-BE49-F238E27FC236}">
              <a16:creationId xmlns="" xmlns:a16="http://schemas.microsoft.com/office/drawing/2014/main" id="{00000000-0008-0000-0A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0" name="Picture 4679">
          <a:extLst>
            <a:ext uri="{FF2B5EF4-FFF2-40B4-BE49-F238E27FC236}">
              <a16:creationId xmlns="" xmlns:a16="http://schemas.microsoft.com/office/drawing/2014/main" id="{00000000-0008-0000-0A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1" name="Picture 4680">
          <a:extLst>
            <a:ext uri="{FF2B5EF4-FFF2-40B4-BE49-F238E27FC236}">
              <a16:creationId xmlns="" xmlns:a16="http://schemas.microsoft.com/office/drawing/2014/main" id="{00000000-0008-0000-0A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2" name="Picture 4681">
          <a:extLst>
            <a:ext uri="{FF2B5EF4-FFF2-40B4-BE49-F238E27FC236}">
              <a16:creationId xmlns="" xmlns:a16="http://schemas.microsoft.com/office/drawing/2014/main" id="{00000000-0008-0000-0A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3" name="Picture 4682">
          <a:extLst>
            <a:ext uri="{FF2B5EF4-FFF2-40B4-BE49-F238E27FC236}">
              <a16:creationId xmlns="" xmlns:a16="http://schemas.microsoft.com/office/drawing/2014/main" id="{00000000-0008-0000-0A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4" name="Picture 4683">
          <a:extLst>
            <a:ext uri="{FF2B5EF4-FFF2-40B4-BE49-F238E27FC236}">
              <a16:creationId xmlns="" xmlns:a16="http://schemas.microsoft.com/office/drawing/2014/main" id="{00000000-0008-0000-0A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5" name="Picture 4684">
          <a:extLst>
            <a:ext uri="{FF2B5EF4-FFF2-40B4-BE49-F238E27FC236}">
              <a16:creationId xmlns="" xmlns:a16="http://schemas.microsoft.com/office/drawing/2014/main" id="{00000000-0008-0000-0A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6" name="Picture 4685">
          <a:extLst>
            <a:ext uri="{FF2B5EF4-FFF2-40B4-BE49-F238E27FC236}">
              <a16:creationId xmlns="" xmlns:a16="http://schemas.microsoft.com/office/drawing/2014/main" id="{00000000-0008-0000-0A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7" name="Picture 4686">
          <a:extLst>
            <a:ext uri="{FF2B5EF4-FFF2-40B4-BE49-F238E27FC236}">
              <a16:creationId xmlns="" xmlns:a16="http://schemas.microsoft.com/office/drawing/2014/main" id="{00000000-0008-0000-0A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8" name="Picture 4687">
          <a:extLst>
            <a:ext uri="{FF2B5EF4-FFF2-40B4-BE49-F238E27FC236}">
              <a16:creationId xmlns="" xmlns:a16="http://schemas.microsoft.com/office/drawing/2014/main" id="{00000000-0008-0000-0A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89" name="Picture 4688">
          <a:extLst>
            <a:ext uri="{FF2B5EF4-FFF2-40B4-BE49-F238E27FC236}">
              <a16:creationId xmlns="" xmlns:a16="http://schemas.microsoft.com/office/drawing/2014/main" id="{00000000-0008-0000-0A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0" name="Picture 4689">
          <a:extLst>
            <a:ext uri="{FF2B5EF4-FFF2-40B4-BE49-F238E27FC236}">
              <a16:creationId xmlns="" xmlns:a16="http://schemas.microsoft.com/office/drawing/2014/main" id="{00000000-0008-0000-0A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1" name="Picture 4690">
          <a:extLst>
            <a:ext uri="{FF2B5EF4-FFF2-40B4-BE49-F238E27FC236}">
              <a16:creationId xmlns="" xmlns:a16="http://schemas.microsoft.com/office/drawing/2014/main" id="{00000000-0008-0000-0A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2" name="Picture 4691">
          <a:extLst>
            <a:ext uri="{FF2B5EF4-FFF2-40B4-BE49-F238E27FC236}">
              <a16:creationId xmlns="" xmlns:a16="http://schemas.microsoft.com/office/drawing/2014/main" id="{00000000-0008-0000-0A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3" name="Picture 4692">
          <a:extLst>
            <a:ext uri="{FF2B5EF4-FFF2-40B4-BE49-F238E27FC236}">
              <a16:creationId xmlns="" xmlns:a16="http://schemas.microsoft.com/office/drawing/2014/main" id="{00000000-0008-0000-0A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4" name="Picture 4693">
          <a:extLst>
            <a:ext uri="{FF2B5EF4-FFF2-40B4-BE49-F238E27FC236}">
              <a16:creationId xmlns="" xmlns:a16="http://schemas.microsoft.com/office/drawing/2014/main" id="{00000000-0008-0000-0A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5" name="Picture 4694">
          <a:extLst>
            <a:ext uri="{FF2B5EF4-FFF2-40B4-BE49-F238E27FC236}">
              <a16:creationId xmlns="" xmlns:a16="http://schemas.microsoft.com/office/drawing/2014/main" id="{00000000-0008-0000-0A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6" name="Picture 4695">
          <a:extLst>
            <a:ext uri="{FF2B5EF4-FFF2-40B4-BE49-F238E27FC236}">
              <a16:creationId xmlns="" xmlns:a16="http://schemas.microsoft.com/office/drawing/2014/main" id="{00000000-0008-0000-0A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7" name="Picture 4696">
          <a:extLst>
            <a:ext uri="{FF2B5EF4-FFF2-40B4-BE49-F238E27FC236}">
              <a16:creationId xmlns="" xmlns:a16="http://schemas.microsoft.com/office/drawing/2014/main" id="{00000000-0008-0000-0A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8" name="Picture 4697">
          <a:extLst>
            <a:ext uri="{FF2B5EF4-FFF2-40B4-BE49-F238E27FC236}">
              <a16:creationId xmlns="" xmlns:a16="http://schemas.microsoft.com/office/drawing/2014/main" id="{00000000-0008-0000-0A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699" name="Picture 4698">
          <a:extLst>
            <a:ext uri="{FF2B5EF4-FFF2-40B4-BE49-F238E27FC236}">
              <a16:creationId xmlns="" xmlns:a16="http://schemas.microsoft.com/office/drawing/2014/main" id="{00000000-0008-0000-0A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0" name="Picture 4699">
          <a:extLst>
            <a:ext uri="{FF2B5EF4-FFF2-40B4-BE49-F238E27FC236}">
              <a16:creationId xmlns="" xmlns:a16="http://schemas.microsoft.com/office/drawing/2014/main" id="{00000000-0008-0000-0A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1" name="Picture 4700">
          <a:extLst>
            <a:ext uri="{FF2B5EF4-FFF2-40B4-BE49-F238E27FC236}">
              <a16:creationId xmlns="" xmlns:a16="http://schemas.microsoft.com/office/drawing/2014/main" id="{00000000-0008-0000-0A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2" name="Picture 4701">
          <a:extLst>
            <a:ext uri="{FF2B5EF4-FFF2-40B4-BE49-F238E27FC236}">
              <a16:creationId xmlns="" xmlns:a16="http://schemas.microsoft.com/office/drawing/2014/main" id="{00000000-0008-0000-0A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3" name="Picture 4702">
          <a:extLst>
            <a:ext uri="{FF2B5EF4-FFF2-40B4-BE49-F238E27FC236}">
              <a16:creationId xmlns="" xmlns:a16="http://schemas.microsoft.com/office/drawing/2014/main" id="{00000000-0008-0000-0A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4" name="Picture 4703">
          <a:extLst>
            <a:ext uri="{FF2B5EF4-FFF2-40B4-BE49-F238E27FC236}">
              <a16:creationId xmlns="" xmlns:a16="http://schemas.microsoft.com/office/drawing/2014/main" id="{00000000-0008-0000-0A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5" name="Picture 4704">
          <a:extLst>
            <a:ext uri="{FF2B5EF4-FFF2-40B4-BE49-F238E27FC236}">
              <a16:creationId xmlns="" xmlns:a16="http://schemas.microsoft.com/office/drawing/2014/main" id="{00000000-0008-0000-0A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6" name="Picture 4705">
          <a:extLst>
            <a:ext uri="{FF2B5EF4-FFF2-40B4-BE49-F238E27FC236}">
              <a16:creationId xmlns="" xmlns:a16="http://schemas.microsoft.com/office/drawing/2014/main" id="{00000000-0008-0000-0A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7" name="Picture 4706">
          <a:extLst>
            <a:ext uri="{FF2B5EF4-FFF2-40B4-BE49-F238E27FC236}">
              <a16:creationId xmlns="" xmlns:a16="http://schemas.microsoft.com/office/drawing/2014/main" id="{00000000-0008-0000-0A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8" name="Picture 4707">
          <a:extLst>
            <a:ext uri="{FF2B5EF4-FFF2-40B4-BE49-F238E27FC236}">
              <a16:creationId xmlns="" xmlns:a16="http://schemas.microsoft.com/office/drawing/2014/main" id="{00000000-0008-0000-0A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09" name="Picture 4708">
          <a:extLst>
            <a:ext uri="{FF2B5EF4-FFF2-40B4-BE49-F238E27FC236}">
              <a16:creationId xmlns="" xmlns:a16="http://schemas.microsoft.com/office/drawing/2014/main" id="{00000000-0008-0000-0A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0" name="Picture 4709">
          <a:extLst>
            <a:ext uri="{FF2B5EF4-FFF2-40B4-BE49-F238E27FC236}">
              <a16:creationId xmlns="" xmlns:a16="http://schemas.microsoft.com/office/drawing/2014/main" id="{00000000-0008-0000-0A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1" name="Picture 4710">
          <a:extLst>
            <a:ext uri="{FF2B5EF4-FFF2-40B4-BE49-F238E27FC236}">
              <a16:creationId xmlns="" xmlns:a16="http://schemas.microsoft.com/office/drawing/2014/main" id="{00000000-0008-0000-0A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2" name="Picture 4711">
          <a:extLst>
            <a:ext uri="{FF2B5EF4-FFF2-40B4-BE49-F238E27FC236}">
              <a16:creationId xmlns="" xmlns:a16="http://schemas.microsoft.com/office/drawing/2014/main" id="{00000000-0008-0000-0A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3" name="Picture 4712">
          <a:extLst>
            <a:ext uri="{FF2B5EF4-FFF2-40B4-BE49-F238E27FC236}">
              <a16:creationId xmlns="" xmlns:a16="http://schemas.microsoft.com/office/drawing/2014/main" id="{00000000-0008-0000-0A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4" name="Picture 4713">
          <a:extLst>
            <a:ext uri="{FF2B5EF4-FFF2-40B4-BE49-F238E27FC236}">
              <a16:creationId xmlns="" xmlns:a16="http://schemas.microsoft.com/office/drawing/2014/main" id="{00000000-0008-0000-0A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5" name="Picture 4714">
          <a:extLst>
            <a:ext uri="{FF2B5EF4-FFF2-40B4-BE49-F238E27FC236}">
              <a16:creationId xmlns="" xmlns:a16="http://schemas.microsoft.com/office/drawing/2014/main" id="{00000000-0008-0000-0A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6" name="Picture 4715">
          <a:extLst>
            <a:ext uri="{FF2B5EF4-FFF2-40B4-BE49-F238E27FC236}">
              <a16:creationId xmlns="" xmlns:a16="http://schemas.microsoft.com/office/drawing/2014/main" id="{00000000-0008-0000-0A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7" name="Picture 4716">
          <a:extLst>
            <a:ext uri="{FF2B5EF4-FFF2-40B4-BE49-F238E27FC236}">
              <a16:creationId xmlns="" xmlns:a16="http://schemas.microsoft.com/office/drawing/2014/main" id="{00000000-0008-0000-0A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8" name="Picture 4717">
          <a:extLst>
            <a:ext uri="{FF2B5EF4-FFF2-40B4-BE49-F238E27FC236}">
              <a16:creationId xmlns="" xmlns:a16="http://schemas.microsoft.com/office/drawing/2014/main" id="{00000000-0008-0000-0A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19" name="Picture 4718">
          <a:extLst>
            <a:ext uri="{FF2B5EF4-FFF2-40B4-BE49-F238E27FC236}">
              <a16:creationId xmlns="" xmlns:a16="http://schemas.microsoft.com/office/drawing/2014/main" id="{00000000-0008-0000-0A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0" name="Picture 4719">
          <a:extLst>
            <a:ext uri="{FF2B5EF4-FFF2-40B4-BE49-F238E27FC236}">
              <a16:creationId xmlns="" xmlns:a16="http://schemas.microsoft.com/office/drawing/2014/main" id="{00000000-0008-0000-0A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1" name="Picture 4720">
          <a:extLst>
            <a:ext uri="{FF2B5EF4-FFF2-40B4-BE49-F238E27FC236}">
              <a16:creationId xmlns="" xmlns:a16="http://schemas.microsoft.com/office/drawing/2014/main" id="{00000000-0008-0000-0A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2" name="Picture 4721">
          <a:extLst>
            <a:ext uri="{FF2B5EF4-FFF2-40B4-BE49-F238E27FC236}">
              <a16:creationId xmlns="" xmlns:a16="http://schemas.microsoft.com/office/drawing/2014/main" id="{00000000-0008-0000-0A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3" name="Picture 4722">
          <a:extLst>
            <a:ext uri="{FF2B5EF4-FFF2-40B4-BE49-F238E27FC236}">
              <a16:creationId xmlns="" xmlns:a16="http://schemas.microsoft.com/office/drawing/2014/main" id="{00000000-0008-0000-0A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4" name="Picture 4723">
          <a:extLst>
            <a:ext uri="{FF2B5EF4-FFF2-40B4-BE49-F238E27FC236}">
              <a16:creationId xmlns="" xmlns:a16="http://schemas.microsoft.com/office/drawing/2014/main" id="{00000000-0008-0000-0A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5" name="Picture 4724">
          <a:extLst>
            <a:ext uri="{FF2B5EF4-FFF2-40B4-BE49-F238E27FC236}">
              <a16:creationId xmlns="" xmlns:a16="http://schemas.microsoft.com/office/drawing/2014/main" id="{00000000-0008-0000-0A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6" name="Picture 4725">
          <a:extLst>
            <a:ext uri="{FF2B5EF4-FFF2-40B4-BE49-F238E27FC236}">
              <a16:creationId xmlns="" xmlns:a16="http://schemas.microsoft.com/office/drawing/2014/main" id="{00000000-0008-0000-0A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7" name="Picture 4726">
          <a:extLst>
            <a:ext uri="{FF2B5EF4-FFF2-40B4-BE49-F238E27FC236}">
              <a16:creationId xmlns="" xmlns:a16="http://schemas.microsoft.com/office/drawing/2014/main" id="{00000000-0008-0000-0A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8" name="Picture 4727">
          <a:extLst>
            <a:ext uri="{FF2B5EF4-FFF2-40B4-BE49-F238E27FC236}">
              <a16:creationId xmlns="" xmlns:a16="http://schemas.microsoft.com/office/drawing/2014/main" id="{00000000-0008-0000-0A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29" name="Picture 4728">
          <a:extLst>
            <a:ext uri="{FF2B5EF4-FFF2-40B4-BE49-F238E27FC236}">
              <a16:creationId xmlns="" xmlns:a16="http://schemas.microsoft.com/office/drawing/2014/main" id="{00000000-0008-0000-0A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0" name="Picture 4729">
          <a:extLst>
            <a:ext uri="{FF2B5EF4-FFF2-40B4-BE49-F238E27FC236}">
              <a16:creationId xmlns="" xmlns:a16="http://schemas.microsoft.com/office/drawing/2014/main" id="{00000000-0008-0000-0A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1" name="Picture 4730">
          <a:extLst>
            <a:ext uri="{FF2B5EF4-FFF2-40B4-BE49-F238E27FC236}">
              <a16:creationId xmlns="" xmlns:a16="http://schemas.microsoft.com/office/drawing/2014/main" id="{00000000-0008-0000-0A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2" name="Picture 4731">
          <a:extLst>
            <a:ext uri="{FF2B5EF4-FFF2-40B4-BE49-F238E27FC236}">
              <a16:creationId xmlns="" xmlns:a16="http://schemas.microsoft.com/office/drawing/2014/main" id="{00000000-0008-0000-0A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3" name="Picture 4732">
          <a:extLst>
            <a:ext uri="{FF2B5EF4-FFF2-40B4-BE49-F238E27FC236}">
              <a16:creationId xmlns="" xmlns:a16="http://schemas.microsoft.com/office/drawing/2014/main" id="{00000000-0008-0000-0A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4" name="Picture 4733">
          <a:extLst>
            <a:ext uri="{FF2B5EF4-FFF2-40B4-BE49-F238E27FC236}">
              <a16:creationId xmlns="" xmlns:a16="http://schemas.microsoft.com/office/drawing/2014/main" id="{00000000-0008-0000-0A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5" name="Picture 4734">
          <a:extLst>
            <a:ext uri="{FF2B5EF4-FFF2-40B4-BE49-F238E27FC236}">
              <a16:creationId xmlns="" xmlns:a16="http://schemas.microsoft.com/office/drawing/2014/main" id="{00000000-0008-0000-0A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6" name="Picture 4735">
          <a:extLst>
            <a:ext uri="{FF2B5EF4-FFF2-40B4-BE49-F238E27FC236}">
              <a16:creationId xmlns="" xmlns:a16="http://schemas.microsoft.com/office/drawing/2014/main" id="{00000000-0008-0000-0A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7" name="Picture 4736">
          <a:extLst>
            <a:ext uri="{FF2B5EF4-FFF2-40B4-BE49-F238E27FC236}">
              <a16:creationId xmlns="" xmlns:a16="http://schemas.microsoft.com/office/drawing/2014/main" id="{00000000-0008-0000-0A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8" name="Picture 4737">
          <a:extLst>
            <a:ext uri="{FF2B5EF4-FFF2-40B4-BE49-F238E27FC236}">
              <a16:creationId xmlns="" xmlns:a16="http://schemas.microsoft.com/office/drawing/2014/main" id="{00000000-0008-0000-0A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39" name="Picture 4738">
          <a:extLst>
            <a:ext uri="{FF2B5EF4-FFF2-40B4-BE49-F238E27FC236}">
              <a16:creationId xmlns="" xmlns:a16="http://schemas.microsoft.com/office/drawing/2014/main" id="{00000000-0008-0000-0A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0" name="Picture 4739">
          <a:extLst>
            <a:ext uri="{FF2B5EF4-FFF2-40B4-BE49-F238E27FC236}">
              <a16:creationId xmlns="" xmlns:a16="http://schemas.microsoft.com/office/drawing/2014/main" id="{00000000-0008-0000-0A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1" name="Picture 4740">
          <a:extLst>
            <a:ext uri="{FF2B5EF4-FFF2-40B4-BE49-F238E27FC236}">
              <a16:creationId xmlns="" xmlns:a16="http://schemas.microsoft.com/office/drawing/2014/main" id="{00000000-0008-0000-0A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2" name="Picture 4741">
          <a:extLst>
            <a:ext uri="{FF2B5EF4-FFF2-40B4-BE49-F238E27FC236}">
              <a16:creationId xmlns="" xmlns:a16="http://schemas.microsoft.com/office/drawing/2014/main" id="{00000000-0008-0000-0A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3" name="Picture 4742">
          <a:extLst>
            <a:ext uri="{FF2B5EF4-FFF2-40B4-BE49-F238E27FC236}">
              <a16:creationId xmlns="" xmlns:a16="http://schemas.microsoft.com/office/drawing/2014/main" id="{00000000-0008-0000-0A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4" name="Picture 4743">
          <a:extLst>
            <a:ext uri="{FF2B5EF4-FFF2-40B4-BE49-F238E27FC236}">
              <a16:creationId xmlns="" xmlns:a16="http://schemas.microsoft.com/office/drawing/2014/main" id="{00000000-0008-0000-0A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5" name="Picture 4744">
          <a:extLst>
            <a:ext uri="{FF2B5EF4-FFF2-40B4-BE49-F238E27FC236}">
              <a16:creationId xmlns="" xmlns:a16="http://schemas.microsoft.com/office/drawing/2014/main" id="{00000000-0008-0000-0A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6" name="Picture 4745">
          <a:extLst>
            <a:ext uri="{FF2B5EF4-FFF2-40B4-BE49-F238E27FC236}">
              <a16:creationId xmlns="" xmlns:a16="http://schemas.microsoft.com/office/drawing/2014/main" id="{00000000-0008-0000-0A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7" name="Picture 4746">
          <a:extLst>
            <a:ext uri="{FF2B5EF4-FFF2-40B4-BE49-F238E27FC236}">
              <a16:creationId xmlns="" xmlns:a16="http://schemas.microsoft.com/office/drawing/2014/main" id="{00000000-0008-0000-0A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8" name="Picture 4747">
          <a:extLst>
            <a:ext uri="{FF2B5EF4-FFF2-40B4-BE49-F238E27FC236}">
              <a16:creationId xmlns="" xmlns:a16="http://schemas.microsoft.com/office/drawing/2014/main" id="{00000000-0008-0000-0A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49" name="Picture 4748">
          <a:extLst>
            <a:ext uri="{FF2B5EF4-FFF2-40B4-BE49-F238E27FC236}">
              <a16:creationId xmlns="" xmlns:a16="http://schemas.microsoft.com/office/drawing/2014/main" id="{00000000-0008-0000-0A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0" name="Picture 4749">
          <a:extLst>
            <a:ext uri="{FF2B5EF4-FFF2-40B4-BE49-F238E27FC236}">
              <a16:creationId xmlns="" xmlns:a16="http://schemas.microsoft.com/office/drawing/2014/main" id="{00000000-0008-0000-0A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1" name="Picture 4750">
          <a:extLst>
            <a:ext uri="{FF2B5EF4-FFF2-40B4-BE49-F238E27FC236}">
              <a16:creationId xmlns="" xmlns:a16="http://schemas.microsoft.com/office/drawing/2014/main" id="{00000000-0008-0000-0A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2" name="Picture 4751">
          <a:extLst>
            <a:ext uri="{FF2B5EF4-FFF2-40B4-BE49-F238E27FC236}">
              <a16:creationId xmlns="" xmlns:a16="http://schemas.microsoft.com/office/drawing/2014/main" id="{00000000-0008-0000-0A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3" name="Picture 4752">
          <a:extLst>
            <a:ext uri="{FF2B5EF4-FFF2-40B4-BE49-F238E27FC236}">
              <a16:creationId xmlns="" xmlns:a16="http://schemas.microsoft.com/office/drawing/2014/main" id="{00000000-0008-0000-0A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4" name="Picture 4753">
          <a:extLst>
            <a:ext uri="{FF2B5EF4-FFF2-40B4-BE49-F238E27FC236}">
              <a16:creationId xmlns="" xmlns:a16="http://schemas.microsoft.com/office/drawing/2014/main" id="{00000000-0008-0000-0A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5" name="Picture 4754">
          <a:extLst>
            <a:ext uri="{FF2B5EF4-FFF2-40B4-BE49-F238E27FC236}">
              <a16:creationId xmlns="" xmlns:a16="http://schemas.microsoft.com/office/drawing/2014/main" id="{00000000-0008-0000-0A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6" name="Picture 4755">
          <a:extLst>
            <a:ext uri="{FF2B5EF4-FFF2-40B4-BE49-F238E27FC236}">
              <a16:creationId xmlns="" xmlns:a16="http://schemas.microsoft.com/office/drawing/2014/main" id="{00000000-0008-0000-0A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7" name="Picture 4756">
          <a:extLst>
            <a:ext uri="{FF2B5EF4-FFF2-40B4-BE49-F238E27FC236}">
              <a16:creationId xmlns="" xmlns:a16="http://schemas.microsoft.com/office/drawing/2014/main" id="{00000000-0008-0000-0A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8" name="Picture 4757">
          <a:extLst>
            <a:ext uri="{FF2B5EF4-FFF2-40B4-BE49-F238E27FC236}">
              <a16:creationId xmlns="" xmlns:a16="http://schemas.microsoft.com/office/drawing/2014/main" id="{00000000-0008-0000-0A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59" name="Picture 4758">
          <a:extLst>
            <a:ext uri="{FF2B5EF4-FFF2-40B4-BE49-F238E27FC236}">
              <a16:creationId xmlns="" xmlns:a16="http://schemas.microsoft.com/office/drawing/2014/main" id="{00000000-0008-0000-0A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0" name="Picture 4759">
          <a:extLst>
            <a:ext uri="{FF2B5EF4-FFF2-40B4-BE49-F238E27FC236}">
              <a16:creationId xmlns="" xmlns:a16="http://schemas.microsoft.com/office/drawing/2014/main" id="{00000000-0008-0000-0A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1" name="Picture 4760">
          <a:extLst>
            <a:ext uri="{FF2B5EF4-FFF2-40B4-BE49-F238E27FC236}">
              <a16:creationId xmlns="" xmlns:a16="http://schemas.microsoft.com/office/drawing/2014/main" id="{00000000-0008-0000-0A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2" name="Picture 4761">
          <a:extLst>
            <a:ext uri="{FF2B5EF4-FFF2-40B4-BE49-F238E27FC236}">
              <a16:creationId xmlns="" xmlns:a16="http://schemas.microsoft.com/office/drawing/2014/main" id="{00000000-0008-0000-0A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3" name="Picture 4762">
          <a:extLst>
            <a:ext uri="{FF2B5EF4-FFF2-40B4-BE49-F238E27FC236}">
              <a16:creationId xmlns="" xmlns:a16="http://schemas.microsoft.com/office/drawing/2014/main" id="{00000000-0008-0000-0A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4" name="Picture 4763">
          <a:extLst>
            <a:ext uri="{FF2B5EF4-FFF2-40B4-BE49-F238E27FC236}">
              <a16:creationId xmlns="" xmlns:a16="http://schemas.microsoft.com/office/drawing/2014/main" id="{00000000-0008-0000-0A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5" name="Picture 4764">
          <a:extLst>
            <a:ext uri="{FF2B5EF4-FFF2-40B4-BE49-F238E27FC236}">
              <a16:creationId xmlns="" xmlns:a16="http://schemas.microsoft.com/office/drawing/2014/main" id="{00000000-0008-0000-0A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6" name="Picture 4765">
          <a:extLst>
            <a:ext uri="{FF2B5EF4-FFF2-40B4-BE49-F238E27FC236}">
              <a16:creationId xmlns="" xmlns:a16="http://schemas.microsoft.com/office/drawing/2014/main" id="{00000000-0008-0000-0A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7" name="Picture 4766">
          <a:extLst>
            <a:ext uri="{FF2B5EF4-FFF2-40B4-BE49-F238E27FC236}">
              <a16:creationId xmlns="" xmlns:a16="http://schemas.microsoft.com/office/drawing/2014/main" id="{00000000-0008-0000-0A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8" name="Picture 4767">
          <a:extLst>
            <a:ext uri="{FF2B5EF4-FFF2-40B4-BE49-F238E27FC236}">
              <a16:creationId xmlns="" xmlns:a16="http://schemas.microsoft.com/office/drawing/2014/main" id="{00000000-0008-0000-0A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69" name="Picture 4768">
          <a:extLst>
            <a:ext uri="{FF2B5EF4-FFF2-40B4-BE49-F238E27FC236}">
              <a16:creationId xmlns="" xmlns:a16="http://schemas.microsoft.com/office/drawing/2014/main" id="{00000000-0008-0000-0A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0" name="Picture 4769">
          <a:extLst>
            <a:ext uri="{FF2B5EF4-FFF2-40B4-BE49-F238E27FC236}">
              <a16:creationId xmlns="" xmlns:a16="http://schemas.microsoft.com/office/drawing/2014/main" id="{00000000-0008-0000-0A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1" name="Picture 4770">
          <a:extLst>
            <a:ext uri="{FF2B5EF4-FFF2-40B4-BE49-F238E27FC236}">
              <a16:creationId xmlns="" xmlns:a16="http://schemas.microsoft.com/office/drawing/2014/main" id="{00000000-0008-0000-0A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2" name="Picture 4771">
          <a:extLst>
            <a:ext uri="{FF2B5EF4-FFF2-40B4-BE49-F238E27FC236}">
              <a16:creationId xmlns="" xmlns:a16="http://schemas.microsoft.com/office/drawing/2014/main" id="{00000000-0008-0000-0A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3" name="Picture 4772">
          <a:extLst>
            <a:ext uri="{FF2B5EF4-FFF2-40B4-BE49-F238E27FC236}">
              <a16:creationId xmlns="" xmlns:a16="http://schemas.microsoft.com/office/drawing/2014/main" id="{00000000-0008-0000-0A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4" name="Picture 4773">
          <a:extLst>
            <a:ext uri="{FF2B5EF4-FFF2-40B4-BE49-F238E27FC236}">
              <a16:creationId xmlns="" xmlns:a16="http://schemas.microsoft.com/office/drawing/2014/main" id="{00000000-0008-0000-0A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5" name="Picture 4774">
          <a:extLst>
            <a:ext uri="{FF2B5EF4-FFF2-40B4-BE49-F238E27FC236}">
              <a16:creationId xmlns="" xmlns:a16="http://schemas.microsoft.com/office/drawing/2014/main" id="{00000000-0008-0000-0A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6" name="Picture 4775">
          <a:extLst>
            <a:ext uri="{FF2B5EF4-FFF2-40B4-BE49-F238E27FC236}">
              <a16:creationId xmlns="" xmlns:a16="http://schemas.microsoft.com/office/drawing/2014/main" id="{00000000-0008-0000-0A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7" name="Picture 4776">
          <a:extLst>
            <a:ext uri="{FF2B5EF4-FFF2-40B4-BE49-F238E27FC236}">
              <a16:creationId xmlns="" xmlns:a16="http://schemas.microsoft.com/office/drawing/2014/main" id="{00000000-0008-0000-0A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8" name="Picture 4777">
          <a:extLst>
            <a:ext uri="{FF2B5EF4-FFF2-40B4-BE49-F238E27FC236}">
              <a16:creationId xmlns="" xmlns:a16="http://schemas.microsoft.com/office/drawing/2014/main" id="{00000000-0008-0000-0A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79" name="Picture 4778">
          <a:extLst>
            <a:ext uri="{FF2B5EF4-FFF2-40B4-BE49-F238E27FC236}">
              <a16:creationId xmlns="" xmlns:a16="http://schemas.microsoft.com/office/drawing/2014/main" id="{00000000-0008-0000-0A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0" name="Picture 4779">
          <a:extLst>
            <a:ext uri="{FF2B5EF4-FFF2-40B4-BE49-F238E27FC236}">
              <a16:creationId xmlns="" xmlns:a16="http://schemas.microsoft.com/office/drawing/2014/main" id="{00000000-0008-0000-0A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1" name="Picture 4780">
          <a:extLst>
            <a:ext uri="{FF2B5EF4-FFF2-40B4-BE49-F238E27FC236}">
              <a16:creationId xmlns="" xmlns:a16="http://schemas.microsoft.com/office/drawing/2014/main" id="{00000000-0008-0000-0A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2" name="Picture 4781">
          <a:extLst>
            <a:ext uri="{FF2B5EF4-FFF2-40B4-BE49-F238E27FC236}">
              <a16:creationId xmlns="" xmlns:a16="http://schemas.microsoft.com/office/drawing/2014/main" id="{00000000-0008-0000-0A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3" name="Picture 4782">
          <a:extLst>
            <a:ext uri="{FF2B5EF4-FFF2-40B4-BE49-F238E27FC236}">
              <a16:creationId xmlns="" xmlns:a16="http://schemas.microsoft.com/office/drawing/2014/main" id="{00000000-0008-0000-0A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4" name="Picture 4783">
          <a:extLst>
            <a:ext uri="{FF2B5EF4-FFF2-40B4-BE49-F238E27FC236}">
              <a16:creationId xmlns="" xmlns:a16="http://schemas.microsoft.com/office/drawing/2014/main" id="{00000000-0008-0000-0A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5" name="Picture 4784">
          <a:extLst>
            <a:ext uri="{FF2B5EF4-FFF2-40B4-BE49-F238E27FC236}">
              <a16:creationId xmlns="" xmlns:a16="http://schemas.microsoft.com/office/drawing/2014/main" id="{00000000-0008-0000-0A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6" name="Picture 4785">
          <a:extLst>
            <a:ext uri="{FF2B5EF4-FFF2-40B4-BE49-F238E27FC236}">
              <a16:creationId xmlns="" xmlns:a16="http://schemas.microsoft.com/office/drawing/2014/main" id="{00000000-0008-0000-0A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7" name="Picture 4786">
          <a:extLst>
            <a:ext uri="{FF2B5EF4-FFF2-40B4-BE49-F238E27FC236}">
              <a16:creationId xmlns="" xmlns:a16="http://schemas.microsoft.com/office/drawing/2014/main" id="{00000000-0008-0000-0A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8" name="Picture 4787">
          <a:extLst>
            <a:ext uri="{FF2B5EF4-FFF2-40B4-BE49-F238E27FC236}">
              <a16:creationId xmlns="" xmlns:a16="http://schemas.microsoft.com/office/drawing/2014/main" id="{00000000-0008-0000-0A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89" name="Picture 4788">
          <a:extLst>
            <a:ext uri="{FF2B5EF4-FFF2-40B4-BE49-F238E27FC236}">
              <a16:creationId xmlns="" xmlns:a16="http://schemas.microsoft.com/office/drawing/2014/main" id="{00000000-0008-0000-0A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0" name="Picture 4789">
          <a:extLst>
            <a:ext uri="{FF2B5EF4-FFF2-40B4-BE49-F238E27FC236}">
              <a16:creationId xmlns="" xmlns:a16="http://schemas.microsoft.com/office/drawing/2014/main" id="{00000000-0008-0000-0A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1" name="Picture 4790">
          <a:extLst>
            <a:ext uri="{FF2B5EF4-FFF2-40B4-BE49-F238E27FC236}">
              <a16:creationId xmlns="" xmlns:a16="http://schemas.microsoft.com/office/drawing/2014/main" id="{00000000-0008-0000-0A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2" name="Picture 4791">
          <a:extLst>
            <a:ext uri="{FF2B5EF4-FFF2-40B4-BE49-F238E27FC236}">
              <a16:creationId xmlns="" xmlns:a16="http://schemas.microsoft.com/office/drawing/2014/main" id="{00000000-0008-0000-0A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3" name="Picture 4792">
          <a:extLst>
            <a:ext uri="{FF2B5EF4-FFF2-40B4-BE49-F238E27FC236}">
              <a16:creationId xmlns="" xmlns:a16="http://schemas.microsoft.com/office/drawing/2014/main" id="{00000000-0008-0000-0A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4" name="Picture 4793">
          <a:extLst>
            <a:ext uri="{FF2B5EF4-FFF2-40B4-BE49-F238E27FC236}">
              <a16:creationId xmlns="" xmlns:a16="http://schemas.microsoft.com/office/drawing/2014/main" id="{00000000-0008-0000-0A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5" name="Picture 4794">
          <a:extLst>
            <a:ext uri="{FF2B5EF4-FFF2-40B4-BE49-F238E27FC236}">
              <a16:creationId xmlns="" xmlns:a16="http://schemas.microsoft.com/office/drawing/2014/main" id="{00000000-0008-0000-0A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6" name="Picture 4795">
          <a:extLst>
            <a:ext uri="{FF2B5EF4-FFF2-40B4-BE49-F238E27FC236}">
              <a16:creationId xmlns="" xmlns:a16="http://schemas.microsoft.com/office/drawing/2014/main" id="{00000000-0008-0000-0A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7" name="Picture 4796">
          <a:extLst>
            <a:ext uri="{FF2B5EF4-FFF2-40B4-BE49-F238E27FC236}">
              <a16:creationId xmlns="" xmlns:a16="http://schemas.microsoft.com/office/drawing/2014/main" id="{00000000-0008-0000-0A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8" name="Picture 4797">
          <a:extLst>
            <a:ext uri="{FF2B5EF4-FFF2-40B4-BE49-F238E27FC236}">
              <a16:creationId xmlns="" xmlns:a16="http://schemas.microsoft.com/office/drawing/2014/main" id="{00000000-0008-0000-0A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799" name="Picture 4798">
          <a:extLst>
            <a:ext uri="{FF2B5EF4-FFF2-40B4-BE49-F238E27FC236}">
              <a16:creationId xmlns="" xmlns:a16="http://schemas.microsoft.com/office/drawing/2014/main" id="{00000000-0008-0000-0A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0" name="Picture 4799">
          <a:extLst>
            <a:ext uri="{FF2B5EF4-FFF2-40B4-BE49-F238E27FC236}">
              <a16:creationId xmlns="" xmlns:a16="http://schemas.microsoft.com/office/drawing/2014/main" id="{00000000-0008-0000-0A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1" name="Picture 4800">
          <a:extLst>
            <a:ext uri="{FF2B5EF4-FFF2-40B4-BE49-F238E27FC236}">
              <a16:creationId xmlns="" xmlns:a16="http://schemas.microsoft.com/office/drawing/2014/main" id="{00000000-0008-0000-0A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2" name="Picture 4801">
          <a:extLst>
            <a:ext uri="{FF2B5EF4-FFF2-40B4-BE49-F238E27FC236}">
              <a16:creationId xmlns="" xmlns:a16="http://schemas.microsoft.com/office/drawing/2014/main" id="{00000000-0008-0000-0A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3" name="Picture 4802">
          <a:extLst>
            <a:ext uri="{FF2B5EF4-FFF2-40B4-BE49-F238E27FC236}">
              <a16:creationId xmlns="" xmlns:a16="http://schemas.microsoft.com/office/drawing/2014/main" id="{00000000-0008-0000-0A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4" name="Picture 4803">
          <a:extLst>
            <a:ext uri="{FF2B5EF4-FFF2-40B4-BE49-F238E27FC236}">
              <a16:creationId xmlns="" xmlns:a16="http://schemas.microsoft.com/office/drawing/2014/main" id="{00000000-0008-0000-0A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5" name="Picture 4804">
          <a:extLst>
            <a:ext uri="{FF2B5EF4-FFF2-40B4-BE49-F238E27FC236}">
              <a16:creationId xmlns="" xmlns:a16="http://schemas.microsoft.com/office/drawing/2014/main" id="{00000000-0008-0000-0A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6" name="Picture 4805">
          <a:extLst>
            <a:ext uri="{FF2B5EF4-FFF2-40B4-BE49-F238E27FC236}">
              <a16:creationId xmlns="" xmlns:a16="http://schemas.microsoft.com/office/drawing/2014/main" id="{00000000-0008-0000-0A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7" name="Picture 4806">
          <a:extLst>
            <a:ext uri="{FF2B5EF4-FFF2-40B4-BE49-F238E27FC236}">
              <a16:creationId xmlns="" xmlns:a16="http://schemas.microsoft.com/office/drawing/2014/main" id="{00000000-0008-0000-0A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8" name="Picture 4807">
          <a:extLst>
            <a:ext uri="{FF2B5EF4-FFF2-40B4-BE49-F238E27FC236}">
              <a16:creationId xmlns="" xmlns:a16="http://schemas.microsoft.com/office/drawing/2014/main" id="{00000000-0008-0000-0A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09" name="Picture 4808">
          <a:extLst>
            <a:ext uri="{FF2B5EF4-FFF2-40B4-BE49-F238E27FC236}">
              <a16:creationId xmlns="" xmlns:a16="http://schemas.microsoft.com/office/drawing/2014/main" id="{00000000-0008-0000-0A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0" name="Picture 4809">
          <a:extLst>
            <a:ext uri="{FF2B5EF4-FFF2-40B4-BE49-F238E27FC236}">
              <a16:creationId xmlns="" xmlns:a16="http://schemas.microsoft.com/office/drawing/2014/main" id="{00000000-0008-0000-0A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1" name="Picture 4810">
          <a:extLst>
            <a:ext uri="{FF2B5EF4-FFF2-40B4-BE49-F238E27FC236}">
              <a16:creationId xmlns="" xmlns:a16="http://schemas.microsoft.com/office/drawing/2014/main" id="{00000000-0008-0000-0A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2" name="Picture 4811">
          <a:extLst>
            <a:ext uri="{FF2B5EF4-FFF2-40B4-BE49-F238E27FC236}">
              <a16:creationId xmlns="" xmlns:a16="http://schemas.microsoft.com/office/drawing/2014/main" id="{00000000-0008-0000-0A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3" name="Picture 4812">
          <a:extLst>
            <a:ext uri="{FF2B5EF4-FFF2-40B4-BE49-F238E27FC236}">
              <a16:creationId xmlns="" xmlns:a16="http://schemas.microsoft.com/office/drawing/2014/main" id="{00000000-0008-0000-0A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4" name="Picture 4813">
          <a:extLst>
            <a:ext uri="{FF2B5EF4-FFF2-40B4-BE49-F238E27FC236}">
              <a16:creationId xmlns="" xmlns:a16="http://schemas.microsoft.com/office/drawing/2014/main" id="{00000000-0008-0000-0A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5" name="Picture 4814">
          <a:extLst>
            <a:ext uri="{FF2B5EF4-FFF2-40B4-BE49-F238E27FC236}">
              <a16:creationId xmlns="" xmlns:a16="http://schemas.microsoft.com/office/drawing/2014/main" id="{00000000-0008-0000-0A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6" name="Picture 4815">
          <a:extLst>
            <a:ext uri="{FF2B5EF4-FFF2-40B4-BE49-F238E27FC236}">
              <a16:creationId xmlns="" xmlns:a16="http://schemas.microsoft.com/office/drawing/2014/main" id="{00000000-0008-0000-0A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7" name="Picture 4816">
          <a:extLst>
            <a:ext uri="{FF2B5EF4-FFF2-40B4-BE49-F238E27FC236}">
              <a16:creationId xmlns="" xmlns:a16="http://schemas.microsoft.com/office/drawing/2014/main" id="{00000000-0008-0000-0A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8" name="Picture 4817">
          <a:extLst>
            <a:ext uri="{FF2B5EF4-FFF2-40B4-BE49-F238E27FC236}">
              <a16:creationId xmlns="" xmlns:a16="http://schemas.microsoft.com/office/drawing/2014/main" id="{00000000-0008-0000-0A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19" name="Picture 4818">
          <a:extLst>
            <a:ext uri="{FF2B5EF4-FFF2-40B4-BE49-F238E27FC236}">
              <a16:creationId xmlns="" xmlns:a16="http://schemas.microsoft.com/office/drawing/2014/main" id="{00000000-0008-0000-0A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0" name="Picture 4819">
          <a:extLst>
            <a:ext uri="{FF2B5EF4-FFF2-40B4-BE49-F238E27FC236}">
              <a16:creationId xmlns="" xmlns:a16="http://schemas.microsoft.com/office/drawing/2014/main" id="{00000000-0008-0000-0A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1" name="Picture 4820">
          <a:extLst>
            <a:ext uri="{FF2B5EF4-FFF2-40B4-BE49-F238E27FC236}">
              <a16:creationId xmlns="" xmlns:a16="http://schemas.microsoft.com/office/drawing/2014/main" id="{00000000-0008-0000-0A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2" name="Picture 4821">
          <a:extLst>
            <a:ext uri="{FF2B5EF4-FFF2-40B4-BE49-F238E27FC236}">
              <a16:creationId xmlns="" xmlns:a16="http://schemas.microsoft.com/office/drawing/2014/main" id="{00000000-0008-0000-0A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3" name="Picture 4822">
          <a:extLst>
            <a:ext uri="{FF2B5EF4-FFF2-40B4-BE49-F238E27FC236}">
              <a16:creationId xmlns="" xmlns:a16="http://schemas.microsoft.com/office/drawing/2014/main" id="{00000000-0008-0000-0A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4" name="Picture 4823">
          <a:extLst>
            <a:ext uri="{FF2B5EF4-FFF2-40B4-BE49-F238E27FC236}">
              <a16:creationId xmlns="" xmlns:a16="http://schemas.microsoft.com/office/drawing/2014/main" id="{00000000-0008-0000-0A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5" name="Picture 4824">
          <a:extLst>
            <a:ext uri="{FF2B5EF4-FFF2-40B4-BE49-F238E27FC236}">
              <a16:creationId xmlns="" xmlns:a16="http://schemas.microsoft.com/office/drawing/2014/main" id="{00000000-0008-0000-0A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6" name="Picture 4825">
          <a:extLst>
            <a:ext uri="{FF2B5EF4-FFF2-40B4-BE49-F238E27FC236}">
              <a16:creationId xmlns="" xmlns:a16="http://schemas.microsoft.com/office/drawing/2014/main" id="{00000000-0008-0000-0A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7" name="Picture 4826">
          <a:extLst>
            <a:ext uri="{FF2B5EF4-FFF2-40B4-BE49-F238E27FC236}">
              <a16:creationId xmlns="" xmlns:a16="http://schemas.microsoft.com/office/drawing/2014/main" id="{00000000-0008-0000-0A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8" name="Picture 4827">
          <a:extLst>
            <a:ext uri="{FF2B5EF4-FFF2-40B4-BE49-F238E27FC236}">
              <a16:creationId xmlns="" xmlns:a16="http://schemas.microsoft.com/office/drawing/2014/main" id="{00000000-0008-0000-0A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29" name="Picture 4828">
          <a:extLst>
            <a:ext uri="{FF2B5EF4-FFF2-40B4-BE49-F238E27FC236}">
              <a16:creationId xmlns="" xmlns:a16="http://schemas.microsoft.com/office/drawing/2014/main" id="{00000000-0008-0000-0A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0" name="Picture 4829">
          <a:extLst>
            <a:ext uri="{FF2B5EF4-FFF2-40B4-BE49-F238E27FC236}">
              <a16:creationId xmlns="" xmlns:a16="http://schemas.microsoft.com/office/drawing/2014/main" id="{00000000-0008-0000-0A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1" name="Picture 4830">
          <a:extLst>
            <a:ext uri="{FF2B5EF4-FFF2-40B4-BE49-F238E27FC236}">
              <a16:creationId xmlns="" xmlns:a16="http://schemas.microsoft.com/office/drawing/2014/main" id="{00000000-0008-0000-0A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2" name="Picture 4831">
          <a:extLst>
            <a:ext uri="{FF2B5EF4-FFF2-40B4-BE49-F238E27FC236}">
              <a16:creationId xmlns="" xmlns:a16="http://schemas.microsoft.com/office/drawing/2014/main" id="{00000000-0008-0000-0A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3" name="Picture 4832">
          <a:extLst>
            <a:ext uri="{FF2B5EF4-FFF2-40B4-BE49-F238E27FC236}">
              <a16:creationId xmlns="" xmlns:a16="http://schemas.microsoft.com/office/drawing/2014/main" id="{00000000-0008-0000-0A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4" name="Picture 4833">
          <a:extLst>
            <a:ext uri="{FF2B5EF4-FFF2-40B4-BE49-F238E27FC236}">
              <a16:creationId xmlns="" xmlns:a16="http://schemas.microsoft.com/office/drawing/2014/main" id="{00000000-0008-0000-0A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5" name="Picture 4834">
          <a:extLst>
            <a:ext uri="{FF2B5EF4-FFF2-40B4-BE49-F238E27FC236}">
              <a16:creationId xmlns="" xmlns:a16="http://schemas.microsoft.com/office/drawing/2014/main" id="{00000000-0008-0000-0A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6" name="Picture 4835">
          <a:extLst>
            <a:ext uri="{FF2B5EF4-FFF2-40B4-BE49-F238E27FC236}">
              <a16:creationId xmlns="" xmlns:a16="http://schemas.microsoft.com/office/drawing/2014/main" id="{00000000-0008-0000-0A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7" name="Picture 4836">
          <a:extLst>
            <a:ext uri="{FF2B5EF4-FFF2-40B4-BE49-F238E27FC236}">
              <a16:creationId xmlns="" xmlns:a16="http://schemas.microsoft.com/office/drawing/2014/main" id="{00000000-0008-0000-0A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8" name="Picture 4837">
          <a:extLst>
            <a:ext uri="{FF2B5EF4-FFF2-40B4-BE49-F238E27FC236}">
              <a16:creationId xmlns="" xmlns:a16="http://schemas.microsoft.com/office/drawing/2014/main" id="{00000000-0008-0000-0A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39" name="Picture 4838">
          <a:extLst>
            <a:ext uri="{FF2B5EF4-FFF2-40B4-BE49-F238E27FC236}">
              <a16:creationId xmlns="" xmlns:a16="http://schemas.microsoft.com/office/drawing/2014/main" id="{00000000-0008-0000-0A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0" name="Picture 4839">
          <a:extLst>
            <a:ext uri="{FF2B5EF4-FFF2-40B4-BE49-F238E27FC236}">
              <a16:creationId xmlns="" xmlns:a16="http://schemas.microsoft.com/office/drawing/2014/main" id="{00000000-0008-0000-0A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1" name="Picture 4840">
          <a:extLst>
            <a:ext uri="{FF2B5EF4-FFF2-40B4-BE49-F238E27FC236}">
              <a16:creationId xmlns="" xmlns:a16="http://schemas.microsoft.com/office/drawing/2014/main" id="{00000000-0008-0000-0A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2" name="Picture 4841">
          <a:extLst>
            <a:ext uri="{FF2B5EF4-FFF2-40B4-BE49-F238E27FC236}">
              <a16:creationId xmlns="" xmlns:a16="http://schemas.microsoft.com/office/drawing/2014/main" id="{00000000-0008-0000-0A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3" name="Picture 4842">
          <a:extLst>
            <a:ext uri="{FF2B5EF4-FFF2-40B4-BE49-F238E27FC236}">
              <a16:creationId xmlns="" xmlns:a16="http://schemas.microsoft.com/office/drawing/2014/main" id="{00000000-0008-0000-0A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4" name="Picture 4843">
          <a:extLst>
            <a:ext uri="{FF2B5EF4-FFF2-40B4-BE49-F238E27FC236}">
              <a16:creationId xmlns="" xmlns:a16="http://schemas.microsoft.com/office/drawing/2014/main" id="{00000000-0008-0000-0A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5" name="Picture 4844">
          <a:extLst>
            <a:ext uri="{FF2B5EF4-FFF2-40B4-BE49-F238E27FC236}">
              <a16:creationId xmlns="" xmlns:a16="http://schemas.microsoft.com/office/drawing/2014/main" id="{00000000-0008-0000-0A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6" name="Picture 4845">
          <a:extLst>
            <a:ext uri="{FF2B5EF4-FFF2-40B4-BE49-F238E27FC236}">
              <a16:creationId xmlns="" xmlns:a16="http://schemas.microsoft.com/office/drawing/2014/main" id="{00000000-0008-0000-0A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7" name="Picture 4846">
          <a:extLst>
            <a:ext uri="{FF2B5EF4-FFF2-40B4-BE49-F238E27FC236}">
              <a16:creationId xmlns="" xmlns:a16="http://schemas.microsoft.com/office/drawing/2014/main" id="{00000000-0008-0000-0A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8" name="Picture 4847">
          <a:extLst>
            <a:ext uri="{FF2B5EF4-FFF2-40B4-BE49-F238E27FC236}">
              <a16:creationId xmlns="" xmlns:a16="http://schemas.microsoft.com/office/drawing/2014/main" id="{00000000-0008-0000-0A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49" name="Picture 4848">
          <a:extLst>
            <a:ext uri="{FF2B5EF4-FFF2-40B4-BE49-F238E27FC236}">
              <a16:creationId xmlns="" xmlns:a16="http://schemas.microsoft.com/office/drawing/2014/main" id="{00000000-0008-0000-0A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0" name="Picture 4849">
          <a:extLst>
            <a:ext uri="{FF2B5EF4-FFF2-40B4-BE49-F238E27FC236}">
              <a16:creationId xmlns="" xmlns:a16="http://schemas.microsoft.com/office/drawing/2014/main" id="{00000000-0008-0000-0A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1" name="Picture 4850">
          <a:extLst>
            <a:ext uri="{FF2B5EF4-FFF2-40B4-BE49-F238E27FC236}">
              <a16:creationId xmlns="" xmlns:a16="http://schemas.microsoft.com/office/drawing/2014/main" id="{00000000-0008-0000-0A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2" name="Picture 4851">
          <a:extLst>
            <a:ext uri="{FF2B5EF4-FFF2-40B4-BE49-F238E27FC236}">
              <a16:creationId xmlns="" xmlns:a16="http://schemas.microsoft.com/office/drawing/2014/main" id="{00000000-0008-0000-0A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3" name="Picture 4852">
          <a:extLst>
            <a:ext uri="{FF2B5EF4-FFF2-40B4-BE49-F238E27FC236}">
              <a16:creationId xmlns="" xmlns:a16="http://schemas.microsoft.com/office/drawing/2014/main" id="{00000000-0008-0000-0A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4" name="Picture 4853">
          <a:extLst>
            <a:ext uri="{FF2B5EF4-FFF2-40B4-BE49-F238E27FC236}">
              <a16:creationId xmlns="" xmlns:a16="http://schemas.microsoft.com/office/drawing/2014/main" id="{00000000-0008-0000-0A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5" name="Picture 4854">
          <a:extLst>
            <a:ext uri="{FF2B5EF4-FFF2-40B4-BE49-F238E27FC236}">
              <a16:creationId xmlns="" xmlns:a16="http://schemas.microsoft.com/office/drawing/2014/main" id="{00000000-0008-0000-0A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6" name="Picture 4855">
          <a:extLst>
            <a:ext uri="{FF2B5EF4-FFF2-40B4-BE49-F238E27FC236}">
              <a16:creationId xmlns="" xmlns:a16="http://schemas.microsoft.com/office/drawing/2014/main" id="{00000000-0008-0000-0A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7" name="Picture 4856">
          <a:extLst>
            <a:ext uri="{FF2B5EF4-FFF2-40B4-BE49-F238E27FC236}">
              <a16:creationId xmlns="" xmlns:a16="http://schemas.microsoft.com/office/drawing/2014/main" id="{00000000-0008-0000-0A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8" name="Picture 4857">
          <a:extLst>
            <a:ext uri="{FF2B5EF4-FFF2-40B4-BE49-F238E27FC236}">
              <a16:creationId xmlns="" xmlns:a16="http://schemas.microsoft.com/office/drawing/2014/main" id="{00000000-0008-0000-0A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59" name="Picture 4858">
          <a:extLst>
            <a:ext uri="{FF2B5EF4-FFF2-40B4-BE49-F238E27FC236}">
              <a16:creationId xmlns="" xmlns:a16="http://schemas.microsoft.com/office/drawing/2014/main" id="{00000000-0008-0000-0A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0" name="Picture 4859">
          <a:extLst>
            <a:ext uri="{FF2B5EF4-FFF2-40B4-BE49-F238E27FC236}">
              <a16:creationId xmlns="" xmlns:a16="http://schemas.microsoft.com/office/drawing/2014/main" id="{00000000-0008-0000-0A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1" name="Picture 4860">
          <a:extLst>
            <a:ext uri="{FF2B5EF4-FFF2-40B4-BE49-F238E27FC236}">
              <a16:creationId xmlns="" xmlns:a16="http://schemas.microsoft.com/office/drawing/2014/main" id="{00000000-0008-0000-0A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2" name="Picture 4861">
          <a:extLst>
            <a:ext uri="{FF2B5EF4-FFF2-40B4-BE49-F238E27FC236}">
              <a16:creationId xmlns="" xmlns:a16="http://schemas.microsoft.com/office/drawing/2014/main" id="{00000000-0008-0000-0A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3" name="Picture 4862">
          <a:extLst>
            <a:ext uri="{FF2B5EF4-FFF2-40B4-BE49-F238E27FC236}">
              <a16:creationId xmlns="" xmlns:a16="http://schemas.microsoft.com/office/drawing/2014/main" id="{00000000-0008-0000-0A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4" name="Picture 4863">
          <a:extLst>
            <a:ext uri="{FF2B5EF4-FFF2-40B4-BE49-F238E27FC236}">
              <a16:creationId xmlns="" xmlns:a16="http://schemas.microsoft.com/office/drawing/2014/main" id="{00000000-0008-0000-0A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5" name="Picture 4864">
          <a:extLst>
            <a:ext uri="{FF2B5EF4-FFF2-40B4-BE49-F238E27FC236}">
              <a16:creationId xmlns="" xmlns:a16="http://schemas.microsoft.com/office/drawing/2014/main" id="{00000000-0008-0000-0A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6" name="Picture 4865">
          <a:extLst>
            <a:ext uri="{FF2B5EF4-FFF2-40B4-BE49-F238E27FC236}">
              <a16:creationId xmlns="" xmlns:a16="http://schemas.microsoft.com/office/drawing/2014/main" id="{00000000-0008-0000-0A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7" name="Picture 4866">
          <a:extLst>
            <a:ext uri="{FF2B5EF4-FFF2-40B4-BE49-F238E27FC236}">
              <a16:creationId xmlns="" xmlns:a16="http://schemas.microsoft.com/office/drawing/2014/main" id="{00000000-0008-0000-0A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8" name="Picture 4867">
          <a:extLst>
            <a:ext uri="{FF2B5EF4-FFF2-40B4-BE49-F238E27FC236}">
              <a16:creationId xmlns="" xmlns:a16="http://schemas.microsoft.com/office/drawing/2014/main" id="{00000000-0008-0000-0A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69" name="Picture 4868">
          <a:extLst>
            <a:ext uri="{FF2B5EF4-FFF2-40B4-BE49-F238E27FC236}">
              <a16:creationId xmlns="" xmlns:a16="http://schemas.microsoft.com/office/drawing/2014/main" id="{00000000-0008-0000-0A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0" name="Picture 4869">
          <a:extLst>
            <a:ext uri="{FF2B5EF4-FFF2-40B4-BE49-F238E27FC236}">
              <a16:creationId xmlns="" xmlns:a16="http://schemas.microsoft.com/office/drawing/2014/main" id="{00000000-0008-0000-0A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1" name="Picture 4870">
          <a:extLst>
            <a:ext uri="{FF2B5EF4-FFF2-40B4-BE49-F238E27FC236}">
              <a16:creationId xmlns="" xmlns:a16="http://schemas.microsoft.com/office/drawing/2014/main" id="{00000000-0008-0000-0A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2" name="Picture 4871">
          <a:extLst>
            <a:ext uri="{FF2B5EF4-FFF2-40B4-BE49-F238E27FC236}">
              <a16:creationId xmlns="" xmlns:a16="http://schemas.microsoft.com/office/drawing/2014/main" id="{00000000-0008-0000-0A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3" name="Picture 4872">
          <a:extLst>
            <a:ext uri="{FF2B5EF4-FFF2-40B4-BE49-F238E27FC236}">
              <a16:creationId xmlns="" xmlns:a16="http://schemas.microsoft.com/office/drawing/2014/main" id="{00000000-0008-0000-0A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4" name="Picture 4873">
          <a:extLst>
            <a:ext uri="{FF2B5EF4-FFF2-40B4-BE49-F238E27FC236}">
              <a16:creationId xmlns="" xmlns:a16="http://schemas.microsoft.com/office/drawing/2014/main" id="{00000000-0008-0000-0A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5" name="Picture 4874">
          <a:extLst>
            <a:ext uri="{FF2B5EF4-FFF2-40B4-BE49-F238E27FC236}">
              <a16:creationId xmlns="" xmlns:a16="http://schemas.microsoft.com/office/drawing/2014/main" id="{00000000-0008-0000-0A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6" name="Picture 4875">
          <a:extLst>
            <a:ext uri="{FF2B5EF4-FFF2-40B4-BE49-F238E27FC236}">
              <a16:creationId xmlns="" xmlns:a16="http://schemas.microsoft.com/office/drawing/2014/main" id="{00000000-0008-0000-0A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7" name="Picture 4876">
          <a:extLst>
            <a:ext uri="{FF2B5EF4-FFF2-40B4-BE49-F238E27FC236}">
              <a16:creationId xmlns="" xmlns:a16="http://schemas.microsoft.com/office/drawing/2014/main" id="{00000000-0008-0000-0A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8" name="Picture 4877">
          <a:extLst>
            <a:ext uri="{FF2B5EF4-FFF2-40B4-BE49-F238E27FC236}">
              <a16:creationId xmlns="" xmlns:a16="http://schemas.microsoft.com/office/drawing/2014/main" id="{00000000-0008-0000-0A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79" name="Picture 4878">
          <a:extLst>
            <a:ext uri="{FF2B5EF4-FFF2-40B4-BE49-F238E27FC236}">
              <a16:creationId xmlns="" xmlns:a16="http://schemas.microsoft.com/office/drawing/2014/main" id="{00000000-0008-0000-0A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0" name="Picture 4879">
          <a:extLst>
            <a:ext uri="{FF2B5EF4-FFF2-40B4-BE49-F238E27FC236}">
              <a16:creationId xmlns="" xmlns:a16="http://schemas.microsoft.com/office/drawing/2014/main" id="{00000000-0008-0000-0A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1" name="Picture 4880">
          <a:extLst>
            <a:ext uri="{FF2B5EF4-FFF2-40B4-BE49-F238E27FC236}">
              <a16:creationId xmlns="" xmlns:a16="http://schemas.microsoft.com/office/drawing/2014/main" id="{00000000-0008-0000-0A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2" name="Picture 4881">
          <a:extLst>
            <a:ext uri="{FF2B5EF4-FFF2-40B4-BE49-F238E27FC236}">
              <a16:creationId xmlns="" xmlns:a16="http://schemas.microsoft.com/office/drawing/2014/main" id="{00000000-0008-0000-0A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3" name="Picture 4882">
          <a:extLst>
            <a:ext uri="{FF2B5EF4-FFF2-40B4-BE49-F238E27FC236}">
              <a16:creationId xmlns="" xmlns:a16="http://schemas.microsoft.com/office/drawing/2014/main" id="{00000000-0008-0000-0A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4" name="Picture 4883">
          <a:extLst>
            <a:ext uri="{FF2B5EF4-FFF2-40B4-BE49-F238E27FC236}">
              <a16:creationId xmlns="" xmlns:a16="http://schemas.microsoft.com/office/drawing/2014/main" id="{00000000-0008-0000-0A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5" name="Picture 4884">
          <a:extLst>
            <a:ext uri="{FF2B5EF4-FFF2-40B4-BE49-F238E27FC236}">
              <a16:creationId xmlns="" xmlns:a16="http://schemas.microsoft.com/office/drawing/2014/main" id="{00000000-0008-0000-0A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6" name="Picture 4885">
          <a:extLst>
            <a:ext uri="{FF2B5EF4-FFF2-40B4-BE49-F238E27FC236}">
              <a16:creationId xmlns="" xmlns:a16="http://schemas.microsoft.com/office/drawing/2014/main" id="{00000000-0008-0000-0A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7" name="Picture 4886">
          <a:extLst>
            <a:ext uri="{FF2B5EF4-FFF2-40B4-BE49-F238E27FC236}">
              <a16:creationId xmlns="" xmlns:a16="http://schemas.microsoft.com/office/drawing/2014/main" id="{00000000-0008-0000-0A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8" name="Picture 4887">
          <a:extLst>
            <a:ext uri="{FF2B5EF4-FFF2-40B4-BE49-F238E27FC236}">
              <a16:creationId xmlns="" xmlns:a16="http://schemas.microsoft.com/office/drawing/2014/main" id="{00000000-0008-0000-0A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89" name="Picture 4888">
          <a:extLst>
            <a:ext uri="{FF2B5EF4-FFF2-40B4-BE49-F238E27FC236}">
              <a16:creationId xmlns="" xmlns:a16="http://schemas.microsoft.com/office/drawing/2014/main" id="{00000000-0008-0000-0A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0" name="Picture 4889">
          <a:extLst>
            <a:ext uri="{FF2B5EF4-FFF2-40B4-BE49-F238E27FC236}">
              <a16:creationId xmlns="" xmlns:a16="http://schemas.microsoft.com/office/drawing/2014/main" id="{00000000-0008-0000-0A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1" name="Picture 4890">
          <a:extLst>
            <a:ext uri="{FF2B5EF4-FFF2-40B4-BE49-F238E27FC236}">
              <a16:creationId xmlns="" xmlns:a16="http://schemas.microsoft.com/office/drawing/2014/main" id="{00000000-0008-0000-0A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2" name="Picture 4891">
          <a:extLst>
            <a:ext uri="{FF2B5EF4-FFF2-40B4-BE49-F238E27FC236}">
              <a16:creationId xmlns="" xmlns:a16="http://schemas.microsoft.com/office/drawing/2014/main" id="{00000000-0008-0000-0A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3" name="Picture 4892">
          <a:extLst>
            <a:ext uri="{FF2B5EF4-FFF2-40B4-BE49-F238E27FC236}">
              <a16:creationId xmlns="" xmlns:a16="http://schemas.microsoft.com/office/drawing/2014/main" id="{00000000-0008-0000-0A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4" name="Picture 4893">
          <a:extLst>
            <a:ext uri="{FF2B5EF4-FFF2-40B4-BE49-F238E27FC236}">
              <a16:creationId xmlns="" xmlns:a16="http://schemas.microsoft.com/office/drawing/2014/main" id="{00000000-0008-0000-0A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5" name="Picture 4894">
          <a:extLst>
            <a:ext uri="{FF2B5EF4-FFF2-40B4-BE49-F238E27FC236}">
              <a16:creationId xmlns="" xmlns:a16="http://schemas.microsoft.com/office/drawing/2014/main" id="{00000000-0008-0000-0A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6" name="Picture 4895">
          <a:extLst>
            <a:ext uri="{FF2B5EF4-FFF2-40B4-BE49-F238E27FC236}">
              <a16:creationId xmlns="" xmlns:a16="http://schemas.microsoft.com/office/drawing/2014/main" id="{00000000-0008-0000-0A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7" name="Picture 4896">
          <a:extLst>
            <a:ext uri="{FF2B5EF4-FFF2-40B4-BE49-F238E27FC236}">
              <a16:creationId xmlns="" xmlns:a16="http://schemas.microsoft.com/office/drawing/2014/main" id="{00000000-0008-0000-0A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8" name="Picture 4897">
          <a:extLst>
            <a:ext uri="{FF2B5EF4-FFF2-40B4-BE49-F238E27FC236}">
              <a16:creationId xmlns="" xmlns:a16="http://schemas.microsoft.com/office/drawing/2014/main" id="{00000000-0008-0000-0A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899" name="Picture 4898">
          <a:extLst>
            <a:ext uri="{FF2B5EF4-FFF2-40B4-BE49-F238E27FC236}">
              <a16:creationId xmlns="" xmlns:a16="http://schemas.microsoft.com/office/drawing/2014/main" id="{00000000-0008-0000-0A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0" name="Picture 4899">
          <a:extLst>
            <a:ext uri="{FF2B5EF4-FFF2-40B4-BE49-F238E27FC236}">
              <a16:creationId xmlns="" xmlns:a16="http://schemas.microsoft.com/office/drawing/2014/main" id="{00000000-0008-0000-0A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1" name="Picture 4900">
          <a:extLst>
            <a:ext uri="{FF2B5EF4-FFF2-40B4-BE49-F238E27FC236}">
              <a16:creationId xmlns="" xmlns:a16="http://schemas.microsoft.com/office/drawing/2014/main" id="{00000000-0008-0000-0A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2" name="Picture 4901">
          <a:extLst>
            <a:ext uri="{FF2B5EF4-FFF2-40B4-BE49-F238E27FC236}">
              <a16:creationId xmlns="" xmlns:a16="http://schemas.microsoft.com/office/drawing/2014/main" id="{00000000-0008-0000-0A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3" name="Picture 4902">
          <a:extLst>
            <a:ext uri="{FF2B5EF4-FFF2-40B4-BE49-F238E27FC236}">
              <a16:creationId xmlns="" xmlns:a16="http://schemas.microsoft.com/office/drawing/2014/main" id="{00000000-0008-0000-0A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4" name="Picture 4903">
          <a:extLst>
            <a:ext uri="{FF2B5EF4-FFF2-40B4-BE49-F238E27FC236}">
              <a16:creationId xmlns="" xmlns:a16="http://schemas.microsoft.com/office/drawing/2014/main" id="{00000000-0008-0000-0A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5" name="Picture 4904">
          <a:extLst>
            <a:ext uri="{FF2B5EF4-FFF2-40B4-BE49-F238E27FC236}">
              <a16:creationId xmlns="" xmlns:a16="http://schemas.microsoft.com/office/drawing/2014/main" id="{00000000-0008-0000-0A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6" name="Picture 4905">
          <a:extLst>
            <a:ext uri="{FF2B5EF4-FFF2-40B4-BE49-F238E27FC236}">
              <a16:creationId xmlns="" xmlns:a16="http://schemas.microsoft.com/office/drawing/2014/main" id="{00000000-0008-0000-0A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7" name="Picture 4906">
          <a:extLst>
            <a:ext uri="{FF2B5EF4-FFF2-40B4-BE49-F238E27FC236}">
              <a16:creationId xmlns="" xmlns:a16="http://schemas.microsoft.com/office/drawing/2014/main" id="{00000000-0008-0000-0A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8" name="Picture 4907">
          <a:extLst>
            <a:ext uri="{FF2B5EF4-FFF2-40B4-BE49-F238E27FC236}">
              <a16:creationId xmlns="" xmlns:a16="http://schemas.microsoft.com/office/drawing/2014/main" id="{00000000-0008-0000-0A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09" name="Picture 4908">
          <a:extLst>
            <a:ext uri="{FF2B5EF4-FFF2-40B4-BE49-F238E27FC236}">
              <a16:creationId xmlns="" xmlns:a16="http://schemas.microsoft.com/office/drawing/2014/main" id="{00000000-0008-0000-0A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0" name="Picture 4909">
          <a:extLst>
            <a:ext uri="{FF2B5EF4-FFF2-40B4-BE49-F238E27FC236}">
              <a16:creationId xmlns="" xmlns:a16="http://schemas.microsoft.com/office/drawing/2014/main" id="{00000000-0008-0000-0A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1" name="Picture 4910">
          <a:extLst>
            <a:ext uri="{FF2B5EF4-FFF2-40B4-BE49-F238E27FC236}">
              <a16:creationId xmlns="" xmlns:a16="http://schemas.microsoft.com/office/drawing/2014/main" id="{00000000-0008-0000-0A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2" name="Picture 4911">
          <a:extLst>
            <a:ext uri="{FF2B5EF4-FFF2-40B4-BE49-F238E27FC236}">
              <a16:creationId xmlns="" xmlns:a16="http://schemas.microsoft.com/office/drawing/2014/main" id="{00000000-0008-0000-0A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3" name="Picture 4912">
          <a:extLst>
            <a:ext uri="{FF2B5EF4-FFF2-40B4-BE49-F238E27FC236}">
              <a16:creationId xmlns="" xmlns:a16="http://schemas.microsoft.com/office/drawing/2014/main" id="{00000000-0008-0000-0A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4" name="Picture 4913">
          <a:extLst>
            <a:ext uri="{FF2B5EF4-FFF2-40B4-BE49-F238E27FC236}">
              <a16:creationId xmlns="" xmlns:a16="http://schemas.microsoft.com/office/drawing/2014/main" id="{00000000-0008-0000-0A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5" name="Picture 4914">
          <a:extLst>
            <a:ext uri="{FF2B5EF4-FFF2-40B4-BE49-F238E27FC236}">
              <a16:creationId xmlns="" xmlns:a16="http://schemas.microsoft.com/office/drawing/2014/main" id="{00000000-0008-0000-0A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6" name="Picture 4915">
          <a:extLst>
            <a:ext uri="{FF2B5EF4-FFF2-40B4-BE49-F238E27FC236}">
              <a16:creationId xmlns="" xmlns:a16="http://schemas.microsoft.com/office/drawing/2014/main" id="{00000000-0008-0000-0A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7" name="Picture 4916">
          <a:extLst>
            <a:ext uri="{FF2B5EF4-FFF2-40B4-BE49-F238E27FC236}">
              <a16:creationId xmlns="" xmlns:a16="http://schemas.microsoft.com/office/drawing/2014/main" id="{00000000-0008-0000-0A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8" name="Picture 4917">
          <a:extLst>
            <a:ext uri="{FF2B5EF4-FFF2-40B4-BE49-F238E27FC236}">
              <a16:creationId xmlns="" xmlns:a16="http://schemas.microsoft.com/office/drawing/2014/main" id="{00000000-0008-0000-0A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19" name="Picture 4918">
          <a:extLst>
            <a:ext uri="{FF2B5EF4-FFF2-40B4-BE49-F238E27FC236}">
              <a16:creationId xmlns="" xmlns:a16="http://schemas.microsoft.com/office/drawing/2014/main" id="{00000000-0008-0000-0A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0" name="Picture 4919">
          <a:extLst>
            <a:ext uri="{FF2B5EF4-FFF2-40B4-BE49-F238E27FC236}">
              <a16:creationId xmlns="" xmlns:a16="http://schemas.microsoft.com/office/drawing/2014/main" id="{00000000-0008-0000-0A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1" name="Picture 4920">
          <a:extLst>
            <a:ext uri="{FF2B5EF4-FFF2-40B4-BE49-F238E27FC236}">
              <a16:creationId xmlns="" xmlns:a16="http://schemas.microsoft.com/office/drawing/2014/main" id="{00000000-0008-0000-0A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2" name="Picture 4921">
          <a:extLst>
            <a:ext uri="{FF2B5EF4-FFF2-40B4-BE49-F238E27FC236}">
              <a16:creationId xmlns="" xmlns:a16="http://schemas.microsoft.com/office/drawing/2014/main" id="{00000000-0008-0000-0A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3" name="Picture 4922">
          <a:extLst>
            <a:ext uri="{FF2B5EF4-FFF2-40B4-BE49-F238E27FC236}">
              <a16:creationId xmlns="" xmlns:a16="http://schemas.microsoft.com/office/drawing/2014/main" id="{00000000-0008-0000-0A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4" name="Picture 4923">
          <a:extLst>
            <a:ext uri="{FF2B5EF4-FFF2-40B4-BE49-F238E27FC236}">
              <a16:creationId xmlns="" xmlns:a16="http://schemas.microsoft.com/office/drawing/2014/main" id="{00000000-0008-0000-0A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5" name="Picture 4924">
          <a:extLst>
            <a:ext uri="{FF2B5EF4-FFF2-40B4-BE49-F238E27FC236}">
              <a16:creationId xmlns="" xmlns:a16="http://schemas.microsoft.com/office/drawing/2014/main" id="{00000000-0008-0000-0A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6" name="Picture 4925">
          <a:extLst>
            <a:ext uri="{FF2B5EF4-FFF2-40B4-BE49-F238E27FC236}">
              <a16:creationId xmlns="" xmlns:a16="http://schemas.microsoft.com/office/drawing/2014/main" id="{00000000-0008-0000-0A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7" name="Picture 4926">
          <a:extLst>
            <a:ext uri="{FF2B5EF4-FFF2-40B4-BE49-F238E27FC236}">
              <a16:creationId xmlns="" xmlns:a16="http://schemas.microsoft.com/office/drawing/2014/main" id="{00000000-0008-0000-0A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8" name="Picture 4927">
          <a:extLst>
            <a:ext uri="{FF2B5EF4-FFF2-40B4-BE49-F238E27FC236}">
              <a16:creationId xmlns="" xmlns:a16="http://schemas.microsoft.com/office/drawing/2014/main" id="{00000000-0008-0000-0A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29" name="Picture 4928">
          <a:extLst>
            <a:ext uri="{FF2B5EF4-FFF2-40B4-BE49-F238E27FC236}">
              <a16:creationId xmlns="" xmlns:a16="http://schemas.microsoft.com/office/drawing/2014/main" id="{00000000-0008-0000-0A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0" name="Picture 4929">
          <a:extLst>
            <a:ext uri="{FF2B5EF4-FFF2-40B4-BE49-F238E27FC236}">
              <a16:creationId xmlns="" xmlns:a16="http://schemas.microsoft.com/office/drawing/2014/main" id="{00000000-0008-0000-0A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1" name="Picture 4930">
          <a:extLst>
            <a:ext uri="{FF2B5EF4-FFF2-40B4-BE49-F238E27FC236}">
              <a16:creationId xmlns="" xmlns:a16="http://schemas.microsoft.com/office/drawing/2014/main" id="{00000000-0008-0000-0A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2" name="Picture 4931">
          <a:extLst>
            <a:ext uri="{FF2B5EF4-FFF2-40B4-BE49-F238E27FC236}">
              <a16:creationId xmlns="" xmlns:a16="http://schemas.microsoft.com/office/drawing/2014/main" id="{00000000-0008-0000-0A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3" name="Picture 4932">
          <a:extLst>
            <a:ext uri="{FF2B5EF4-FFF2-40B4-BE49-F238E27FC236}">
              <a16:creationId xmlns="" xmlns:a16="http://schemas.microsoft.com/office/drawing/2014/main" id="{00000000-0008-0000-0A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4" name="Picture 4933">
          <a:extLst>
            <a:ext uri="{FF2B5EF4-FFF2-40B4-BE49-F238E27FC236}">
              <a16:creationId xmlns="" xmlns:a16="http://schemas.microsoft.com/office/drawing/2014/main" id="{00000000-0008-0000-0A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5" name="Picture 4934">
          <a:extLst>
            <a:ext uri="{FF2B5EF4-FFF2-40B4-BE49-F238E27FC236}">
              <a16:creationId xmlns="" xmlns:a16="http://schemas.microsoft.com/office/drawing/2014/main" id="{00000000-0008-0000-0A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6" name="Picture 4935">
          <a:extLst>
            <a:ext uri="{FF2B5EF4-FFF2-40B4-BE49-F238E27FC236}">
              <a16:creationId xmlns="" xmlns:a16="http://schemas.microsoft.com/office/drawing/2014/main" id="{00000000-0008-0000-0A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7" name="Picture 4936">
          <a:extLst>
            <a:ext uri="{FF2B5EF4-FFF2-40B4-BE49-F238E27FC236}">
              <a16:creationId xmlns="" xmlns:a16="http://schemas.microsoft.com/office/drawing/2014/main" id="{00000000-0008-0000-0A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8" name="Picture 4937">
          <a:extLst>
            <a:ext uri="{FF2B5EF4-FFF2-40B4-BE49-F238E27FC236}">
              <a16:creationId xmlns="" xmlns:a16="http://schemas.microsoft.com/office/drawing/2014/main" id="{00000000-0008-0000-0A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39" name="Picture 4938">
          <a:extLst>
            <a:ext uri="{FF2B5EF4-FFF2-40B4-BE49-F238E27FC236}">
              <a16:creationId xmlns="" xmlns:a16="http://schemas.microsoft.com/office/drawing/2014/main" id="{00000000-0008-0000-0A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0" name="Picture 4939">
          <a:extLst>
            <a:ext uri="{FF2B5EF4-FFF2-40B4-BE49-F238E27FC236}">
              <a16:creationId xmlns="" xmlns:a16="http://schemas.microsoft.com/office/drawing/2014/main" id="{00000000-0008-0000-0A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1" name="Picture 4940">
          <a:extLst>
            <a:ext uri="{FF2B5EF4-FFF2-40B4-BE49-F238E27FC236}">
              <a16:creationId xmlns="" xmlns:a16="http://schemas.microsoft.com/office/drawing/2014/main" id="{00000000-0008-0000-0A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2" name="Picture 4941">
          <a:extLst>
            <a:ext uri="{FF2B5EF4-FFF2-40B4-BE49-F238E27FC236}">
              <a16:creationId xmlns="" xmlns:a16="http://schemas.microsoft.com/office/drawing/2014/main" id="{00000000-0008-0000-0A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3" name="Picture 4942">
          <a:extLst>
            <a:ext uri="{FF2B5EF4-FFF2-40B4-BE49-F238E27FC236}">
              <a16:creationId xmlns="" xmlns:a16="http://schemas.microsoft.com/office/drawing/2014/main" id="{00000000-0008-0000-0A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4" name="Picture 4943">
          <a:extLst>
            <a:ext uri="{FF2B5EF4-FFF2-40B4-BE49-F238E27FC236}">
              <a16:creationId xmlns="" xmlns:a16="http://schemas.microsoft.com/office/drawing/2014/main" id="{00000000-0008-0000-0A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5" name="Picture 4944">
          <a:extLst>
            <a:ext uri="{FF2B5EF4-FFF2-40B4-BE49-F238E27FC236}">
              <a16:creationId xmlns="" xmlns:a16="http://schemas.microsoft.com/office/drawing/2014/main" id="{00000000-0008-0000-0A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6" name="Picture 4945">
          <a:extLst>
            <a:ext uri="{FF2B5EF4-FFF2-40B4-BE49-F238E27FC236}">
              <a16:creationId xmlns="" xmlns:a16="http://schemas.microsoft.com/office/drawing/2014/main" id="{00000000-0008-0000-0A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7" name="Picture 4946">
          <a:extLst>
            <a:ext uri="{FF2B5EF4-FFF2-40B4-BE49-F238E27FC236}">
              <a16:creationId xmlns="" xmlns:a16="http://schemas.microsoft.com/office/drawing/2014/main" id="{00000000-0008-0000-0A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8" name="Picture 4947">
          <a:extLst>
            <a:ext uri="{FF2B5EF4-FFF2-40B4-BE49-F238E27FC236}">
              <a16:creationId xmlns="" xmlns:a16="http://schemas.microsoft.com/office/drawing/2014/main" id="{00000000-0008-0000-0A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49" name="Picture 4948">
          <a:extLst>
            <a:ext uri="{FF2B5EF4-FFF2-40B4-BE49-F238E27FC236}">
              <a16:creationId xmlns="" xmlns:a16="http://schemas.microsoft.com/office/drawing/2014/main" id="{00000000-0008-0000-0A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0" name="Picture 4949">
          <a:extLst>
            <a:ext uri="{FF2B5EF4-FFF2-40B4-BE49-F238E27FC236}">
              <a16:creationId xmlns="" xmlns:a16="http://schemas.microsoft.com/office/drawing/2014/main" id="{00000000-0008-0000-0A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1" name="Picture 4950">
          <a:extLst>
            <a:ext uri="{FF2B5EF4-FFF2-40B4-BE49-F238E27FC236}">
              <a16:creationId xmlns="" xmlns:a16="http://schemas.microsoft.com/office/drawing/2014/main" id="{00000000-0008-0000-0A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2" name="Picture 4951">
          <a:extLst>
            <a:ext uri="{FF2B5EF4-FFF2-40B4-BE49-F238E27FC236}">
              <a16:creationId xmlns="" xmlns:a16="http://schemas.microsoft.com/office/drawing/2014/main" id="{00000000-0008-0000-0A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3" name="Picture 4952">
          <a:extLst>
            <a:ext uri="{FF2B5EF4-FFF2-40B4-BE49-F238E27FC236}">
              <a16:creationId xmlns="" xmlns:a16="http://schemas.microsoft.com/office/drawing/2014/main" id="{00000000-0008-0000-0A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4" name="Picture 4953">
          <a:extLst>
            <a:ext uri="{FF2B5EF4-FFF2-40B4-BE49-F238E27FC236}">
              <a16:creationId xmlns="" xmlns:a16="http://schemas.microsoft.com/office/drawing/2014/main" id="{00000000-0008-0000-0A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5" name="Picture 4954">
          <a:extLst>
            <a:ext uri="{FF2B5EF4-FFF2-40B4-BE49-F238E27FC236}">
              <a16:creationId xmlns="" xmlns:a16="http://schemas.microsoft.com/office/drawing/2014/main" id="{00000000-0008-0000-0A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6" name="Picture 4955">
          <a:extLst>
            <a:ext uri="{FF2B5EF4-FFF2-40B4-BE49-F238E27FC236}">
              <a16:creationId xmlns="" xmlns:a16="http://schemas.microsoft.com/office/drawing/2014/main" id="{00000000-0008-0000-0A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7" name="Picture 4956">
          <a:extLst>
            <a:ext uri="{FF2B5EF4-FFF2-40B4-BE49-F238E27FC236}">
              <a16:creationId xmlns="" xmlns:a16="http://schemas.microsoft.com/office/drawing/2014/main" id="{00000000-0008-0000-0A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8" name="Picture 4957">
          <a:extLst>
            <a:ext uri="{FF2B5EF4-FFF2-40B4-BE49-F238E27FC236}">
              <a16:creationId xmlns="" xmlns:a16="http://schemas.microsoft.com/office/drawing/2014/main" id="{00000000-0008-0000-0A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59" name="Picture 4958">
          <a:extLst>
            <a:ext uri="{FF2B5EF4-FFF2-40B4-BE49-F238E27FC236}">
              <a16:creationId xmlns="" xmlns:a16="http://schemas.microsoft.com/office/drawing/2014/main" id="{00000000-0008-0000-0A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0" name="Picture 4959">
          <a:extLst>
            <a:ext uri="{FF2B5EF4-FFF2-40B4-BE49-F238E27FC236}">
              <a16:creationId xmlns="" xmlns:a16="http://schemas.microsoft.com/office/drawing/2014/main" id="{00000000-0008-0000-0A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1" name="Picture 4960">
          <a:extLst>
            <a:ext uri="{FF2B5EF4-FFF2-40B4-BE49-F238E27FC236}">
              <a16:creationId xmlns="" xmlns:a16="http://schemas.microsoft.com/office/drawing/2014/main" id="{00000000-0008-0000-0A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2" name="Picture 4961">
          <a:extLst>
            <a:ext uri="{FF2B5EF4-FFF2-40B4-BE49-F238E27FC236}">
              <a16:creationId xmlns="" xmlns:a16="http://schemas.microsoft.com/office/drawing/2014/main" id="{00000000-0008-0000-0A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3" name="Picture 4962">
          <a:extLst>
            <a:ext uri="{FF2B5EF4-FFF2-40B4-BE49-F238E27FC236}">
              <a16:creationId xmlns="" xmlns:a16="http://schemas.microsoft.com/office/drawing/2014/main" id="{00000000-0008-0000-0A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4" name="Picture 4963">
          <a:extLst>
            <a:ext uri="{FF2B5EF4-FFF2-40B4-BE49-F238E27FC236}">
              <a16:creationId xmlns="" xmlns:a16="http://schemas.microsoft.com/office/drawing/2014/main" id="{00000000-0008-0000-0A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5" name="Picture 4964">
          <a:extLst>
            <a:ext uri="{FF2B5EF4-FFF2-40B4-BE49-F238E27FC236}">
              <a16:creationId xmlns="" xmlns:a16="http://schemas.microsoft.com/office/drawing/2014/main" id="{00000000-0008-0000-0A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6" name="Picture 4965">
          <a:extLst>
            <a:ext uri="{FF2B5EF4-FFF2-40B4-BE49-F238E27FC236}">
              <a16:creationId xmlns="" xmlns:a16="http://schemas.microsoft.com/office/drawing/2014/main" id="{00000000-0008-0000-0A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7" name="Picture 4966">
          <a:extLst>
            <a:ext uri="{FF2B5EF4-FFF2-40B4-BE49-F238E27FC236}">
              <a16:creationId xmlns="" xmlns:a16="http://schemas.microsoft.com/office/drawing/2014/main" id="{00000000-0008-0000-0A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8" name="Picture 4967">
          <a:extLst>
            <a:ext uri="{FF2B5EF4-FFF2-40B4-BE49-F238E27FC236}">
              <a16:creationId xmlns="" xmlns:a16="http://schemas.microsoft.com/office/drawing/2014/main" id="{00000000-0008-0000-0A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69" name="Picture 4968">
          <a:extLst>
            <a:ext uri="{FF2B5EF4-FFF2-40B4-BE49-F238E27FC236}">
              <a16:creationId xmlns="" xmlns:a16="http://schemas.microsoft.com/office/drawing/2014/main" id="{00000000-0008-0000-0A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0" name="Picture 4969">
          <a:extLst>
            <a:ext uri="{FF2B5EF4-FFF2-40B4-BE49-F238E27FC236}">
              <a16:creationId xmlns="" xmlns:a16="http://schemas.microsoft.com/office/drawing/2014/main" id="{00000000-0008-0000-0A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1" name="Picture 4970">
          <a:extLst>
            <a:ext uri="{FF2B5EF4-FFF2-40B4-BE49-F238E27FC236}">
              <a16:creationId xmlns="" xmlns:a16="http://schemas.microsoft.com/office/drawing/2014/main" id="{00000000-0008-0000-0A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2" name="Picture 4971">
          <a:extLst>
            <a:ext uri="{FF2B5EF4-FFF2-40B4-BE49-F238E27FC236}">
              <a16:creationId xmlns="" xmlns:a16="http://schemas.microsoft.com/office/drawing/2014/main" id="{00000000-0008-0000-0A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3" name="Picture 4972">
          <a:extLst>
            <a:ext uri="{FF2B5EF4-FFF2-40B4-BE49-F238E27FC236}">
              <a16:creationId xmlns="" xmlns:a16="http://schemas.microsoft.com/office/drawing/2014/main" id="{00000000-0008-0000-0A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4" name="Picture 4973">
          <a:extLst>
            <a:ext uri="{FF2B5EF4-FFF2-40B4-BE49-F238E27FC236}">
              <a16:creationId xmlns="" xmlns:a16="http://schemas.microsoft.com/office/drawing/2014/main" id="{00000000-0008-0000-0A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5" name="Picture 4974">
          <a:extLst>
            <a:ext uri="{FF2B5EF4-FFF2-40B4-BE49-F238E27FC236}">
              <a16:creationId xmlns="" xmlns:a16="http://schemas.microsoft.com/office/drawing/2014/main" id="{00000000-0008-0000-0A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6" name="Picture 4975">
          <a:extLst>
            <a:ext uri="{FF2B5EF4-FFF2-40B4-BE49-F238E27FC236}">
              <a16:creationId xmlns="" xmlns:a16="http://schemas.microsoft.com/office/drawing/2014/main" id="{00000000-0008-0000-0A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7" name="Picture 4976">
          <a:extLst>
            <a:ext uri="{FF2B5EF4-FFF2-40B4-BE49-F238E27FC236}">
              <a16:creationId xmlns="" xmlns:a16="http://schemas.microsoft.com/office/drawing/2014/main" id="{00000000-0008-0000-0A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8" name="Picture 4977">
          <a:extLst>
            <a:ext uri="{FF2B5EF4-FFF2-40B4-BE49-F238E27FC236}">
              <a16:creationId xmlns="" xmlns:a16="http://schemas.microsoft.com/office/drawing/2014/main" id="{00000000-0008-0000-0A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79" name="Picture 4978">
          <a:extLst>
            <a:ext uri="{FF2B5EF4-FFF2-40B4-BE49-F238E27FC236}">
              <a16:creationId xmlns="" xmlns:a16="http://schemas.microsoft.com/office/drawing/2014/main" id="{00000000-0008-0000-0A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0" name="Picture 4979">
          <a:extLst>
            <a:ext uri="{FF2B5EF4-FFF2-40B4-BE49-F238E27FC236}">
              <a16:creationId xmlns="" xmlns:a16="http://schemas.microsoft.com/office/drawing/2014/main" id="{00000000-0008-0000-0A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1" name="Picture 4980">
          <a:extLst>
            <a:ext uri="{FF2B5EF4-FFF2-40B4-BE49-F238E27FC236}">
              <a16:creationId xmlns="" xmlns:a16="http://schemas.microsoft.com/office/drawing/2014/main" id="{00000000-0008-0000-0A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2" name="Picture 4981">
          <a:extLst>
            <a:ext uri="{FF2B5EF4-FFF2-40B4-BE49-F238E27FC236}">
              <a16:creationId xmlns="" xmlns:a16="http://schemas.microsoft.com/office/drawing/2014/main" id="{00000000-0008-0000-0A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3" name="Picture 4982">
          <a:extLst>
            <a:ext uri="{FF2B5EF4-FFF2-40B4-BE49-F238E27FC236}">
              <a16:creationId xmlns="" xmlns:a16="http://schemas.microsoft.com/office/drawing/2014/main" id="{00000000-0008-0000-0A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4" name="Picture 4983">
          <a:extLst>
            <a:ext uri="{FF2B5EF4-FFF2-40B4-BE49-F238E27FC236}">
              <a16:creationId xmlns="" xmlns:a16="http://schemas.microsoft.com/office/drawing/2014/main" id="{00000000-0008-0000-0A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5" name="Picture 4984">
          <a:extLst>
            <a:ext uri="{FF2B5EF4-FFF2-40B4-BE49-F238E27FC236}">
              <a16:creationId xmlns="" xmlns:a16="http://schemas.microsoft.com/office/drawing/2014/main" id="{00000000-0008-0000-0A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6" name="Picture 4985">
          <a:extLst>
            <a:ext uri="{FF2B5EF4-FFF2-40B4-BE49-F238E27FC236}">
              <a16:creationId xmlns="" xmlns:a16="http://schemas.microsoft.com/office/drawing/2014/main" id="{00000000-0008-0000-0A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7" name="Picture 4986">
          <a:extLst>
            <a:ext uri="{FF2B5EF4-FFF2-40B4-BE49-F238E27FC236}">
              <a16:creationId xmlns="" xmlns:a16="http://schemas.microsoft.com/office/drawing/2014/main" id="{00000000-0008-0000-0A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8" name="Picture 4987">
          <a:extLst>
            <a:ext uri="{FF2B5EF4-FFF2-40B4-BE49-F238E27FC236}">
              <a16:creationId xmlns="" xmlns:a16="http://schemas.microsoft.com/office/drawing/2014/main" id="{00000000-0008-0000-0A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89" name="Picture 4988">
          <a:extLst>
            <a:ext uri="{FF2B5EF4-FFF2-40B4-BE49-F238E27FC236}">
              <a16:creationId xmlns="" xmlns:a16="http://schemas.microsoft.com/office/drawing/2014/main" id="{00000000-0008-0000-0A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0" name="Picture 4989">
          <a:extLst>
            <a:ext uri="{FF2B5EF4-FFF2-40B4-BE49-F238E27FC236}">
              <a16:creationId xmlns="" xmlns:a16="http://schemas.microsoft.com/office/drawing/2014/main" id="{00000000-0008-0000-0A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1" name="Picture 4990">
          <a:extLst>
            <a:ext uri="{FF2B5EF4-FFF2-40B4-BE49-F238E27FC236}">
              <a16:creationId xmlns="" xmlns:a16="http://schemas.microsoft.com/office/drawing/2014/main" id="{00000000-0008-0000-0A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2" name="Picture 4991">
          <a:extLst>
            <a:ext uri="{FF2B5EF4-FFF2-40B4-BE49-F238E27FC236}">
              <a16:creationId xmlns="" xmlns:a16="http://schemas.microsoft.com/office/drawing/2014/main" id="{00000000-0008-0000-0A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3" name="Picture 4992">
          <a:extLst>
            <a:ext uri="{FF2B5EF4-FFF2-40B4-BE49-F238E27FC236}">
              <a16:creationId xmlns="" xmlns:a16="http://schemas.microsoft.com/office/drawing/2014/main" id="{00000000-0008-0000-0A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4" name="Picture 4993">
          <a:extLst>
            <a:ext uri="{FF2B5EF4-FFF2-40B4-BE49-F238E27FC236}">
              <a16:creationId xmlns="" xmlns:a16="http://schemas.microsoft.com/office/drawing/2014/main" id="{00000000-0008-0000-0A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5" name="Picture 4994">
          <a:extLst>
            <a:ext uri="{FF2B5EF4-FFF2-40B4-BE49-F238E27FC236}">
              <a16:creationId xmlns="" xmlns:a16="http://schemas.microsoft.com/office/drawing/2014/main" id="{00000000-0008-0000-0A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6" name="Picture 4995">
          <a:extLst>
            <a:ext uri="{FF2B5EF4-FFF2-40B4-BE49-F238E27FC236}">
              <a16:creationId xmlns="" xmlns:a16="http://schemas.microsoft.com/office/drawing/2014/main" id="{00000000-0008-0000-0A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7" name="Picture 4996">
          <a:extLst>
            <a:ext uri="{FF2B5EF4-FFF2-40B4-BE49-F238E27FC236}">
              <a16:creationId xmlns="" xmlns:a16="http://schemas.microsoft.com/office/drawing/2014/main" id="{00000000-0008-0000-0A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8" name="Picture 4997">
          <a:extLst>
            <a:ext uri="{FF2B5EF4-FFF2-40B4-BE49-F238E27FC236}">
              <a16:creationId xmlns="" xmlns:a16="http://schemas.microsoft.com/office/drawing/2014/main" id="{00000000-0008-0000-0A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4999" name="Picture 4998">
          <a:extLst>
            <a:ext uri="{FF2B5EF4-FFF2-40B4-BE49-F238E27FC236}">
              <a16:creationId xmlns="" xmlns:a16="http://schemas.microsoft.com/office/drawing/2014/main" id="{00000000-0008-0000-0A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0" name="Picture 4999">
          <a:extLst>
            <a:ext uri="{FF2B5EF4-FFF2-40B4-BE49-F238E27FC236}">
              <a16:creationId xmlns="" xmlns:a16="http://schemas.microsoft.com/office/drawing/2014/main" id="{00000000-0008-0000-0A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1" name="Picture 5000">
          <a:extLst>
            <a:ext uri="{FF2B5EF4-FFF2-40B4-BE49-F238E27FC236}">
              <a16:creationId xmlns="" xmlns:a16="http://schemas.microsoft.com/office/drawing/2014/main" id="{00000000-0008-0000-0A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2" name="Picture 5001">
          <a:extLst>
            <a:ext uri="{FF2B5EF4-FFF2-40B4-BE49-F238E27FC236}">
              <a16:creationId xmlns="" xmlns:a16="http://schemas.microsoft.com/office/drawing/2014/main" id="{00000000-0008-0000-0A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3" name="Picture 5002">
          <a:extLst>
            <a:ext uri="{FF2B5EF4-FFF2-40B4-BE49-F238E27FC236}">
              <a16:creationId xmlns="" xmlns:a16="http://schemas.microsoft.com/office/drawing/2014/main" id="{00000000-0008-0000-0A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4" name="Picture 5003">
          <a:extLst>
            <a:ext uri="{FF2B5EF4-FFF2-40B4-BE49-F238E27FC236}">
              <a16:creationId xmlns="" xmlns:a16="http://schemas.microsoft.com/office/drawing/2014/main" id="{00000000-0008-0000-0A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5" name="Picture 5004">
          <a:extLst>
            <a:ext uri="{FF2B5EF4-FFF2-40B4-BE49-F238E27FC236}">
              <a16:creationId xmlns="" xmlns:a16="http://schemas.microsoft.com/office/drawing/2014/main" id="{00000000-0008-0000-0A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6" name="Picture 5005">
          <a:extLst>
            <a:ext uri="{FF2B5EF4-FFF2-40B4-BE49-F238E27FC236}">
              <a16:creationId xmlns="" xmlns:a16="http://schemas.microsoft.com/office/drawing/2014/main" id="{00000000-0008-0000-0A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7" name="Picture 5006">
          <a:extLst>
            <a:ext uri="{FF2B5EF4-FFF2-40B4-BE49-F238E27FC236}">
              <a16:creationId xmlns="" xmlns:a16="http://schemas.microsoft.com/office/drawing/2014/main" id="{00000000-0008-0000-0A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8" name="Picture 5007">
          <a:extLst>
            <a:ext uri="{FF2B5EF4-FFF2-40B4-BE49-F238E27FC236}">
              <a16:creationId xmlns="" xmlns:a16="http://schemas.microsoft.com/office/drawing/2014/main" id="{00000000-0008-0000-0A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09" name="Picture 5008">
          <a:extLst>
            <a:ext uri="{FF2B5EF4-FFF2-40B4-BE49-F238E27FC236}">
              <a16:creationId xmlns="" xmlns:a16="http://schemas.microsoft.com/office/drawing/2014/main" id="{00000000-0008-0000-0A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0" name="Picture 5009">
          <a:extLst>
            <a:ext uri="{FF2B5EF4-FFF2-40B4-BE49-F238E27FC236}">
              <a16:creationId xmlns="" xmlns:a16="http://schemas.microsoft.com/office/drawing/2014/main" id="{00000000-0008-0000-0A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1" name="Picture 5010">
          <a:extLst>
            <a:ext uri="{FF2B5EF4-FFF2-40B4-BE49-F238E27FC236}">
              <a16:creationId xmlns="" xmlns:a16="http://schemas.microsoft.com/office/drawing/2014/main" id="{00000000-0008-0000-0A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2" name="Picture 5011">
          <a:extLst>
            <a:ext uri="{FF2B5EF4-FFF2-40B4-BE49-F238E27FC236}">
              <a16:creationId xmlns="" xmlns:a16="http://schemas.microsoft.com/office/drawing/2014/main" id="{00000000-0008-0000-0A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3" name="Picture 5012">
          <a:extLst>
            <a:ext uri="{FF2B5EF4-FFF2-40B4-BE49-F238E27FC236}">
              <a16:creationId xmlns="" xmlns:a16="http://schemas.microsoft.com/office/drawing/2014/main" id="{00000000-0008-0000-0A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4" name="Picture 5013">
          <a:extLst>
            <a:ext uri="{FF2B5EF4-FFF2-40B4-BE49-F238E27FC236}">
              <a16:creationId xmlns="" xmlns:a16="http://schemas.microsoft.com/office/drawing/2014/main" id="{00000000-0008-0000-0A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5" name="Picture 5014">
          <a:extLst>
            <a:ext uri="{FF2B5EF4-FFF2-40B4-BE49-F238E27FC236}">
              <a16:creationId xmlns="" xmlns:a16="http://schemas.microsoft.com/office/drawing/2014/main" id="{00000000-0008-0000-0A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6" name="Picture 5015">
          <a:extLst>
            <a:ext uri="{FF2B5EF4-FFF2-40B4-BE49-F238E27FC236}">
              <a16:creationId xmlns="" xmlns:a16="http://schemas.microsoft.com/office/drawing/2014/main" id="{00000000-0008-0000-0A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7" name="Picture 5016">
          <a:extLst>
            <a:ext uri="{FF2B5EF4-FFF2-40B4-BE49-F238E27FC236}">
              <a16:creationId xmlns="" xmlns:a16="http://schemas.microsoft.com/office/drawing/2014/main" id="{00000000-0008-0000-0A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8" name="Picture 5017">
          <a:extLst>
            <a:ext uri="{FF2B5EF4-FFF2-40B4-BE49-F238E27FC236}">
              <a16:creationId xmlns="" xmlns:a16="http://schemas.microsoft.com/office/drawing/2014/main" id="{00000000-0008-0000-0A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19" name="Picture 5018">
          <a:extLst>
            <a:ext uri="{FF2B5EF4-FFF2-40B4-BE49-F238E27FC236}">
              <a16:creationId xmlns="" xmlns:a16="http://schemas.microsoft.com/office/drawing/2014/main" id="{00000000-0008-0000-0A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0" name="Picture 5019">
          <a:extLst>
            <a:ext uri="{FF2B5EF4-FFF2-40B4-BE49-F238E27FC236}">
              <a16:creationId xmlns="" xmlns:a16="http://schemas.microsoft.com/office/drawing/2014/main" id="{00000000-0008-0000-0A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1" name="Picture 5020">
          <a:extLst>
            <a:ext uri="{FF2B5EF4-FFF2-40B4-BE49-F238E27FC236}">
              <a16:creationId xmlns="" xmlns:a16="http://schemas.microsoft.com/office/drawing/2014/main" id="{00000000-0008-0000-0A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2" name="Picture 5021">
          <a:extLst>
            <a:ext uri="{FF2B5EF4-FFF2-40B4-BE49-F238E27FC236}">
              <a16:creationId xmlns="" xmlns:a16="http://schemas.microsoft.com/office/drawing/2014/main" id="{00000000-0008-0000-0A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3" name="Picture 5022">
          <a:extLst>
            <a:ext uri="{FF2B5EF4-FFF2-40B4-BE49-F238E27FC236}">
              <a16:creationId xmlns="" xmlns:a16="http://schemas.microsoft.com/office/drawing/2014/main" id="{00000000-0008-0000-0A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4" name="Picture 5023">
          <a:extLst>
            <a:ext uri="{FF2B5EF4-FFF2-40B4-BE49-F238E27FC236}">
              <a16:creationId xmlns="" xmlns:a16="http://schemas.microsoft.com/office/drawing/2014/main" id="{00000000-0008-0000-0A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5" name="Picture 5024">
          <a:extLst>
            <a:ext uri="{FF2B5EF4-FFF2-40B4-BE49-F238E27FC236}">
              <a16:creationId xmlns="" xmlns:a16="http://schemas.microsoft.com/office/drawing/2014/main" id="{00000000-0008-0000-0A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6" name="Picture 5025">
          <a:extLst>
            <a:ext uri="{FF2B5EF4-FFF2-40B4-BE49-F238E27FC236}">
              <a16:creationId xmlns="" xmlns:a16="http://schemas.microsoft.com/office/drawing/2014/main" id="{00000000-0008-0000-0A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7" name="Picture 5026">
          <a:extLst>
            <a:ext uri="{FF2B5EF4-FFF2-40B4-BE49-F238E27FC236}">
              <a16:creationId xmlns="" xmlns:a16="http://schemas.microsoft.com/office/drawing/2014/main" id="{00000000-0008-0000-0A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8" name="Picture 5027">
          <a:extLst>
            <a:ext uri="{FF2B5EF4-FFF2-40B4-BE49-F238E27FC236}">
              <a16:creationId xmlns="" xmlns:a16="http://schemas.microsoft.com/office/drawing/2014/main" id="{00000000-0008-0000-0A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29" name="Picture 5028">
          <a:extLst>
            <a:ext uri="{FF2B5EF4-FFF2-40B4-BE49-F238E27FC236}">
              <a16:creationId xmlns="" xmlns:a16="http://schemas.microsoft.com/office/drawing/2014/main" id="{00000000-0008-0000-0A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0" name="Picture 5029">
          <a:extLst>
            <a:ext uri="{FF2B5EF4-FFF2-40B4-BE49-F238E27FC236}">
              <a16:creationId xmlns="" xmlns:a16="http://schemas.microsoft.com/office/drawing/2014/main" id="{00000000-0008-0000-0A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1" name="Picture 5030">
          <a:extLst>
            <a:ext uri="{FF2B5EF4-FFF2-40B4-BE49-F238E27FC236}">
              <a16:creationId xmlns="" xmlns:a16="http://schemas.microsoft.com/office/drawing/2014/main" id="{00000000-0008-0000-0A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2" name="Picture 5031">
          <a:extLst>
            <a:ext uri="{FF2B5EF4-FFF2-40B4-BE49-F238E27FC236}">
              <a16:creationId xmlns="" xmlns:a16="http://schemas.microsoft.com/office/drawing/2014/main" id="{00000000-0008-0000-0A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3" name="Picture 5032">
          <a:extLst>
            <a:ext uri="{FF2B5EF4-FFF2-40B4-BE49-F238E27FC236}">
              <a16:creationId xmlns="" xmlns:a16="http://schemas.microsoft.com/office/drawing/2014/main" id="{00000000-0008-0000-0A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4" name="Picture 5033">
          <a:extLst>
            <a:ext uri="{FF2B5EF4-FFF2-40B4-BE49-F238E27FC236}">
              <a16:creationId xmlns="" xmlns:a16="http://schemas.microsoft.com/office/drawing/2014/main" id="{00000000-0008-0000-0A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5" name="Picture 5034">
          <a:extLst>
            <a:ext uri="{FF2B5EF4-FFF2-40B4-BE49-F238E27FC236}">
              <a16:creationId xmlns="" xmlns:a16="http://schemas.microsoft.com/office/drawing/2014/main" id="{00000000-0008-0000-0A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6" name="Picture 5035">
          <a:extLst>
            <a:ext uri="{FF2B5EF4-FFF2-40B4-BE49-F238E27FC236}">
              <a16:creationId xmlns="" xmlns:a16="http://schemas.microsoft.com/office/drawing/2014/main" id="{00000000-0008-0000-0A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7" name="Picture 5036">
          <a:extLst>
            <a:ext uri="{FF2B5EF4-FFF2-40B4-BE49-F238E27FC236}">
              <a16:creationId xmlns="" xmlns:a16="http://schemas.microsoft.com/office/drawing/2014/main" id="{00000000-0008-0000-0A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8" name="Picture 5037">
          <a:extLst>
            <a:ext uri="{FF2B5EF4-FFF2-40B4-BE49-F238E27FC236}">
              <a16:creationId xmlns="" xmlns:a16="http://schemas.microsoft.com/office/drawing/2014/main" id="{00000000-0008-0000-0A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39" name="Picture 5038">
          <a:extLst>
            <a:ext uri="{FF2B5EF4-FFF2-40B4-BE49-F238E27FC236}">
              <a16:creationId xmlns="" xmlns:a16="http://schemas.microsoft.com/office/drawing/2014/main" id="{00000000-0008-0000-0A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0" name="Picture 5039">
          <a:extLst>
            <a:ext uri="{FF2B5EF4-FFF2-40B4-BE49-F238E27FC236}">
              <a16:creationId xmlns="" xmlns:a16="http://schemas.microsoft.com/office/drawing/2014/main" id="{00000000-0008-0000-0A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1" name="Picture 5040">
          <a:extLst>
            <a:ext uri="{FF2B5EF4-FFF2-40B4-BE49-F238E27FC236}">
              <a16:creationId xmlns="" xmlns:a16="http://schemas.microsoft.com/office/drawing/2014/main" id="{00000000-0008-0000-0A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2" name="Picture 5041">
          <a:extLst>
            <a:ext uri="{FF2B5EF4-FFF2-40B4-BE49-F238E27FC236}">
              <a16:creationId xmlns="" xmlns:a16="http://schemas.microsoft.com/office/drawing/2014/main" id="{00000000-0008-0000-0A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3" name="Picture 5042">
          <a:extLst>
            <a:ext uri="{FF2B5EF4-FFF2-40B4-BE49-F238E27FC236}">
              <a16:creationId xmlns="" xmlns:a16="http://schemas.microsoft.com/office/drawing/2014/main" id="{00000000-0008-0000-0A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4" name="Picture 5043">
          <a:extLst>
            <a:ext uri="{FF2B5EF4-FFF2-40B4-BE49-F238E27FC236}">
              <a16:creationId xmlns="" xmlns:a16="http://schemas.microsoft.com/office/drawing/2014/main" id="{00000000-0008-0000-0A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5" name="Picture 5044">
          <a:extLst>
            <a:ext uri="{FF2B5EF4-FFF2-40B4-BE49-F238E27FC236}">
              <a16:creationId xmlns="" xmlns:a16="http://schemas.microsoft.com/office/drawing/2014/main" id="{00000000-0008-0000-0A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6" name="Picture 5045">
          <a:extLst>
            <a:ext uri="{FF2B5EF4-FFF2-40B4-BE49-F238E27FC236}">
              <a16:creationId xmlns="" xmlns:a16="http://schemas.microsoft.com/office/drawing/2014/main" id="{00000000-0008-0000-0A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7" name="Picture 5046">
          <a:extLst>
            <a:ext uri="{FF2B5EF4-FFF2-40B4-BE49-F238E27FC236}">
              <a16:creationId xmlns="" xmlns:a16="http://schemas.microsoft.com/office/drawing/2014/main" id="{00000000-0008-0000-0A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8" name="Picture 5047">
          <a:extLst>
            <a:ext uri="{FF2B5EF4-FFF2-40B4-BE49-F238E27FC236}">
              <a16:creationId xmlns="" xmlns:a16="http://schemas.microsoft.com/office/drawing/2014/main" id="{00000000-0008-0000-0A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49" name="Picture 5048">
          <a:extLst>
            <a:ext uri="{FF2B5EF4-FFF2-40B4-BE49-F238E27FC236}">
              <a16:creationId xmlns="" xmlns:a16="http://schemas.microsoft.com/office/drawing/2014/main" id="{00000000-0008-0000-0A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0" name="Picture 5049">
          <a:extLst>
            <a:ext uri="{FF2B5EF4-FFF2-40B4-BE49-F238E27FC236}">
              <a16:creationId xmlns="" xmlns:a16="http://schemas.microsoft.com/office/drawing/2014/main" id="{00000000-0008-0000-0A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1" name="Picture 5050">
          <a:extLst>
            <a:ext uri="{FF2B5EF4-FFF2-40B4-BE49-F238E27FC236}">
              <a16:creationId xmlns="" xmlns:a16="http://schemas.microsoft.com/office/drawing/2014/main" id="{00000000-0008-0000-0A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2" name="Picture 5051">
          <a:extLst>
            <a:ext uri="{FF2B5EF4-FFF2-40B4-BE49-F238E27FC236}">
              <a16:creationId xmlns="" xmlns:a16="http://schemas.microsoft.com/office/drawing/2014/main" id="{00000000-0008-0000-0A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3" name="Picture 5052">
          <a:extLst>
            <a:ext uri="{FF2B5EF4-FFF2-40B4-BE49-F238E27FC236}">
              <a16:creationId xmlns="" xmlns:a16="http://schemas.microsoft.com/office/drawing/2014/main" id="{00000000-0008-0000-0A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4" name="Picture 5053">
          <a:extLst>
            <a:ext uri="{FF2B5EF4-FFF2-40B4-BE49-F238E27FC236}">
              <a16:creationId xmlns="" xmlns:a16="http://schemas.microsoft.com/office/drawing/2014/main" id="{00000000-0008-0000-0A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5" name="Picture 5054">
          <a:extLst>
            <a:ext uri="{FF2B5EF4-FFF2-40B4-BE49-F238E27FC236}">
              <a16:creationId xmlns="" xmlns:a16="http://schemas.microsoft.com/office/drawing/2014/main" id="{00000000-0008-0000-0A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6" name="Picture 5055">
          <a:extLst>
            <a:ext uri="{FF2B5EF4-FFF2-40B4-BE49-F238E27FC236}">
              <a16:creationId xmlns="" xmlns:a16="http://schemas.microsoft.com/office/drawing/2014/main" id="{00000000-0008-0000-0A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7" name="Picture 5056">
          <a:extLst>
            <a:ext uri="{FF2B5EF4-FFF2-40B4-BE49-F238E27FC236}">
              <a16:creationId xmlns="" xmlns:a16="http://schemas.microsoft.com/office/drawing/2014/main" id="{00000000-0008-0000-0A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8" name="Picture 5057">
          <a:extLst>
            <a:ext uri="{FF2B5EF4-FFF2-40B4-BE49-F238E27FC236}">
              <a16:creationId xmlns="" xmlns:a16="http://schemas.microsoft.com/office/drawing/2014/main" id="{00000000-0008-0000-0A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59" name="Picture 5058">
          <a:extLst>
            <a:ext uri="{FF2B5EF4-FFF2-40B4-BE49-F238E27FC236}">
              <a16:creationId xmlns="" xmlns:a16="http://schemas.microsoft.com/office/drawing/2014/main" id="{00000000-0008-0000-0A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60" name="Picture 5059">
          <a:extLst>
            <a:ext uri="{FF2B5EF4-FFF2-40B4-BE49-F238E27FC236}">
              <a16:creationId xmlns="" xmlns:a16="http://schemas.microsoft.com/office/drawing/2014/main" id="{00000000-0008-0000-0A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61" name="Picture 5060">
          <a:extLst>
            <a:ext uri="{FF2B5EF4-FFF2-40B4-BE49-F238E27FC236}">
              <a16:creationId xmlns="" xmlns:a16="http://schemas.microsoft.com/office/drawing/2014/main" id="{00000000-0008-0000-0A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62" name="Picture 5061">
          <a:extLst>
            <a:ext uri="{FF2B5EF4-FFF2-40B4-BE49-F238E27FC236}">
              <a16:creationId xmlns="" xmlns:a16="http://schemas.microsoft.com/office/drawing/2014/main" id="{00000000-0008-0000-0A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63" name="Picture 5062">
          <a:extLst>
            <a:ext uri="{FF2B5EF4-FFF2-40B4-BE49-F238E27FC236}">
              <a16:creationId xmlns="" xmlns:a16="http://schemas.microsoft.com/office/drawing/2014/main" id="{00000000-0008-0000-0A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633</xdr:row>
      <xdr:rowOff>0</xdr:rowOff>
    </xdr:from>
    <xdr:ext cx="45720" cy="45720"/>
    <xdr:pic>
      <xdr:nvPicPr>
        <xdr:cNvPr id="5064" name="Picture 5063">
          <a:extLst>
            <a:ext uri="{FF2B5EF4-FFF2-40B4-BE49-F238E27FC236}">
              <a16:creationId xmlns="" xmlns:a16="http://schemas.microsoft.com/office/drawing/2014/main" id="{00000000-0008-0000-0A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05225" y="113518950"/>
          <a:ext cx="45720" cy="457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0</xdr:colOff>
      <xdr:row>59</xdr:row>
      <xdr:rowOff>0</xdr:rowOff>
    </xdr:from>
    <xdr:to>
      <xdr:col>1</xdr:col>
      <xdr:colOff>45720</xdr:colOff>
      <xdr:row>59</xdr:row>
      <xdr:rowOff>30480</xdr:rowOff>
    </xdr:to>
    <xdr:pic>
      <xdr:nvPicPr>
        <xdr:cNvPr id="2" name="Picture 8">
          <a:extLst>
            <a:ext uri="{FF2B5EF4-FFF2-40B4-BE49-F238E27FC236}">
              <a16:creationId xmlns=""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11734800"/>
          <a:ext cx="45720" cy="30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59</xdr:row>
      <xdr:rowOff>0</xdr:rowOff>
    </xdr:from>
    <xdr:to>
      <xdr:col>1</xdr:col>
      <xdr:colOff>45720</xdr:colOff>
      <xdr:row>59</xdr:row>
      <xdr:rowOff>30480</xdr:rowOff>
    </xdr:to>
    <xdr:pic>
      <xdr:nvPicPr>
        <xdr:cNvPr id="3" name="Picture 9">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11734800"/>
          <a:ext cx="45720" cy="30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DSP17\Desktop\KWALE%20COUNTY%20GOVERNMENT%20Q3%20COB\3070%20COB%20%20Q3%20FY%202024-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urrent Exp."/>
      <sheetName val="Sheet2"/>
      <sheetName val="Development Exp. "/>
      <sheetName val="Development Projects"/>
      <sheetName val="Sheet1"/>
      <sheetName val="Programme Based Report"/>
      <sheetName val="Programme Based Budget"/>
      <sheetName val="Revenue By Source"/>
      <sheetName val="OSR Arrears Report"/>
      <sheetName val="Programme Performance Report"/>
      <sheetName val="Pending Bill Recurrent"/>
      <sheetName val="Pending Bills"/>
      <sheetName val="Payroll "/>
      <sheetName val="Foreign Travel"/>
      <sheetName val="Legal Fees"/>
      <sheetName val="Bank Accounts"/>
      <sheetName val="D1''Budget Exe by Prog"/>
      <sheetName val="D2'' Prog &amp; Sub Prog Repo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1"/>
  <sheetViews>
    <sheetView zoomScaleNormal="100" workbookViewId="0">
      <selection activeCell="D11" sqref="D11"/>
    </sheetView>
  </sheetViews>
  <sheetFormatPr defaultColWidth="9.42578125" defaultRowHeight="12.75"/>
  <cols>
    <col min="1" max="1" width="72.85546875" style="121" customWidth="1"/>
    <col min="2" max="4" width="15.5703125" style="124" customWidth="1"/>
    <col min="5" max="5" width="38.42578125" style="121" customWidth="1"/>
    <col min="6" max="6" width="13.5703125" style="121" customWidth="1"/>
    <col min="7" max="16384" width="9.42578125" style="121"/>
  </cols>
  <sheetData>
    <row r="1" spans="1:5" s="57" customFormat="1" ht="27" customHeight="1">
      <c r="A1" s="55" t="s">
        <v>2</v>
      </c>
      <c r="B1" s="96"/>
      <c r="C1" s="96"/>
      <c r="D1" s="96"/>
      <c r="E1" s="56"/>
    </row>
    <row r="2" spans="1:5" s="57" customFormat="1" ht="16.5" customHeight="1">
      <c r="A2" s="841" t="s">
        <v>160</v>
      </c>
      <c r="B2" s="841"/>
      <c r="C2" s="841"/>
      <c r="D2" s="841"/>
      <c r="E2" s="841"/>
    </row>
    <row r="3" spans="1:5" s="57" customFormat="1" ht="17.25" customHeight="1">
      <c r="A3" s="841" t="s">
        <v>767</v>
      </c>
      <c r="B3" s="841"/>
      <c r="C3" s="841"/>
      <c r="D3" s="841"/>
      <c r="E3" s="841"/>
    </row>
    <row r="4" spans="1:5" s="57" customFormat="1" ht="18" customHeight="1">
      <c r="A4" s="841" t="s">
        <v>768</v>
      </c>
      <c r="B4" s="841"/>
      <c r="C4" s="97"/>
      <c r="D4" s="97"/>
      <c r="E4" s="56"/>
    </row>
    <row r="5" spans="1:5" s="120" customFormat="1" ht="78.75">
      <c r="A5" s="119" t="s">
        <v>11</v>
      </c>
      <c r="B5" s="98" t="s">
        <v>99</v>
      </c>
      <c r="C5" s="98" t="s">
        <v>77</v>
      </c>
      <c r="D5" s="98" t="s">
        <v>26</v>
      </c>
      <c r="E5" s="119" t="s">
        <v>81</v>
      </c>
    </row>
    <row r="6" spans="1:5" s="120" customFormat="1" ht="15.75">
      <c r="A6" s="119"/>
      <c r="B6" s="98" t="s">
        <v>23</v>
      </c>
      <c r="C6" s="98" t="s">
        <v>24</v>
      </c>
      <c r="D6" s="98" t="s">
        <v>25</v>
      </c>
      <c r="E6" s="119"/>
    </row>
    <row r="7" spans="1:5" s="95" customFormat="1" ht="15">
      <c r="A7" s="94" t="s">
        <v>769</v>
      </c>
      <c r="B7" s="123">
        <v>-300000000</v>
      </c>
      <c r="C7" s="123">
        <v>0</v>
      </c>
      <c r="D7" s="123">
        <v>-300000000</v>
      </c>
      <c r="E7" s="94"/>
    </row>
    <row r="8" spans="1:5" s="95" customFormat="1" ht="15">
      <c r="A8" s="94" t="s">
        <v>770</v>
      </c>
      <c r="B8" s="123">
        <v>3066558108</v>
      </c>
      <c r="C8" s="123">
        <v>2387550591</v>
      </c>
      <c r="D8" s="123">
        <v>679007517</v>
      </c>
      <c r="E8" s="94"/>
    </row>
    <row r="9" spans="1:5" s="95" customFormat="1" ht="15">
      <c r="A9" s="94" t="s">
        <v>771</v>
      </c>
      <c r="B9" s="123">
        <v>108292072</v>
      </c>
      <c r="C9" s="123">
        <v>68646769</v>
      </c>
      <c r="D9" s="123">
        <v>39645303</v>
      </c>
      <c r="E9" s="94"/>
    </row>
    <row r="10" spans="1:5" s="95" customFormat="1" ht="15">
      <c r="A10" s="94" t="s">
        <v>772</v>
      </c>
      <c r="B10" s="123">
        <v>128983690</v>
      </c>
      <c r="C10" s="123">
        <v>104526098</v>
      </c>
      <c r="D10" s="123">
        <v>24457592</v>
      </c>
      <c r="E10" s="94"/>
    </row>
    <row r="11" spans="1:5" s="95" customFormat="1" ht="15">
      <c r="A11" s="94" t="s">
        <v>773</v>
      </c>
      <c r="B11" s="123">
        <v>141138616</v>
      </c>
      <c r="C11" s="123">
        <v>112921167</v>
      </c>
      <c r="D11" s="123">
        <v>28217449</v>
      </c>
      <c r="E11" s="94"/>
    </row>
    <row r="12" spans="1:5" s="95" customFormat="1" ht="15">
      <c r="A12" s="94" t="s">
        <v>774</v>
      </c>
      <c r="B12" s="123">
        <v>1800000</v>
      </c>
      <c r="C12" s="123">
        <v>0</v>
      </c>
      <c r="D12" s="123">
        <v>1800000</v>
      </c>
      <c r="E12" s="94"/>
    </row>
    <row r="13" spans="1:5" s="95" customFormat="1" ht="15">
      <c r="A13" s="94" t="s">
        <v>775</v>
      </c>
      <c r="B13" s="123">
        <v>35202416</v>
      </c>
      <c r="C13" s="123">
        <v>20490132</v>
      </c>
      <c r="D13" s="123">
        <v>14712284</v>
      </c>
      <c r="E13" s="94"/>
    </row>
    <row r="14" spans="1:5" s="95" customFormat="1" ht="15">
      <c r="A14" s="94" t="s">
        <v>776</v>
      </c>
      <c r="B14" s="123">
        <v>40005752</v>
      </c>
      <c r="C14" s="123">
        <v>21680777</v>
      </c>
      <c r="D14" s="123">
        <v>18324975</v>
      </c>
      <c r="E14" s="94"/>
    </row>
    <row r="15" spans="1:5" s="95" customFormat="1" ht="15">
      <c r="A15" s="94" t="s">
        <v>777</v>
      </c>
      <c r="B15" s="123">
        <v>377184</v>
      </c>
      <c r="C15" s="123">
        <v>0</v>
      </c>
      <c r="D15" s="123">
        <v>377184</v>
      </c>
      <c r="E15" s="94"/>
    </row>
    <row r="16" spans="1:5" s="95" customFormat="1" ht="15">
      <c r="A16" s="94" t="s">
        <v>778</v>
      </c>
      <c r="B16" s="123">
        <v>8872000</v>
      </c>
      <c r="C16" s="123">
        <v>6383000</v>
      </c>
      <c r="D16" s="123">
        <v>2489000</v>
      </c>
      <c r="E16" s="94"/>
    </row>
    <row r="17" spans="1:5" s="95" customFormat="1" ht="15">
      <c r="A17" s="94" t="s">
        <v>779</v>
      </c>
      <c r="B17" s="123">
        <v>29896325</v>
      </c>
      <c r="C17" s="123">
        <v>22158941</v>
      </c>
      <c r="D17" s="123">
        <v>7737384</v>
      </c>
      <c r="E17" s="94"/>
    </row>
    <row r="18" spans="1:5" s="95" customFormat="1" ht="15">
      <c r="A18" s="94" t="s">
        <v>780</v>
      </c>
      <c r="B18" s="123">
        <v>669900</v>
      </c>
      <c r="C18" s="123">
        <v>0</v>
      </c>
      <c r="D18" s="123">
        <v>669900</v>
      </c>
      <c r="E18" s="94"/>
    </row>
    <row r="19" spans="1:5" s="95" customFormat="1" ht="15">
      <c r="A19" s="94" t="s">
        <v>781</v>
      </c>
      <c r="B19" s="123">
        <v>7498116</v>
      </c>
      <c r="C19" s="123">
        <v>1833482</v>
      </c>
      <c r="D19" s="123">
        <v>5664634</v>
      </c>
      <c r="E19" s="94"/>
    </row>
    <row r="20" spans="1:5" s="95" customFormat="1" ht="15">
      <c r="A20" s="94" t="s">
        <v>782</v>
      </c>
      <c r="B20" s="123">
        <v>36419322</v>
      </c>
      <c r="C20" s="123">
        <v>14472300</v>
      </c>
      <c r="D20" s="123">
        <v>21947022</v>
      </c>
      <c r="E20" s="94"/>
    </row>
    <row r="21" spans="1:5" s="95" customFormat="1" ht="15">
      <c r="A21" s="94" t="s">
        <v>783</v>
      </c>
      <c r="B21" s="123">
        <v>2076000</v>
      </c>
      <c r="C21" s="123">
        <v>1344000</v>
      </c>
      <c r="D21" s="123">
        <v>732000</v>
      </c>
      <c r="E21" s="94"/>
    </row>
    <row r="22" spans="1:5" s="95" customFormat="1" ht="15">
      <c r="A22" s="94" t="s">
        <v>784</v>
      </c>
      <c r="B22" s="123">
        <v>3800000</v>
      </c>
      <c r="C22" s="123">
        <v>2348407</v>
      </c>
      <c r="D22" s="123">
        <v>1451593</v>
      </c>
      <c r="E22" s="94"/>
    </row>
    <row r="23" spans="1:5" s="95" customFormat="1" ht="15">
      <c r="A23" s="94" t="s">
        <v>785</v>
      </c>
      <c r="B23" s="123">
        <v>2071240</v>
      </c>
      <c r="C23" s="123">
        <v>1332720</v>
      </c>
      <c r="D23" s="123">
        <v>738520</v>
      </c>
      <c r="E23" s="94"/>
    </row>
    <row r="24" spans="1:5" s="176" customFormat="1" ht="15">
      <c r="A24" s="365" t="s">
        <v>786</v>
      </c>
      <c r="B24" s="651">
        <v>33432440</v>
      </c>
      <c r="C24" s="651">
        <v>18987095</v>
      </c>
      <c r="D24" s="651">
        <v>14445345</v>
      </c>
      <c r="E24" s="365"/>
    </row>
    <row r="25" spans="1:5" s="95" customFormat="1" ht="15">
      <c r="A25" s="94" t="s">
        <v>787</v>
      </c>
      <c r="B25" s="123">
        <v>83650000</v>
      </c>
      <c r="C25" s="123">
        <v>57610753</v>
      </c>
      <c r="D25" s="123">
        <v>26039247</v>
      </c>
      <c r="E25" s="94"/>
    </row>
    <row r="26" spans="1:5" s="95" customFormat="1" ht="15">
      <c r="A26" s="94" t="s">
        <v>788</v>
      </c>
      <c r="B26" s="123">
        <v>6847254</v>
      </c>
      <c r="C26" s="123">
        <v>213870</v>
      </c>
      <c r="D26" s="123">
        <v>6633384</v>
      </c>
      <c r="E26" s="94"/>
    </row>
    <row r="27" spans="1:5" s="95" customFormat="1" ht="15">
      <c r="A27" s="94" t="s">
        <v>789</v>
      </c>
      <c r="B27" s="123">
        <v>15000</v>
      </c>
      <c r="C27" s="123">
        <v>0</v>
      </c>
      <c r="D27" s="123">
        <v>15000</v>
      </c>
      <c r="E27" s="94"/>
    </row>
    <row r="28" spans="1:5" s="95" customFormat="1" ht="15">
      <c r="A28" s="94" t="s">
        <v>790</v>
      </c>
      <c r="B28" s="123">
        <v>1415100</v>
      </c>
      <c r="C28" s="123">
        <v>147850</v>
      </c>
      <c r="D28" s="123">
        <v>1267250</v>
      </c>
      <c r="E28" s="94"/>
    </row>
    <row r="29" spans="1:5" s="95" customFormat="1" ht="15">
      <c r="A29" s="94" t="s">
        <v>791</v>
      </c>
      <c r="B29" s="123">
        <v>11484000</v>
      </c>
      <c r="C29" s="123">
        <v>963613</v>
      </c>
      <c r="D29" s="123">
        <v>10520387</v>
      </c>
      <c r="E29" s="94"/>
    </row>
    <row r="30" spans="1:5" s="95" customFormat="1" ht="15">
      <c r="A30" s="94" t="s">
        <v>792</v>
      </c>
      <c r="B30" s="123">
        <v>3480640</v>
      </c>
      <c r="C30" s="123">
        <v>960480</v>
      </c>
      <c r="D30" s="123">
        <v>2520160</v>
      </c>
      <c r="E30" s="94"/>
    </row>
    <row r="31" spans="1:5" s="95" customFormat="1" ht="15">
      <c r="A31" s="94" t="s">
        <v>793</v>
      </c>
      <c r="B31" s="123">
        <v>932513</v>
      </c>
      <c r="C31" s="123">
        <v>74189</v>
      </c>
      <c r="D31" s="123">
        <v>858324</v>
      </c>
      <c r="E31" s="94"/>
    </row>
    <row r="32" spans="1:5" s="95" customFormat="1" ht="15">
      <c r="A32" s="94" t="s">
        <v>794</v>
      </c>
      <c r="B32" s="123">
        <v>2000000</v>
      </c>
      <c r="C32" s="123">
        <v>0</v>
      </c>
      <c r="D32" s="123">
        <v>2000000</v>
      </c>
      <c r="E32" s="94"/>
    </row>
    <row r="33" spans="1:5" s="95" customFormat="1" ht="15">
      <c r="A33" s="94" t="s">
        <v>795</v>
      </c>
      <c r="B33" s="123">
        <v>8110000</v>
      </c>
      <c r="C33" s="123">
        <v>0</v>
      </c>
      <c r="D33" s="123">
        <v>8110000</v>
      </c>
      <c r="E33" s="94"/>
    </row>
    <row r="34" spans="1:5" s="95" customFormat="1" ht="15">
      <c r="A34" s="94" t="s">
        <v>796</v>
      </c>
      <c r="B34" s="123">
        <v>844000</v>
      </c>
      <c r="C34" s="123">
        <v>641995</v>
      </c>
      <c r="D34" s="123">
        <v>202005</v>
      </c>
      <c r="E34" s="94"/>
    </row>
    <row r="35" spans="1:5" s="95" customFormat="1" ht="15">
      <c r="A35" s="94" t="s">
        <v>797</v>
      </c>
      <c r="B35" s="123">
        <v>49031949</v>
      </c>
      <c r="C35" s="123">
        <v>18234978</v>
      </c>
      <c r="D35" s="123">
        <v>30796971</v>
      </c>
      <c r="E35" s="94"/>
    </row>
    <row r="36" spans="1:5" s="95" customFormat="1" ht="15">
      <c r="A36" s="94" t="s">
        <v>798</v>
      </c>
      <c r="B36" s="123">
        <v>20968600</v>
      </c>
      <c r="C36" s="123">
        <v>3786350</v>
      </c>
      <c r="D36" s="123">
        <v>17182250</v>
      </c>
      <c r="E36" s="94"/>
    </row>
    <row r="37" spans="1:5" s="95" customFormat="1" ht="15">
      <c r="A37" s="94" t="s">
        <v>799</v>
      </c>
      <c r="B37" s="123">
        <v>178174354</v>
      </c>
      <c r="C37" s="123">
        <v>69985091</v>
      </c>
      <c r="D37" s="123">
        <v>108189263</v>
      </c>
      <c r="E37" s="94"/>
    </row>
    <row r="38" spans="1:5" s="95" customFormat="1" ht="15">
      <c r="A38" s="94" t="s">
        <v>800</v>
      </c>
      <c r="B38" s="123">
        <v>2453800</v>
      </c>
      <c r="C38" s="123">
        <v>0</v>
      </c>
      <c r="D38" s="123">
        <v>2453800</v>
      </c>
      <c r="E38" s="94"/>
    </row>
    <row r="39" spans="1:5" s="95" customFormat="1" ht="15">
      <c r="A39" s="94" t="s">
        <v>801</v>
      </c>
      <c r="B39" s="123">
        <v>305000</v>
      </c>
      <c r="C39" s="123">
        <v>0</v>
      </c>
      <c r="D39" s="123">
        <v>305000</v>
      </c>
      <c r="E39" s="94"/>
    </row>
    <row r="40" spans="1:5" s="95" customFormat="1" ht="15">
      <c r="A40" s="94" t="s">
        <v>802</v>
      </c>
      <c r="B40" s="123">
        <v>24150000</v>
      </c>
      <c r="C40" s="123">
        <v>11930500</v>
      </c>
      <c r="D40" s="123">
        <v>12219500</v>
      </c>
      <c r="E40" s="94"/>
    </row>
    <row r="41" spans="1:5" s="95" customFormat="1" ht="15">
      <c r="A41" s="94" t="s">
        <v>803</v>
      </c>
      <c r="B41" s="123">
        <v>33467267</v>
      </c>
      <c r="C41" s="123">
        <v>14733685</v>
      </c>
      <c r="D41" s="123">
        <v>18733582</v>
      </c>
      <c r="E41" s="94"/>
    </row>
    <row r="42" spans="1:5" s="95" customFormat="1" ht="15">
      <c r="A42" s="94" t="s">
        <v>804</v>
      </c>
      <c r="B42" s="123">
        <v>57295593</v>
      </c>
      <c r="C42" s="123">
        <v>27383594</v>
      </c>
      <c r="D42" s="123">
        <v>29911999</v>
      </c>
      <c r="E42" s="94"/>
    </row>
    <row r="43" spans="1:5" s="95" customFormat="1" ht="15">
      <c r="A43" s="94" t="s">
        <v>805</v>
      </c>
      <c r="B43" s="123">
        <v>17177346</v>
      </c>
      <c r="C43" s="123">
        <v>1404000</v>
      </c>
      <c r="D43" s="123">
        <v>15773346</v>
      </c>
      <c r="E43" s="94"/>
    </row>
    <row r="44" spans="1:5" s="95" customFormat="1" ht="15">
      <c r="A44" s="94" t="s">
        <v>806</v>
      </c>
      <c r="B44" s="123">
        <v>800000</v>
      </c>
      <c r="C44" s="123">
        <v>0</v>
      </c>
      <c r="D44" s="123">
        <v>800000</v>
      </c>
      <c r="E44" s="94"/>
    </row>
    <row r="45" spans="1:5" s="95" customFormat="1" ht="15">
      <c r="A45" s="94" t="s">
        <v>807</v>
      </c>
      <c r="B45" s="123">
        <v>44153000</v>
      </c>
      <c r="C45" s="123">
        <v>12267758</v>
      </c>
      <c r="D45" s="123">
        <v>31885242</v>
      </c>
      <c r="E45" s="94"/>
    </row>
    <row r="46" spans="1:5" s="95" customFormat="1" ht="15">
      <c r="A46" s="94" t="s">
        <v>808</v>
      </c>
      <c r="B46" s="123">
        <v>930000</v>
      </c>
      <c r="C46" s="123">
        <v>0</v>
      </c>
      <c r="D46" s="123">
        <v>930000</v>
      </c>
      <c r="E46" s="94"/>
    </row>
    <row r="47" spans="1:5" s="95" customFormat="1" ht="15">
      <c r="A47" s="94" t="s">
        <v>809</v>
      </c>
      <c r="B47" s="123">
        <v>1500000</v>
      </c>
      <c r="C47" s="123">
        <v>333815</v>
      </c>
      <c r="D47" s="123">
        <v>1166185</v>
      </c>
      <c r="E47" s="94"/>
    </row>
    <row r="48" spans="1:5" s="95" customFormat="1" ht="15">
      <c r="A48" s="94" t="s">
        <v>810</v>
      </c>
      <c r="B48" s="123">
        <v>21461536</v>
      </c>
      <c r="C48" s="123">
        <v>5099756</v>
      </c>
      <c r="D48" s="123">
        <v>16361780</v>
      </c>
      <c r="E48" s="94"/>
    </row>
    <row r="49" spans="1:5" s="95" customFormat="1" ht="15">
      <c r="A49" s="94" t="s">
        <v>811</v>
      </c>
      <c r="B49" s="123">
        <v>1288000</v>
      </c>
      <c r="C49" s="123">
        <v>140066</v>
      </c>
      <c r="D49" s="123">
        <v>1147934</v>
      </c>
      <c r="E49" s="94"/>
    </row>
    <row r="50" spans="1:5" s="95" customFormat="1" ht="15">
      <c r="A50" s="94" t="s">
        <v>812</v>
      </c>
      <c r="B50" s="123">
        <v>19897775</v>
      </c>
      <c r="C50" s="123">
        <v>6430665</v>
      </c>
      <c r="D50" s="123">
        <v>13467110</v>
      </c>
      <c r="E50" s="94"/>
    </row>
    <row r="51" spans="1:5" s="95" customFormat="1" ht="15">
      <c r="A51" s="94" t="s">
        <v>813</v>
      </c>
      <c r="B51" s="123">
        <v>7000000</v>
      </c>
      <c r="C51" s="123">
        <v>868093</v>
      </c>
      <c r="D51" s="123">
        <v>6131907</v>
      </c>
      <c r="E51" s="94"/>
    </row>
    <row r="52" spans="1:5" s="95" customFormat="1" ht="15">
      <c r="A52" s="94" t="s">
        <v>814</v>
      </c>
      <c r="B52" s="123">
        <v>300000</v>
      </c>
      <c r="C52" s="123">
        <v>0</v>
      </c>
      <c r="D52" s="123">
        <v>300000</v>
      </c>
      <c r="E52" s="94"/>
    </row>
    <row r="53" spans="1:5" s="95" customFormat="1" ht="15">
      <c r="A53" s="94" t="s">
        <v>815</v>
      </c>
      <c r="B53" s="123">
        <v>1000000</v>
      </c>
      <c r="C53" s="123">
        <v>0</v>
      </c>
      <c r="D53" s="123">
        <v>1000000</v>
      </c>
      <c r="E53" s="94"/>
    </row>
    <row r="54" spans="1:5" s="95" customFormat="1" ht="15">
      <c r="A54" s="94" t="s">
        <v>816</v>
      </c>
      <c r="B54" s="123">
        <v>13990658</v>
      </c>
      <c r="C54" s="123">
        <v>60580</v>
      </c>
      <c r="D54" s="123">
        <v>13930078</v>
      </c>
      <c r="E54" s="94"/>
    </row>
    <row r="55" spans="1:5" s="95" customFormat="1" ht="15">
      <c r="A55" s="94" t="s">
        <v>817</v>
      </c>
      <c r="B55" s="123">
        <v>6180000</v>
      </c>
      <c r="C55" s="123">
        <v>742628</v>
      </c>
      <c r="D55" s="123">
        <v>5437372</v>
      </c>
      <c r="E55" s="94"/>
    </row>
    <row r="56" spans="1:5" s="95" customFormat="1" ht="15">
      <c r="A56" s="94" t="s">
        <v>818</v>
      </c>
      <c r="B56" s="123">
        <v>840000</v>
      </c>
      <c r="C56" s="123">
        <v>0</v>
      </c>
      <c r="D56" s="123">
        <v>840000</v>
      </c>
      <c r="E56" s="94"/>
    </row>
    <row r="57" spans="1:5" s="95" customFormat="1" ht="15">
      <c r="A57" s="94" t="s">
        <v>819</v>
      </c>
      <c r="B57" s="123">
        <v>697747</v>
      </c>
      <c r="C57" s="123">
        <v>0</v>
      </c>
      <c r="D57" s="123">
        <v>697747</v>
      </c>
      <c r="E57" s="94"/>
    </row>
    <row r="58" spans="1:5" s="95" customFormat="1" ht="15">
      <c r="A58" s="94" t="s">
        <v>820</v>
      </c>
      <c r="B58" s="123">
        <v>500000</v>
      </c>
      <c r="C58" s="123">
        <v>0</v>
      </c>
      <c r="D58" s="123">
        <v>500000</v>
      </c>
      <c r="E58" s="94"/>
    </row>
    <row r="59" spans="1:5" s="95" customFormat="1" ht="15">
      <c r="A59" s="94" t="s">
        <v>821</v>
      </c>
      <c r="B59" s="123">
        <v>50000</v>
      </c>
      <c r="C59" s="123">
        <v>0</v>
      </c>
      <c r="D59" s="123">
        <v>50000</v>
      </c>
      <c r="E59" s="94"/>
    </row>
    <row r="60" spans="1:5" s="95" customFormat="1" ht="15">
      <c r="A60" s="94" t="s">
        <v>822</v>
      </c>
      <c r="B60" s="123">
        <v>1350000</v>
      </c>
      <c r="C60" s="123">
        <v>0</v>
      </c>
      <c r="D60" s="123">
        <v>1350000</v>
      </c>
      <c r="E60" s="94"/>
    </row>
    <row r="61" spans="1:5" s="95" customFormat="1" ht="15">
      <c r="A61" s="94" t="s">
        <v>823</v>
      </c>
      <c r="B61" s="123">
        <v>500000</v>
      </c>
      <c r="C61" s="123">
        <v>0</v>
      </c>
      <c r="D61" s="123">
        <v>500000</v>
      </c>
      <c r="E61" s="94"/>
    </row>
    <row r="62" spans="1:5" s="95" customFormat="1" ht="15">
      <c r="A62" s="94" t="s">
        <v>824</v>
      </c>
      <c r="B62" s="123">
        <v>2700000</v>
      </c>
      <c r="C62" s="123">
        <v>367800</v>
      </c>
      <c r="D62" s="123">
        <v>2332200</v>
      </c>
      <c r="E62" s="94"/>
    </row>
    <row r="63" spans="1:5" s="95" customFormat="1" ht="15">
      <c r="A63" s="94" t="s">
        <v>825</v>
      </c>
      <c r="B63" s="123">
        <v>1090000</v>
      </c>
      <c r="C63" s="123">
        <v>0</v>
      </c>
      <c r="D63" s="123">
        <v>1090000</v>
      </c>
      <c r="E63" s="94"/>
    </row>
    <row r="64" spans="1:5" s="95" customFormat="1" ht="15">
      <c r="A64" s="94" t="s">
        <v>826</v>
      </c>
      <c r="B64" s="123">
        <v>500000</v>
      </c>
      <c r="C64" s="123">
        <v>0</v>
      </c>
      <c r="D64" s="123">
        <v>500000</v>
      </c>
      <c r="E64" s="94"/>
    </row>
    <row r="65" spans="1:5" s="95" customFormat="1" ht="15">
      <c r="A65" s="94" t="s">
        <v>827</v>
      </c>
      <c r="B65" s="123">
        <v>33480997</v>
      </c>
      <c r="C65" s="123">
        <v>12467150</v>
      </c>
      <c r="D65" s="123">
        <v>21013847</v>
      </c>
      <c r="E65" s="94"/>
    </row>
    <row r="66" spans="1:5" s="95" customFormat="1" ht="15">
      <c r="A66" s="94" t="s">
        <v>828</v>
      </c>
      <c r="B66" s="123">
        <v>57056340</v>
      </c>
      <c r="C66" s="123">
        <v>33669197</v>
      </c>
      <c r="D66" s="123">
        <v>23387143</v>
      </c>
      <c r="E66" s="94"/>
    </row>
    <row r="67" spans="1:5" s="95" customFormat="1" ht="15">
      <c r="A67" s="94" t="s">
        <v>829</v>
      </c>
      <c r="B67" s="123">
        <v>76359287</v>
      </c>
      <c r="C67" s="123">
        <v>30693519</v>
      </c>
      <c r="D67" s="123">
        <v>45665768</v>
      </c>
      <c r="E67" s="94"/>
    </row>
    <row r="68" spans="1:5" s="95" customFormat="1" ht="15">
      <c r="A68" s="94" t="s">
        <v>830</v>
      </c>
      <c r="B68" s="123">
        <v>10043000</v>
      </c>
      <c r="C68" s="123">
        <v>0</v>
      </c>
      <c r="D68" s="123">
        <v>10043000</v>
      </c>
      <c r="E68" s="94"/>
    </row>
    <row r="69" spans="1:5" s="95" customFormat="1" ht="15">
      <c r="A69" s="94" t="s">
        <v>831</v>
      </c>
      <c r="B69" s="123">
        <v>2100000</v>
      </c>
      <c r="C69" s="123">
        <v>0</v>
      </c>
      <c r="D69" s="123">
        <v>2100000</v>
      </c>
      <c r="E69" s="94"/>
    </row>
    <row r="70" spans="1:5" s="95" customFormat="1" ht="15">
      <c r="A70" s="94" t="s">
        <v>832</v>
      </c>
      <c r="B70" s="123">
        <v>5700000</v>
      </c>
      <c r="C70" s="123">
        <v>847743</v>
      </c>
      <c r="D70" s="123">
        <v>4852257</v>
      </c>
      <c r="E70" s="94"/>
    </row>
    <row r="71" spans="1:5" s="95" customFormat="1" ht="15">
      <c r="A71" s="94" t="s">
        <v>833</v>
      </c>
      <c r="B71" s="123">
        <v>22230000</v>
      </c>
      <c r="C71" s="123">
        <v>1119987</v>
      </c>
      <c r="D71" s="123">
        <v>21110013</v>
      </c>
      <c r="E71" s="94"/>
    </row>
    <row r="72" spans="1:5" s="95" customFormat="1" ht="15">
      <c r="A72" s="94" t="s">
        <v>834</v>
      </c>
      <c r="B72" s="123">
        <v>310000000</v>
      </c>
      <c r="C72" s="123">
        <v>0</v>
      </c>
      <c r="D72" s="123">
        <v>310000000</v>
      </c>
      <c r="E72" s="94"/>
    </row>
    <row r="73" spans="1:5" s="95" customFormat="1" ht="15">
      <c r="A73" s="94" t="s">
        <v>835</v>
      </c>
      <c r="B73" s="123">
        <v>5773421</v>
      </c>
      <c r="C73" s="123">
        <v>0</v>
      </c>
      <c r="D73" s="123">
        <v>5773421</v>
      </c>
      <c r="E73" s="94"/>
    </row>
    <row r="74" spans="1:5" s="95" customFormat="1" ht="15">
      <c r="A74" s="94" t="s">
        <v>836</v>
      </c>
      <c r="B74" s="123">
        <v>393730000</v>
      </c>
      <c r="C74" s="123">
        <v>102760269</v>
      </c>
      <c r="D74" s="123">
        <v>290969731</v>
      </c>
      <c r="E74" s="94"/>
    </row>
    <row r="75" spans="1:5" s="95" customFormat="1" ht="15">
      <c r="A75" s="94" t="s">
        <v>837</v>
      </c>
      <c r="B75" s="123">
        <v>102923820</v>
      </c>
      <c r="C75" s="123">
        <v>20907500</v>
      </c>
      <c r="D75" s="123">
        <v>82016320</v>
      </c>
      <c r="E75" s="94"/>
    </row>
    <row r="76" spans="1:5" s="95" customFormat="1" ht="15">
      <c r="A76" s="94" t="s">
        <v>838</v>
      </c>
      <c r="B76" s="123">
        <v>221500</v>
      </c>
      <c r="C76" s="123">
        <v>0</v>
      </c>
      <c r="D76" s="123">
        <v>221500</v>
      </c>
      <c r="E76" s="94"/>
    </row>
    <row r="77" spans="1:5" s="95" customFormat="1" ht="15">
      <c r="A77" s="94" t="s">
        <v>839</v>
      </c>
      <c r="B77" s="123">
        <v>163100</v>
      </c>
      <c r="C77" s="123">
        <v>0</v>
      </c>
      <c r="D77" s="123">
        <v>163100</v>
      </c>
      <c r="E77" s="94"/>
    </row>
    <row r="78" spans="1:5" s="95" customFormat="1" ht="15">
      <c r="A78" s="94" t="s">
        <v>840</v>
      </c>
      <c r="B78" s="123">
        <v>136212800</v>
      </c>
      <c r="C78" s="123">
        <v>124969172</v>
      </c>
      <c r="D78" s="123">
        <v>11243628</v>
      </c>
      <c r="E78" s="94"/>
    </row>
    <row r="79" spans="1:5" s="95" customFormat="1" ht="15">
      <c r="A79" s="94" t="s">
        <v>841</v>
      </c>
      <c r="B79" s="123">
        <v>2700000</v>
      </c>
      <c r="C79" s="123">
        <v>2565600</v>
      </c>
      <c r="D79" s="123">
        <v>134400</v>
      </c>
      <c r="E79" s="94"/>
    </row>
    <row r="80" spans="1:5" s="95" customFormat="1" ht="15">
      <c r="A80" s="94" t="s">
        <v>842</v>
      </c>
      <c r="B80" s="123">
        <v>22000000</v>
      </c>
      <c r="C80" s="123">
        <v>0</v>
      </c>
      <c r="D80" s="123">
        <v>22000000</v>
      </c>
      <c r="E80" s="94"/>
    </row>
    <row r="81" spans="1:5" s="95" customFormat="1" ht="15">
      <c r="A81" s="94" t="s">
        <v>843</v>
      </c>
      <c r="B81" s="123">
        <v>5741300</v>
      </c>
      <c r="C81" s="123">
        <v>4995074</v>
      </c>
      <c r="D81" s="123">
        <v>746226</v>
      </c>
      <c r="E81" s="94"/>
    </row>
    <row r="82" spans="1:5" s="95" customFormat="1" ht="15">
      <c r="A82" s="94" t="s">
        <v>844</v>
      </c>
      <c r="B82" s="123">
        <v>500000</v>
      </c>
      <c r="C82" s="123">
        <v>0</v>
      </c>
      <c r="D82" s="123">
        <v>500000</v>
      </c>
      <c r="E82" s="94"/>
    </row>
    <row r="83" spans="1:5" s="95" customFormat="1" ht="15">
      <c r="A83" s="94" t="s">
        <v>845</v>
      </c>
      <c r="B83" s="123">
        <v>754300</v>
      </c>
      <c r="C83" s="123">
        <v>0</v>
      </c>
      <c r="D83" s="123">
        <v>754300</v>
      </c>
      <c r="E83" s="94"/>
    </row>
    <row r="84" spans="1:5" s="95" customFormat="1" ht="15">
      <c r="A84" s="94" t="s">
        <v>846</v>
      </c>
      <c r="B84" s="123">
        <v>0</v>
      </c>
      <c r="C84" s="123">
        <v>0</v>
      </c>
      <c r="D84" s="123">
        <v>0</v>
      </c>
      <c r="E84" s="94"/>
    </row>
    <row r="85" spans="1:5" s="95" customFormat="1" ht="15">
      <c r="A85" s="94" t="s">
        <v>847</v>
      </c>
      <c r="B85" s="123">
        <v>4863300</v>
      </c>
      <c r="C85" s="123">
        <v>0</v>
      </c>
      <c r="D85" s="123">
        <v>4863300</v>
      </c>
      <c r="E85" s="94"/>
    </row>
    <row r="86" spans="1:5" s="95" customFormat="1" ht="15">
      <c r="A86" s="94" t="s">
        <v>848</v>
      </c>
      <c r="B86" s="123">
        <v>541950</v>
      </c>
      <c r="C86" s="123">
        <v>0</v>
      </c>
      <c r="D86" s="123">
        <v>541950</v>
      </c>
      <c r="E86" s="94"/>
    </row>
    <row r="87" spans="1:5" s="95" customFormat="1" ht="15">
      <c r="A87" s="94" t="s">
        <v>849</v>
      </c>
      <c r="B87" s="123">
        <v>41509400</v>
      </c>
      <c r="C87" s="123">
        <v>6910513</v>
      </c>
      <c r="D87" s="123">
        <v>34598887</v>
      </c>
      <c r="E87" s="94"/>
    </row>
    <row r="88" spans="1:5" s="95" customFormat="1" ht="15">
      <c r="A88" s="94" t="s">
        <v>850</v>
      </c>
      <c r="B88" s="123">
        <v>29062456</v>
      </c>
      <c r="C88" s="123">
        <v>2456500</v>
      </c>
      <c r="D88" s="123">
        <v>26605956</v>
      </c>
      <c r="E88" s="94"/>
    </row>
    <row r="89" spans="1:5" s="95" customFormat="1" ht="15">
      <c r="A89" s="94" t="s">
        <v>851</v>
      </c>
      <c r="B89" s="123">
        <v>12480822</v>
      </c>
      <c r="C89" s="123">
        <v>726219</v>
      </c>
      <c r="D89" s="123">
        <v>11754603</v>
      </c>
      <c r="E89" s="94"/>
    </row>
    <row r="90" spans="1:5" s="95" customFormat="1" ht="15">
      <c r="A90" s="94" t="s">
        <v>852</v>
      </c>
      <c r="B90" s="123">
        <v>1183596</v>
      </c>
      <c r="C90" s="123">
        <v>0</v>
      </c>
      <c r="D90" s="123">
        <v>1183596</v>
      </c>
      <c r="E90" s="94"/>
    </row>
    <row r="91" spans="1:5" s="95" customFormat="1" ht="15">
      <c r="A91" s="94" t="s">
        <v>853</v>
      </c>
      <c r="B91" s="123">
        <v>117816654</v>
      </c>
      <c r="C91" s="123">
        <v>41932432</v>
      </c>
      <c r="D91" s="123">
        <v>75884222</v>
      </c>
      <c r="E91" s="94"/>
    </row>
    <row r="92" spans="1:5" s="95" customFormat="1" ht="15">
      <c r="A92" s="94" t="s">
        <v>854</v>
      </c>
      <c r="B92" s="123">
        <v>14000000</v>
      </c>
      <c r="C92" s="123">
        <v>5439431</v>
      </c>
      <c r="D92" s="123">
        <v>8560569</v>
      </c>
      <c r="E92" s="94"/>
    </row>
    <row r="93" spans="1:5" s="95" customFormat="1" ht="15">
      <c r="A93" s="94" t="s">
        <v>855</v>
      </c>
      <c r="B93" s="123">
        <v>686100</v>
      </c>
      <c r="C93" s="123">
        <v>0</v>
      </c>
      <c r="D93" s="123">
        <v>686100</v>
      </c>
      <c r="E93" s="94"/>
    </row>
    <row r="94" spans="1:5" s="95" customFormat="1" ht="15">
      <c r="A94" s="94" t="s">
        <v>856</v>
      </c>
      <c r="B94" s="123">
        <v>26811100</v>
      </c>
      <c r="C94" s="123">
        <v>10618915</v>
      </c>
      <c r="D94" s="123">
        <v>16192185</v>
      </c>
      <c r="E94" s="94"/>
    </row>
    <row r="95" spans="1:5" s="95" customFormat="1" ht="15">
      <c r="A95" s="94" t="s">
        <v>857</v>
      </c>
      <c r="B95" s="123">
        <v>1381000</v>
      </c>
      <c r="C95" s="123">
        <v>41147</v>
      </c>
      <c r="D95" s="123">
        <v>1339853</v>
      </c>
      <c r="E95" s="94"/>
    </row>
    <row r="96" spans="1:5" s="95" customFormat="1" ht="15">
      <c r="A96" s="94" t="s">
        <v>858</v>
      </c>
      <c r="B96" s="123">
        <v>2220000</v>
      </c>
      <c r="C96" s="123">
        <v>492100</v>
      </c>
      <c r="D96" s="123">
        <v>1727900</v>
      </c>
      <c r="E96" s="94"/>
    </row>
    <row r="97" spans="1:5" s="95" customFormat="1" ht="15">
      <c r="A97" s="94" t="s">
        <v>859</v>
      </c>
      <c r="B97" s="123">
        <v>7910000</v>
      </c>
      <c r="C97" s="123">
        <v>4033560</v>
      </c>
      <c r="D97" s="123">
        <v>3876440</v>
      </c>
      <c r="E97" s="94"/>
    </row>
    <row r="98" spans="1:5" s="95" customFormat="1" ht="15">
      <c r="A98" s="94" t="s">
        <v>860</v>
      </c>
      <c r="B98" s="123">
        <v>31448062</v>
      </c>
      <c r="C98" s="123">
        <v>61080</v>
      </c>
      <c r="D98" s="123">
        <v>31386982</v>
      </c>
      <c r="E98" s="94"/>
    </row>
    <row r="99" spans="1:5" s="95" customFormat="1" ht="15">
      <c r="A99" s="94" t="s">
        <v>861</v>
      </c>
      <c r="B99" s="123">
        <v>5344303</v>
      </c>
      <c r="C99" s="123">
        <v>0</v>
      </c>
      <c r="D99" s="123">
        <v>5344303</v>
      </c>
      <c r="E99" s="94"/>
    </row>
    <row r="100" spans="1:5" s="95" customFormat="1" ht="15">
      <c r="A100" s="94" t="s">
        <v>862</v>
      </c>
      <c r="B100" s="123">
        <v>3100000</v>
      </c>
      <c r="C100" s="123">
        <v>2918400</v>
      </c>
      <c r="D100" s="123">
        <v>181600</v>
      </c>
      <c r="E100" s="94"/>
    </row>
    <row r="101" spans="1:5" s="95" customFormat="1" ht="15">
      <c r="A101" s="94" t="s">
        <v>863</v>
      </c>
      <c r="B101" s="123">
        <v>6850000</v>
      </c>
      <c r="C101" s="123">
        <v>0</v>
      </c>
      <c r="D101" s="123">
        <v>6850000</v>
      </c>
      <c r="E101" s="94"/>
    </row>
    <row r="102" spans="1:5" s="95" customFormat="1" ht="15">
      <c r="A102" s="94" t="s">
        <v>864</v>
      </c>
      <c r="B102" s="123">
        <v>1461279</v>
      </c>
      <c r="C102" s="123">
        <v>19025</v>
      </c>
      <c r="D102" s="123">
        <v>1442254</v>
      </c>
      <c r="E102" s="94"/>
    </row>
    <row r="103" spans="1:5" s="95" customFormat="1" ht="15">
      <c r="A103" s="94" t="s">
        <v>865</v>
      </c>
      <c r="B103" s="123">
        <v>420000</v>
      </c>
      <c r="C103" s="123">
        <v>0</v>
      </c>
      <c r="D103" s="123">
        <v>420000</v>
      </c>
      <c r="E103" s="94"/>
    </row>
    <row r="104" spans="1:5" s="95" customFormat="1" ht="15">
      <c r="A104" s="94" t="s">
        <v>866</v>
      </c>
      <c r="B104" s="123">
        <v>20781265</v>
      </c>
      <c r="C104" s="123">
        <v>16382790</v>
      </c>
      <c r="D104" s="123">
        <v>4398475</v>
      </c>
      <c r="E104" s="94"/>
    </row>
    <row r="105" spans="1:5" s="95" customFormat="1" ht="15">
      <c r="A105" s="94" t="s">
        <v>867</v>
      </c>
      <c r="B105" s="123">
        <v>102825441</v>
      </c>
      <c r="C105" s="123">
        <v>20249200</v>
      </c>
      <c r="D105" s="123">
        <v>82576241</v>
      </c>
      <c r="E105" s="94"/>
    </row>
    <row r="106" spans="1:5" s="95" customFormat="1" ht="15">
      <c r="A106" s="94" t="s">
        <v>868</v>
      </c>
      <c r="B106" s="123">
        <v>0</v>
      </c>
      <c r="C106" s="123">
        <v>0</v>
      </c>
      <c r="D106" s="123">
        <v>0</v>
      </c>
      <c r="E106" s="94"/>
    </row>
    <row r="107" spans="1:5" s="95" customFormat="1" ht="15">
      <c r="A107" s="94" t="s">
        <v>869</v>
      </c>
      <c r="B107" s="123">
        <v>0</v>
      </c>
      <c r="C107" s="123">
        <v>0</v>
      </c>
      <c r="D107" s="123">
        <v>0</v>
      </c>
      <c r="E107" s="94"/>
    </row>
    <row r="108" spans="1:5" s="95" customFormat="1" ht="15">
      <c r="A108" s="94" t="s">
        <v>870</v>
      </c>
      <c r="B108" s="123">
        <v>18010938</v>
      </c>
      <c r="C108" s="123">
        <v>7933382</v>
      </c>
      <c r="D108" s="123">
        <v>10077556</v>
      </c>
      <c r="E108" s="94"/>
    </row>
    <row r="109" spans="1:5" s="95" customFormat="1" ht="15">
      <c r="A109" s="94" t="s">
        <v>871</v>
      </c>
      <c r="B109" s="123">
        <v>72143200</v>
      </c>
      <c r="C109" s="123">
        <v>37732613</v>
      </c>
      <c r="D109" s="123">
        <v>34410587</v>
      </c>
      <c r="E109" s="94"/>
    </row>
    <row r="110" spans="1:5" s="95" customFormat="1" ht="15">
      <c r="A110" s="94" t="s">
        <v>872</v>
      </c>
      <c r="B110" s="123">
        <v>2290900</v>
      </c>
      <c r="C110" s="123">
        <v>10000</v>
      </c>
      <c r="D110" s="123">
        <v>2280900</v>
      </c>
      <c r="E110" s="94"/>
    </row>
    <row r="111" spans="1:5" s="95" customFormat="1" ht="15">
      <c r="A111" s="94" t="s">
        <v>873</v>
      </c>
      <c r="B111" s="123">
        <v>523400</v>
      </c>
      <c r="C111" s="123">
        <v>0</v>
      </c>
      <c r="D111" s="123">
        <v>523400</v>
      </c>
      <c r="E111" s="94"/>
    </row>
    <row r="112" spans="1:5" s="95" customFormat="1" ht="15">
      <c r="A112" s="94" t="s">
        <v>874</v>
      </c>
      <c r="B112" s="123">
        <v>500000</v>
      </c>
      <c r="C112" s="123">
        <v>0</v>
      </c>
      <c r="D112" s="123">
        <v>500000</v>
      </c>
      <c r="E112" s="94"/>
    </row>
    <row r="113" spans="1:5" s="95" customFormat="1" ht="15">
      <c r="A113" s="94" t="s">
        <v>875</v>
      </c>
      <c r="B113" s="123">
        <v>17916000</v>
      </c>
      <c r="C113" s="123">
        <v>1926253</v>
      </c>
      <c r="D113" s="123">
        <v>15989747</v>
      </c>
      <c r="E113" s="94"/>
    </row>
    <row r="114" spans="1:5" s="95" customFormat="1" ht="15">
      <c r="A114" s="94" t="s">
        <v>876</v>
      </c>
      <c r="B114" s="123">
        <v>10880952</v>
      </c>
      <c r="C114" s="123">
        <v>2014400</v>
      </c>
      <c r="D114" s="123">
        <v>8866552</v>
      </c>
      <c r="E114" s="94"/>
    </row>
    <row r="115" spans="1:5" s="95" customFormat="1" ht="15">
      <c r="A115" s="94" t="s">
        <v>877</v>
      </c>
      <c r="B115" s="123">
        <v>0</v>
      </c>
      <c r="C115" s="123">
        <v>0</v>
      </c>
      <c r="D115" s="123">
        <v>0</v>
      </c>
      <c r="E115" s="94"/>
    </row>
    <row r="116" spans="1:5" s="95" customFormat="1" ht="15">
      <c r="A116" s="94" t="s">
        <v>878</v>
      </c>
      <c r="B116" s="123">
        <v>14194171</v>
      </c>
      <c r="C116" s="123">
        <v>0</v>
      </c>
      <c r="D116" s="123">
        <v>14194171</v>
      </c>
      <c r="E116" s="94"/>
    </row>
    <row r="117" spans="1:5" s="95" customFormat="1" ht="15">
      <c r="A117" s="94" t="s">
        <v>879</v>
      </c>
      <c r="B117" s="123">
        <v>3886681</v>
      </c>
      <c r="C117" s="123">
        <v>0</v>
      </c>
      <c r="D117" s="123">
        <v>3886681</v>
      </c>
      <c r="E117" s="94"/>
    </row>
    <row r="118" spans="1:5" s="95" customFormat="1" ht="15">
      <c r="A118" s="94" t="s">
        <v>880</v>
      </c>
      <c r="B118" s="123">
        <v>0</v>
      </c>
      <c r="C118" s="123">
        <v>0</v>
      </c>
      <c r="D118" s="123">
        <v>0</v>
      </c>
      <c r="E118" s="94"/>
    </row>
    <row r="119" spans="1:5" s="95" customFormat="1" ht="15">
      <c r="A119" s="94" t="s">
        <v>881</v>
      </c>
      <c r="B119" s="123">
        <v>554183595</v>
      </c>
      <c r="C119" s="123">
        <v>129796084</v>
      </c>
      <c r="D119" s="123">
        <v>424387511</v>
      </c>
      <c r="E119" s="94"/>
    </row>
    <row r="120" spans="1:5" s="95" customFormat="1" ht="15">
      <c r="A120" s="94" t="s">
        <v>882</v>
      </c>
      <c r="B120" s="123">
        <v>500000000</v>
      </c>
      <c r="C120" s="123">
        <v>220000000</v>
      </c>
      <c r="D120" s="123">
        <v>280000000</v>
      </c>
      <c r="E120" s="94"/>
    </row>
    <row r="121" spans="1:5" s="95" customFormat="1" ht="15">
      <c r="A121" s="94" t="s">
        <v>883</v>
      </c>
      <c r="B121" s="123">
        <v>5000000</v>
      </c>
      <c r="C121" s="123">
        <v>0</v>
      </c>
      <c r="D121" s="123">
        <v>5000000</v>
      </c>
      <c r="E121" s="94"/>
    </row>
    <row r="122" spans="1:5" s="95" customFormat="1" ht="15">
      <c r="A122" s="94" t="s">
        <v>884</v>
      </c>
      <c r="B122" s="123">
        <v>25000000</v>
      </c>
      <c r="C122" s="123">
        <v>0</v>
      </c>
      <c r="D122" s="123">
        <v>25000000</v>
      </c>
      <c r="E122" s="94"/>
    </row>
    <row r="123" spans="1:5" s="95" customFormat="1" ht="15">
      <c r="A123" s="94" t="s">
        <v>885</v>
      </c>
      <c r="B123" s="123">
        <v>979800</v>
      </c>
      <c r="C123" s="123">
        <v>0</v>
      </c>
      <c r="D123" s="123">
        <v>979800</v>
      </c>
      <c r="E123" s="94"/>
    </row>
    <row r="124" spans="1:5" s="95" customFormat="1" ht="15">
      <c r="A124" s="94" t="s">
        <v>886</v>
      </c>
      <c r="B124" s="123">
        <v>400000</v>
      </c>
      <c r="C124" s="123">
        <v>0</v>
      </c>
      <c r="D124" s="123">
        <v>400000</v>
      </c>
      <c r="E124" s="94"/>
    </row>
    <row r="125" spans="1:5" s="95" customFormat="1" ht="15">
      <c r="A125" s="94" t="s">
        <v>887</v>
      </c>
      <c r="B125" s="123">
        <v>236650</v>
      </c>
      <c r="C125" s="123">
        <v>0</v>
      </c>
      <c r="D125" s="123">
        <v>236650</v>
      </c>
      <c r="E125" s="94"/>
    </row>
    <row r="126" spans="1:5" s="95" customFormat="1" ht="15">
      <c r="A126" s="94" t="s">
        <v>888</v>
      </c>
      <c r="B126" s="123">
        <v>8000000</v>
      </c>
      <c r="C126" s="123">
        <v>0</v>
      </c>
      <c r="D126" s="123">
        <v>8000000</v>
      </c>
      <c r="E126" s="94"/>
    </row>
    <row r="127" spans="1:5" s="95" customFormat="1" ht="15">
      <c r="A127" s="94" t="s">
        <v>889</v>
      </c>
      <c r="B127" s="123">
        <v>28561884</v>
      </c>
      <c r="C127" s="123">
        <v>1920000</v>
      </c>
      <c r="D127" s="123">
        <v>26641884</v>
      </c>
      <c r="E127" s="94"/>
    </row>
    <row r="128" spans="1:5" s="95" customFormat="1" ht="15">
      <c r="A128" s="94" t="s">
        <v>890</v>
      </c>
      <c r="B128" s="123">
        <v>25799931</v>
      </c>
      <c r="C128" s="123">
        <v>0</v>
      </c>
      <c r="D128" s="123">
        <v>25799931</v>
      </c>
      <c r="E128" s="94"/>
    </row>
    <row r="129" spans="1:5" s="95" customFormat="1" ht="15">
      <c r="A129" s="94" t="s">
        <v>891</v>
      </c>
      <c r="B129" s="123">
        <v>1774000</v>
      </c>
      <c r="C129" s="123">
        <v>0</v>
      </c>
      <c r="D129" s="123">
        <v>1774000</v>
      </c>
      <c r="E129" s="94"/>
    </row>
    <row r="130" spans="1:5" s="95" customFormat="1" ht="15">
      <c r="A130" s="94" t="s">
        <v>892</v>
      </c>
      <c r="B130" s="123">
        <v>500000</v>
      </c>
      <c r="C130" s="123">
        <v>0</v>
      </c>
      <c r="D130" s="123">
        <v>500000</v>
      </c>
      <c r="E130" s="94"/>
    </row>
    <row r="131" spans="1:5" s="95" customFormat="1" ht="15">
      <c r="A131" s="94" t="s">
        <v>893</v>
      </c>
      <c r="B131" s="123">
        <v>5950000</v>
      </c>
      <c r="C131" s="123">
        <v>0</v>
      </c>
      <c r="D131" s="123">
        <v>5950000</v>
      </c>
      <c r="E131" s="94"/>
    </row>
    <row r="132" spans="1:5" s="95" customFormat="1" ht="15">
      <c r="A132" s="94" t="s">
        <v>894</v>
      </c>
      <c r="B132" s="123">
        <v>635350</v>
      </c>
      <c r="C132" s="123">
        <v>0</v>
      </c>
      <c r="D132" s="123">
        <v>635350</v>
      </c>
      <c r="E132" s="94"/>
    </row>
    <row r="133" spans="1:5" s="95" customFormat="1" ht="15">
      <c r="A133" s="94" t="s">
        <v>895</v>
      </c>
      <c r="B133" s="123">
        <v>1420000</v>
      </c>
      <c r="C133" s="123">
        <v>0</v>
      </c>
      <c r="D133" s="123">
        <v>1420000</v>
      </c>
      <c r="E133" s="94"/>
    </row>
    <row r="134" spans="1:5" s="95" customFormat="1" ht="15">
      <c r="A134" s="94" t="s">
        <v>896</v>
      </c>
      <c r="B134" s="123">
        <v>917042617</v>
      </c>
      <c r="C134" s="123">
        <v>740741242</v>
      </c>
      <c r="D134" s="123">
        <v>176301375</v>
      </c>
      <c r="E134" s="94"/>
    </row>
    <row r="135" spans="1:5" s="95" customFormat="1" ht="15">
      <c r="A135" s="94" t="s">
        <v>897</v>
      </c>
      <c r="B135" s="123">
        <v>3000000</v>
      </c>
      <c r="C135" s="123">
        <v>0</v>
      </c>
      <c r="D135" s="123">
        <v>3000000</v>
      </c>
      <c r="E135" s="94"/>
    </row>
    <row r="136" spans="1:5" ht="27" customHeight="1">
      <c r="A136" s="88" t="s">
        <v>0</v>
      </c>
      <c r="B136" s="115">
        <f>SUM(B7:B135)</f>
        <v>7814840975</v>
      </c>
      <c r="C136" s="115">
        <f t="shared" ref="C136:D136" si="0">SUM(C7:C135)</f>
        <v>4608408085</v>
      </c>
      <c r="D136" s="115">
        <f t="shared" si="0"/>
        <v>3206432890</v>
      </c>
      <c r="E136" s="89"/>
    </row>
    <row r="137" spans="1:5" ht="24.75" customHeight="1"/>
    <row r="138" spans="1:5" ht="27" customHeight="1">
      <c r="A138" s="122" t="s">
        <v>159</v>
      </c>
      <c r="B138" s="125"/>
      <c r="C138" s="125"/>
      <c r="D138" s="125"/>
      <c r="E138" s="122"/>
    </row>
    <row r="141" spans="1:5" ht="15.75">
      <c r="A141" s="91" t="s">
        <v>44</v>
      </c>
      <c r="B141" s="117"/>
      <c r="C141" s="117"/>
      <c r="D141" s="118" t="s">
        <v>6</v>
      </c>
      <c r="E141" s="92"/>
    </row>
    <row r="142" spans="1:5" ht="15.75">
      <c r="A142" s="93" t="s">
        <v>96</v>
      </c>
      <c r="B142" s="97"/>
      <c r="C142" s="97"/>
      <c r="D142" s="97"/>
      <c r="E142" s="56"/>
    </row>
    <row r="143" spans="1:5" ht="15.75">
      <c r="A143" s="57"/>
      <c r="B143" s="97"/>
      <c r="C143" s="97"/>
      <c r="D143" s="97"/>
      <c r="E143" s="56"/>
    </row>
    <row r="144" spans="1:5" ht="15.75">
      <c r="A144" s="91" t="s">
        <v>94</v>
      </c>
      <c r="B144" s="117"/>
      <c r="C144" s="117"/>
      <c r="D144" s="97"/>
      <c r="E144" s="56"/>
    </row>
    <row r="145" spans="1:5" ht="15.75">
      <c r="A145" s="56"/>
      <c r="B145" s="96"/>
      <c r="C145" s="96"/>
      <c r="D145" s="96"/>
      <c r="E145" s="56"/>
    </row>
    <row r="146" spans="1:5" ht="15.75">
      <c r="A146" s="56"/>
      <c r="B146" s="96"/>
      <c r="C146" s="96"/>
      <c r="D146" s="96"/>
      <c r="E146" s="56"/>
    </row>
    <row r="147" spans="1:5" ht="15.75">
      <c r="A147" s="92" t="s">
        <v>95</v>
      </c>
      <c r="B147" s="118"/>
      <c r="C147" s="118"/>
      <c r="D147" s="118" t="s">
        <v>6</v>
      </c>
      <c r="E147" s="92"/>
    </row>
    <row r="148" spans="1:5" ht="15.75">
      <c r="A148" s="93" t="s">
        <v>96</v>
      </c>
      <c r="B148" s="96"/>
      <c r="C148" s="96"/>
      <c r="D148" s="96"/>
      <c r="E148" s="56"/>
    </row>
    <row r="149" spans="1:5" ht="15.75">
      <c r="A149" s="56"/>
      <c r="B149" s="96"/>
      <c r="C149" s="96"/>
      <c r="D149" s="96"/>
      <c r="E149" s="56"/>
    </row>
    <row r="150" spans="1:5" ht="15.75">
      <c r="A150" s="91" t="s">
        <v>94</v>
      </c>
      <c r="B150" s="117"/>
      <c r="C150" s="117"/>
      <c r="D150" s="96"/>
      <c r="E150" s="56"/>
    </row>
    <row r="151" spans="1:5" ht="15.75">
      <c r="A151" s="56"/>
      <c r="B151" s="96"/>
      <c r="C151" s="96"/>
      <c r="D151" s="96"/>
      <c r="E151" s="56"/>
    </row>
  </sheetData>
  <mergeCells count="3">
    <mergeCell ref="A2:E2"/>
    <mergeCell ref="A3:E3"/>
    <mergeCell ref="A4:B4"/>
  </mergeCells>
  <pageMargins left="0.51181102362204722" right="0.74803149606299213" top="0.51181102362204722" bottom="0.98425196850393704" header="0.51181102362204722" footer="0.51181102362204722"/>
  <pageSetup paperSize="9" scale="62" fitToHeight="0"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12"/>
  <sheetViews>
    <sheetView topLeftCell="A285" zoomScaleNormal="100" workbookViewId="0">
      <selection activeCell="C92" sqref="C92:C95"/>
    </sheetView>
  </sheetViews>
  <sheetFormatPr defaultColWidth="8.5703125" defaultRowHeight="15"/>
  <cols>
    <col min="1" max="1" width="42.85546875" style="9" customWidth="1"/>
    <col min="2" max="2" width="32.85546875" style="9" customWidth="1"/>
    <col min="3" max="3" width="35.5703125" style="9" customWidth="1"/>
    <col min="4" max="4" width="31.42578125" style="9" customWidth="1"/>
    <col min="5" max="5" width="41.140625" style="9" customWidth="1"/>
    <col min="6" max="6" width="19" style="9" customWidth="1"/>
    <col min="7" max="7" width="24" style="9" customWidth="1"/>
    <col min="8" max="8" width="19.140625" style="9" customWidth="1"/>
    <col min="9" max="9" width="45.42578125" style="9" customWidth="1"/>
    <col min="10" max="16384" width="8.5703125" style="9"/>
  </cols>
  <sheetData>
    <row r="1" spans="1:9" ht="15.75">
      <c r="A1" s="12" t="s">
        <v>28</v>
      </c>
      <c r="B1" s="7"/>
      <c r="C1" s="7"/>
      <c r="D1" s="7"/>
      <c r="E1" s="7"/>
      <c r="F1" s="7"/>
      <c r="G1" s="7"/>
      <c r="H1" s="7"/>
      <c r="I1" s="7"/>
    </row>
    <row r="2" spans="1:9" s="57" customFormat="1" ht="15.75">
      <c r="A2" s="135" t="s">
        <v>160</v>
      </c>
      <c r="B2" s="135"/>
      <c r="C2" s="97"/>
      <c r="D2" s="97"/>
      <c r="E2" s="136"/>
      <c r="F2" s="97"/>
    </row>
    <row r="3" spans="1:9" s="176" customFormat="1" ht="15.75">
      <c r="A3" s="82" t="s">
        <v>134</v>
      </c>
      <c r="B3" s="57"/>
      <c r="C3" s="57"/>
      <c r="D3" s="57"/>
      <c r="E3" s="57"/>
      <c r="F3" s="57"/>
      <c r="G3" s="57"/>
      <c r="H3" s="57"/>
      <c r="I3" s="57"/>
    </row>
    <row r="4" spans="1:9" s="57" customFormat="1" ht="15.75">
      <c r="A4" s="137" t="s">
        <v>898</v>
      </c>
      <c r="B4" s="137"/>
      <c r="C4" s="138"/>
      <c r="D4" s="138"/>
      <c r="E4" s="139"/>
      <c r="F4" s="97"/>
    </row>
    <row r="5" spans="1:9" ht="24" customHeight="1">
      <c r="A5" s="871" t="s">
        <v>15</v>
      </c>
      <c r="B5" s="871" t="s">
        <v>27</v>
      </c>
      <c r="C5" s="871" t="s">
        <v>16</v>
      </c>
      <c r="D5" s="883" t="s">
        <v>17</v>
      </c>
      <c r="E5" s="871" t="s">
        <v>18</v>
      </c>
      <c r="F5" s="872" t="s">
        <v>78</v>
      </c>
      <c r="G5" s="872"/>
      <c r="H5" s="872"/>
      <c r="I5" s="27" t="s">
        <v>1</v>
      </c>
    </row>
    <row r="6" spans="1:9" ht="43.35" customHeight="1">
      <c r="A6" s="871"/>
      <c r="B6" s="871"/>
      <c r="C6" s="871"/>
      <c r="D6" s="883"/>
      <c r="E6" s="871"/>
      <c r="F6" s="27" t="s">
        <v>19</v>
      </c>
      <c r="G6" s="28" t="s">
        <v>133</v>
      </c>
      <c r="H6" s="27" t="s">
        <v>20</v>
      </c>
      <c r="I6" s="29"/>
    </row>
    <row r="7" spans="1:9" ht="23.1" customHeight="1">
      <c r="A7" s="1007" t="s">
        <v>2029</v>
      </c>
      <c r="B7" s="1007"/>
      <c r="C7" s="373"/>
      <c r="D7" s="373"/>
      <c r="E7" s="373"/>
      <c r="F7" s="373"/>
      <c r="G7" s="373"/>
      <c r="H7" s="373"/>
      <c r="I7" s="374"/>
    </row>
    <row r="8" spans="1:9" s="154" customFormat="1" ht="15.6" customHeight="1">
      <c r="A8" s="1061" t="s">
        <v>1950</v>
      </c>
      <c r="B8" s="1062"/>
      <c r="C8" s="1062"/>
      <c r="D8" s="1062"/>
      <c r="E8" s="1062"/>
      <c r="F8" s="1062"/>
      <c r="G8" s="1062"/>
      <c r="H8" s="1062"/>
      <c r="I8" s="1063"/>
    </row>
    <row r="9" spans="1:9" s="154" customFormat="1" ht="14.1" customHeight="1">
      <c r="A9" s="1070" t="s">
        <v>1952</v>
      </c>
      <c r="B9" s="1072" t="s">
        <v>1953</v>
      </c>
      <c r="C9" s="1072" t="s">
        <v>16</v>
      </c>
      <c r="D9" s="1074" t="s">
        <v>17</v>
      </c>
      <c r="E9" s="1072" t="s">
        <v>18</v>
      </c>
      <c r="F9" s="1076" t="s">
        <v>1954</v>
      </c>
      <c r="G9" s="1077"/>
      <c r="H9" s="1078"/>
      <c r="I9" s="359" t="s">
        <v>1</v>
      </c>
    </row>
    <row r="10" spans="1:9" s="154" customFormat="1" ht="14.1" customHeight="1">
      <c r="A10" s="1071"/>
      <c r="B10" s="1073"/>
      <c r="C10" s="1073"/>
      <c r="D10" s="1075"/>
      <c r="E10" s="1073"/>
      <c r="F10" s="359" t="s">
        <v>19</v>
      </c>
      <c r="G10" s="360" t="s">
        <v>1955</v>
      </c>
      <c r="H10" s="359" t="s">
        <v>20</v>
      </c>
      <c r="I10" s="361"/>
    </row>
    <row r="11" spans="1:9" s="154" customFormat="1">
      <c r="A11" s="1071"/>
      <c r="B11" s="362" t="s">
        <v>1956</v>
      </c>
      <c r="C11" s="363" t="s">
        <v>1957</v>
      </c>
      <c r="D11" s="363" t="s">
        <v>2943</v>
      </c>
      <c r="E11" s="363" t="s">
        <v>1958</v>
      </c>
      <c r="F11" s="364">
        <v>48</v>
      </c>
      <c r="G11" s="363">
        <v>20</v>
      </c>
      <c r="H11" s="363">
        <v>-28</v>
      </c>
      <c r="I11" s="365"/>
    </row>
    <row r="12" spans="1:9" s="154" customFormat="1" ht="15.75">
      <c r="A12" s="1071"/>
      <c r="B12" s="230"/>
      <c r="C12" s="188"/>
      <c r="D12" s="363" t="s">
        <v>1959</v>
      </c>
      <c r="E12" s="363" t="s">
        <v>1960</v>
      </c>
      <c r="F12" s="364">
        <v>6</v>
      </c>
      <c r="G12" s="363">
        <v>1</v>
      </c>
      <c r="H12" s="363">
        <v>-5</v>
      </c>
      <c r="I12" s="365"/>
    </row>
    <row r="13" spans="1:9" s="154" customFormat="1" ht="15.75">
      <c r="A13" s="1071"/>
      <c r="B13" s="230"/>
      <c r="C13" s="188"/>
      <c r="D13" s="363" t="s">
        <v>1961</v>
      </c>
      <c r="E13" s="363" t="s">
        <v>1962</v>
      </c>
      <c r="F13" s="364">
        <v>4</v>
      </c>
      <c r="G13" s="363">
        <v>4</v>
      </c>
      <c r="H13" s="363">
        <v>0</v>
      </c>
      <c r="I13" s="365"/>
    </row>
    <row r="14" spans="1:9" s="154" customFormat="1" ht="15.75">
      <c r="A14" s="1071"/>
      <c r="B14" s="230"/>
      <c r="C14" s="188"/>
      <c r="D14" s="363" t="s">
        <v>1963</v>
      </c>
      <c r="E14" s="363" t="s">
        <v>1964</v>
      </c>
      <c r="F14" s="364">
        <v>1</v>
      </c>
      <c r="G14" s="363">
        <v>0</v>
      </c>
      <c r="H14" s="363">
        <v>-1</v>
      </c>
      <c r="I14" s="365"/>
    </row>
    <row r="15" spans="1:9" s="154" customFormat="1" ht="15.75">
      <c r="A15" s="1071"/>
      <c r="B15" s="230"/>
      <c r="C15" s="188"/>
      <c r="D15" s="363" t="s">
        <v>1965</v>
      </c>
      <c r="E15" s="363" t="s">
        <v>1966</v>
      </c>
      <c r="F15" s="364">
        <v>4</v>
      </c>
      <c r="G15" s="363">
        <v>4</v>
      </c>
      <c r="H15" s="363">
        <v>0</v>
      </c>
      <c r="I15" s="365"/>
    </row>
    <row r="16" spans="1:9" s="154" customFormat="1">
      <c r="A16" s="1061" t="s">
        <v>1967</v>
      </c>
      <c r="B16" s="1062"/>
      <c r="C16" s="1062"/>
      <c r="D16" s="1062"/>
      <c r="E16" s="1062"/>
      <c r="F16" s="1062"/>
      <c r="G16" s="1062"/>
      <c r="H16" s="1062"/>
      <c r="I16" s="1063"/>
    </row>
    <row r="17" spans="1:9" s="154" customFormat="1">
      <c r="A17" s="1061" t="s">
        <v>1968</v>
      </c>
      <c r="B17" s="1062"/>
      <c r="C17" s="1062"/>
      <c r="D17" s="1062"/>
      <c r="E17" s="1062"/>
      <c r="F17" s="1062"/>
      <c r="G17" s="1062"/>
      <c r="H17" s="1062"/>
      <c r="I17" s="1063"/>
    </row>
    <row r="18" spans="1:9" s="154" customFormat="1" ht="14.1" customHeight="1">
      <c r="A18" s="1068" t="s">
        <v>1969</v>
      </c>
      <c r="B18" s="958" t="s">
        <v>1953</v>
      </c>
      <c r="C18" s="958" t="s">
        <v>16</v>
      </c>
      <c r="D18" s="1064" t="s">
        <v>17</v>
      </c>
      <c r="E18" s="958" t="s">
        <v>18</v>
      </c>
      <c r="F18" s="1069" t="s">
        <v>1954</v>
      </c>
      <c r="G18" s="1069"/>
      <c r="H18" s="1069"/>
      <c r="I18" s="359" t="s">
        <v>1</v>
      </c>
    </row>
    <row r="19" spans="1:9" s="154" customFormat="1">
      <c r="A19" s="1068"/>
      <c r="B19" s="958"/>
      <c r="C19" s="958"/>
      <c r="D19" s="1064"/>
      <c r="E19" s="958"/>
      <c r="F19" s="359" t="s">
        <v>19</v>
      </c>
      <c r="G19" s="360" t="s">
        <v>1955</v>
      </c>
      <c r="H19" s="359" t="s">
        <v>20</v>
      </c>
      <c r="I19" s="361"/>
    </row>
    <row r="20" spans="1:9" s="154" customFormat="1" ht="15.75">
      <c r="A20" s="1068"/>
      <c r="B20" s="359" t="s">
        <v>1970</v>
      </c>
      <c r="C20" s="188" t="s">
        <v>1971</v>
      </c>
      <c r="D20" s="363" t="s">
        <v>1972</v>
      </c>
      <c r="E20" s="363" t="s">
        <v>1973</v>
      </c>
      <c r="F20" s="364" t="s">
        <v>1974</v>
      </c>
      <c r="G20" s="366" t="s">
        <v>1975</v>
      </c>
      <c r="H20" s="363" t="s">
        <v>1976</v>
      </c>
      <c r="I20" s="361"/>
    </row>
    <row r="21" spans="1:9" s="154" customFormat="1" ht="15.75">
      <c r="A21" s="1068"/>
      <c r="B21" s="230"/>
      <c r="C21" s="188"/>
      <c r="D21" s="363" t="s">
        <v>1972</v>
      </c>
      <c r="E21" s="363" t="s">
        <v>1977</v>
      </c>
      <c r="F21" s="364">
        <v>3.5000000000000003E-2</v>
      </c>
      <c r="G21" s="366"/>
      <c r="H21" s="363"/>
      <c r="I21" s="361"/>
    </row>
    <row r="22" spans="1:9" s="154" customFormat="1" ht="15.75">
      <c r="A22" s="1068"/>
      <c r="B22" s="230"/>
      <c r="C22" s="188"/>
      <c r="D22" s="363" t="s">
        <v>1978</v>
      </c>
      <c r="E22" s="363" t="s">
        <v>1979</v>
      </c>
      <c r="F22" s="367">
        <v>3.5000000000000003E-2</v>
      </c>
      <c r="G22" s="366">
        <v>0</v>
      </c>
      <c r="H22" s="363">
        <v>-4</v>
      </c>
      <c r="I22" s="361"/>
    </row>
    <row r="23" spans="1:9" s="154" customFormat="1">
      <c r="A23" s="1061" t="s">
        <v>1980</v>
      </c>
      <c r="B23" s="1062"/>
      <c r="C23" s="1062"/>
      <c r="D23" s="1062"/>
      <c r="E23" s="1062"/>
      <c r="F23" s="1062"/>
      <c r="G23" s="1062"/>
      <c r="H23" s="1062"/>
      <c r="I23" s="1063"/>
    </row>
    <row r="24" spans="1:9" s="154" customFormat="1">
      <c r="A24" s="1061" t="s">
        <v>1981</v>
      </c>
      <c r="B24" s="1062"/>
      <c r="C24" s="1062"/>
      <c r="D24" s="1062"/>
      <c r="E24" s="1062"/>
      <c r="F24" s="1062"/>
      <c r="G24" s="1062"/>
      <c r="H24" s="1062"/>
      <c r="I24" s="1063"/>
    </row>
    <row r="25" spans="1:9" s="154" customFormat="1" ht="14.1" customHeight="1">
      <c r="A25" s="953" t="s">
        <v>1969</v>
      </c>
      <c r="B25" s="958" t="s">
        <v>1953</v>
      </c>
      <c r="C25" s="958" t="s">
        <v>16</v>
      </c>
      <c r="D25" s="1064" t="s">
        <v>17</v>
      </c>
      <c r="E25" s="958" t="s">
        <v>18</v>
      </c>
      <c r="F25" s="1065" t="s">
        <v>78</v>
      </c>
      <c r="G25" s="1066"/>
      <c r="H25" s="1067"/>
      <c r="I25" s="359" t="s">
        <v>1</v>
      </c>
    </row>
    <row r="26" spans="1:9" s="154" customFormat="1">
      <c r="A26" s="953"/>
      <c r="B26" s="958"/>
      <c r="C26" s="958"/>
      <c r="D26" s="1064"/>
      <c r="E26" s="958"/>
      <c r="F26" s="359" t="s">
        <v>19</v>
      </c>
      <c r="G26" s="360" t="s">
        <v>1955</v>
      </c>
      <c r="H26" s="359" t="s">
        <v>20</v>
      </c>
      <c r="I26" s="361"/>
    </row>
    <row r="27" spans="1:9" s="154" customFormat="1">
      <c r="A27" s="953"/>
      <c r="B27" s="359"/>
      <c r="C27" s="363" t="s">
        <v>1982</v>
      </c>
      <c r="D27" s="363" t="s">
        <v>1983</v>
      </c>
      <c r="E27" s="368" t="s">
        <v>1984</v>
      </c>
      <c r="F27" s="369">
        <v>1</v>
      </c>
      <c r="G27" s="384">
        <v>0.68</v>
      </c>
      <c r="H27" s="385">
        <v>0.32</v>
      </c>
      <c r="I27" s="361"/>
    </row>
    <row r="28" spans="1:9" s="154" customFormat="1" ht="15.75">
      <c r="A28" s="953"/>
      <c r="B28" s="230"/>
      <c r="C28" s="363" t="s">
        <v>1985</v>
      </c>
      <c r="D28" s="363" t="s">
        <v>1983</v>
      </c>
      <c r="E28" s="368" t="s">
        <v>1986</v>
      </c>
      <c r="F28" s="369">
        <v>1</v>
      </c>
      <c r="G28" s="384">
        <v>0.6</v>
      </c>
      <c r="H28" s="385">
        <v>0.4</v>
      </c>
      <c r="I28" s="361"/>
    </row>
    <row r="29" spans="1:9" s="154" customFormat="1" ht="15.75">
      <c r="A29" s="953"/>
      <c r="B29" s="230"/>
      <c r="C29" s="363" t="s">
        <v>1987</v>
      </c>
      <c r="D29" s="363" t="s">
        <v>1983</v>
      </c>
      <c r="E29" s="368" t="s">
        <v>1988</v>
      </c>
      <c r="F29" s="386">
        <v>4</v>
      </c>
      <c r="G29" s="370"/>
      <c r="H29" s="370"/>
      <c r="I29" s="361"/>
    </row>
    <row r="30" spans="1:9" ht="23.1" customHeight="1">
      <c r="A30" s="1007" t="s">
        <v>2028</v>
      </c>
      <c r="B30" s="1007"/>
      <c r="C30" s="373"/>
      <c r="D30" s="373"/>
      <c r="E30" s="373"/>
      <c r="F30" s="373"/>
      <c r="G30" s="373"/>
      <c r="H30" s="373"/>
      <c r="I30" s="374"/>
    </row>
    <row r="31" spans="1:9" s="372" customFormat="1" ht="34.5" customHeight="1">
      <c r="A31" s="1019" t="s">
        <v>1989</v>
      </c>
      <c r="B31" s="393" t="s">
        <v>1990</v>
      </c>
      <c r="C31" s="383" t="s">
        <v>1991</v>
      </c>
      <c r="D31" s="383" t="s">
        <v>1992</v>
      </c>
      <c r="E31" s="383" t="s">
        <v>1993</v>
      </c>
      <c r="F31" s="391">
        <v>1</v>
      </c>
      <c r="G31" s="392">
        <v>186682538</v>
      </c>
      <c r="H31" s="392">
        <v>118295063</v>
      </c>
      <c r="I31" s="383" t="s">
        <v>1994</v>
      </c>
    </row>
    <row r="32" spans="1:9" s="372" customFormat="1" ht="31.5" customHeight="1">
      <c r="A32" s="1019"/>
      <c r="B32" s="393" t="s">
        <v>1995</v>
      </c>
      <c r="C32" s="383" t="s">
        <v>1991</v>
      </c>
      <c r="D32" s="383" t="s">
        <v>1996</v>
      </c>
      <c r="E32" s="383" t="s">
        <v>1997</v>
      </c>
      <c r="F32" s="391">
        <v>1</v>
      </c>
      <c r="G32" s="392">
        <v>61257904</v>
      </c>
      <c r="H32" s="392">
        <v>-1302683</v>
      </c>
      <c r="I32" s="383" t="s">
        <v>1998</v>
      </c>
    </row>
    <row r="33" spans="1:9" s="372" customFormat="1" ht="29.25" customHeight="1">
      <c r="A33" s="1019" t="s">
        <v>1999</v>
      </c>
      <c r="B33" s="393" t="s">
        <v>2000</v>
      </c>
      <c r="C33" s="383" t="s">
        <v>2001</v>
      </c>
      <c r="D33" s="383" t="s">
        <v>2002</v>
      </c>
      <c r="E33" s="383" t="s">
        <v>2003</v>
      </c>
      <c r="F33" s="391">
        <v>1</v>
      </c>
      <c r="G33" s="392">
        <v>97314470.5</v>
      </c>
      <c r="H33" s="392">
        <v>55232808</v>
      </c>
      <c r="I33" s="383" t="s">
        <v>1999</v>
      </c>
    </row>
    <row r="34" spans="1:9" s="372" customFormat="1" ht="29.25" customHeight="1">
      <c r="A34" s="1019"/>
      <c r="B34" s="393" t="s">
        <v>2004</v>
      </c>
      <c r="C34" s="383" t="s">
        <v>2005</v>
      </c>
      <c r="D34" s="383" t="s">
        <v>2006</v>
      </c>
      <c r="E34" s="390" t="s">
        <v>2006</v>
      </c>
      <c r="F34" s="391">
        <v>1</v>
      </c>
      <c r="G34" s="392">
        <v>180000</v>
      </c>
      <c r="H34" s="392">
        <v>180000</v>
      </c>
      <c r="I34" s="383" t="s">
        <v>2007</v>
      </c>
    </row>
    <row r="35" spans="1:9" s="372" customFormat="1" ht="29.25" customHeight="1">
      <c r="A35" s="1019"/>
      <c r="B35" s="393" t="s">
        <v>2008</v>
      </c>
      <c r="C35" s="383" t="s">
        <v>2009</v>
      </c>
      <c r="D35" s="390" t="s">
        <v>2010</v>
      </c>
      <c r="E35" s="390" t="s">
        <v>2010</v>
      </c>
      <c r="F35" s="391">
        <v>1</v>
      </c>
      <c r="G35" s="392">
        <v>13036710</v>
      </c>
      <c r="H35" s="392">
        <v>3100350</v>
      </c>
      <c r="I35" s="383" t="s">
        <v>2011</v>
      </c>
    </row>
    <row r="36" spans="1:9" s="372" customFormat="1" ht="44.1" customHeight="1">
      <c r="A36" s="1019" t="s">
        <v>2012</v>
      </c>
      <c r="B36" s="393" t="s">
        <v>2013</v>
      </c>
      <c r="C36" s="383" t="s">
        <v>2014</v>
      </c>
      <c r="D36" s="383" t="s">
        <v>2015</v>
      </c>
      <c r="E36" s="390" t="s">
        <v>2016</v>
      </c>
      <c r="F36" s="391">
        <v>1</v>
      </c>
      <c r="G36" s="392">
        <f>720000+10685000</f>
        <v>11405000</v>
      </c>
      <c r="H36" s="392">
        <f>G36</f>
        <v>11405000</v>
      </c>
      <c r="I36" s="383" t="s">
        <v>2017</v>
      </c>
    </row>
    <row r="37" spans="1:9" s="372" customFormat="1" ht="29.25" customHeight="1">
      <c r="A37" s="1019"/>
      <c r="B37" s="393" t="s">
        <v>2018</v>
      </c>
      <c r="C37" s="383" t="s">
        <v>2019</v>
      </c>
      <c r="D37" s="390" t="s">
        <v>2020</v>
      </c>
      <c r="E37" s="390" t="s">
        <v>2021</v>
      </c>
      <c r="F37" s="391">
        <v>1</v>
      </c>
      <c r="G37" s="392">
        <v>-12265000</v>
      </c>
      <c r="H37" s="392">
        <v>12314800</v>
      </c>
      <c r="I37" s="383" t="s">
        <v>2017</v>
      </c>
    </row>
    <row r="38" spans="1:9" s="372" customFormat="1" ht="45" customHeight="1">
      <c r="A38" s="387" t="s">
        <v>2022</v>
      </c>
      <c r="B38" s="383" t="s">
        <v>2023</v>
      </c>
      <c r="C38" s="383" t="s">
        <v>2024</v>
      </c>
      <c r="D38" s="390" t="s">
        <v>2025</v>
      </c>
      <c r="E38" s="390" t="s">
        <v>2026</v>
      </c>
      <c r="F38" s="391">
        <v>1</v>
      </c>
      <c r="G38" s="392">
        <v>3318799</v>
      </c>
      <c r="H38" s="392">
        <v>3268799</v>
      </c>
      <c r="I38" s="383" t="s">
        <v>2027</v>
      </c>
    </row>
    <row r="39" spans="1:9" ht="23.1" customHeight="1">
      <c r="A39" s="1007" t="s">
        <v>2081</v>
      </c>
      <c r="B39" s="1007"/>
      <c r="C39" s="373"/>
      <c r="D39" s="373"/>
      <c r="E39" s="373"/>
      <c r="F39" s="373"/>
      <c r="G39" s="373"/>
      <c r="H39" s="373"/>
      <c r="I39" s="374"/>
    </row>
    <row r="40" spans="1:9" ht="34.5" customHeight="1">
      <c r="A40" s="1019" t="s">
        <v>2030</v>
      </c>
      <c r="B40" s="919" t="s">
        <v>2031</v>
      </c>
      <c r="C40" s="1058" t="s">
        <v>2032</v>
      </c>
      <c r="D40" s="877" t="s">
        <v>2033</v>
      </c>
      <c r="E40" s="375" t="s">
        <v>2034</v>
      </c>
      <c r="F40" s="376">
        <v>10</v>
      </c>
      <c r="G40" s="376">
        <v>2</v>
      </c>
      <c r="H40" s="376">
        <f>F40-G40</f>
        <v>8</v>
      </c>
      <c r="I40" s="10"/>
    </row>
    <row r="41" spans="1:9" ht="34.5" customHeight="1">
      <c r="A41" s="1019"/>
      <c r="B41" s="921"/>
      <c r="C41" s="1060"/>
      <c r="D41" s="878"/>
      <c r="E41" s="376" t="s">
        <v>2035</v>
      </c>
      <c r="F41" s="376">
        <v>10</v>
      </c>
      <c r="G41" s="376">
        <v>2</v>
      </c>
      <c r="H41" s="376">
        <f t="shared" ref="H41:H44" si="0">F41-G41</f>
        <v>8</v>
      </c>
      <c r="I41" s="10"/>
    </row>
    <row r="42" spans="1:9" ht="31.5" customHeight="1">
      <c r="A42" s="1019"/>
      <c r="B42" s="919" t="s">
        <v>2036</v>
      </c>
      <c r="C42" s="1058" t="s">
        <v>2032</v>
      </c>
      <c r="D42" s="877" t="s">
        <v>2037</v>
      </c>
      <c r="E42" s="375" t="s">
        <v>2038</v>
      </c>
      <c r="F42" s="383">
        <v>1</v>
      </c>
      <c r="G42" s="62">
        <v>1</v>
      </c>
      <c r="H42" s="376">
        <f t="shared" si="0"/>
        <v>0</v>
      </c>
      <c r="I42" s="10"/>
    </row>
    <row r="43" spans="1:9" ht="39" customHeight="1">
      <c r="A43" s="1019"/>
      <c r="B43" s="920"/>
      <c r="C43" s="1059"/>
      <c r="D43" s="1057"/>
      <c r="E43" s="375" t="s">
        <v>2039</v>
      </c>
      <c r="F43" s="383">
        <v>1</v>
      </c>
      <c r="G43" s="62">
        <v>0</v>
      </c>
      <c r="H43" s="376">
        <f t="shared" si="0"/>
        <v>1</v>
      </c>
      <c r="I43" s="10"/>
    </row>
    <row r="44" spans="1:9" ht="39" customHeight="1">
      <c r="A44" s="1019"/>
      <c r="B44" s="920"/>
      <c r="C44" s="1059"/>
      <c r="D44" s="1057"/>
      <c r="E44" s="375" t="s">
        <v>2040</v>
      </c>
      <c r="F44" s="383">
        <v>1</v>
      </c>
      <c r="G44" s="62">
        <v>0</v>
      </c>
      <c r="H44" s="376">
        <f t="shared" si="0"/>
        <v>1</v>
      </c>
      <c r="I44" s="10"/>
    </row>
    <row r="45" spans="1:9" ht="29.25" customHeight="1">
      <c r="A45" s="1019"/>
      <c r="B45" s="921"/>
      <c r="C45" s="1060"/>
      <c r="D45" s="878"/>
      <c r="E45" s="375" t="s">
        <v>2041</v>
      </c>
      <c r="F45" s="383">
        <v>1</v>
      </c>
      <c r="G45" s="62" t="s">
        <v>2042</v>
      </c>
      <c r="H45" s="10"/>
      <c r="I45" s="10"/>
    </row>
    <row r="46" spans="1:9" ht="34.5" customHeight="1">
      <c r="A46" s="1019" t="s">
        <v>2043</v>
      </c>
      <c r="B46" s="877" t="s">
        <v>2044</v>
      </c>
      <c r="C46" s="1058" t="s">
        <v>2032</v>
      </c>
      <c r="D46" s="877" t="s">
        <v>2045</v>
      </c>
      <c r="E46" s="377" t="s">
        <v>2046</v>
      </c>
      <c r="F46" s="378">
        <v>0.45</v>
      </c>
      <c r="G46" s="378">
        <v>0.25</v>
      </c>
      <c r="H46" s="379">
        <f t="shared" ref="H46:H52" si="1">F46-G46</f>
        <v>0.2</v>
      </c>
      <c r="I46" s="10"/>
    </row>
    <row r="47" spans="1:9" ht="34.5" customHeight="1">
      <c r="A47" s="1019"/>
      <c r="B47" s="1057"/>
      <c r="C47" s="1059"/>
      <c r="D47" s="1057"/>
      <c r="E47" s="377" t="s">
        <v>2047</v>
      </c>
      <c r="F47" s="378">
        <v>0.35</v>
      </c>
      <c r="G47" s="378">
        <v>0.25</v>
      </c>
      <c r="H47" s="379">
        <f t="shared" si="1"/>
        <v>9.9999999999999978E-2</v>
      </c>
      <c r="I47" s="10"/>
    </row>
    <row r="48" spans="1:9" ht="34.5" customHeight="1">
      <c r="A48" s="1019"/>
      <c r="B48" s="878"/>
      <c r="C48" s="1060"/>
      <c r="D48" s="878"/>
      <c r="E48" s="380" t="s">
        <v>2048</v>
      </c>
      <c r="F48" s="378">
        <v>0.45</v>
      </c>
      <c r="G48" s="378">
        <v>0.25</v>
      </c>
      <c r="H48" s="379">
        <f t="shared" si="1"/>
        <v>0.2</v>
      </c>
      <c r="I48" s="10"/>
    </row>
    <row r="49" spans="1:9" ht="31.5" customHeight="1">
      <c r="A49" s="1019"/>
      <c r="B49" s="381" t="s">
        <v>2049</v>
      </c>
      <c r="C49" s="411" t="s">
        <v>2032</v>
      </c>
      <c r="D49" s="380" t="s">
        <v>2050</v>
      </c>
      <c r="E49" s="377" t="s">
        <v>2051</v>
      </c>
      <c r="F49" s="376" t="s">
        <v>2052</v>
      </c>
      <c r="G49" s="376">
        <v>12</v>
      </c>
      <c r="H49" s="379" t="s">
        <v>2053</v>
      </c>
      <c r="I49" s="10"/>
    </row>
    <row r="50" spans="1:9" ht="53.85" customHeight="1">
      <c r="A50" s="1019"/>
      <c r="B50" s="381" t="s">
        <v>2054</v>
      </c>
      <c r="C50" s="411" t="s">
        <v>2032</v>
      </c>
      <c r="D50" s="377" t="s">
        <v>2055</v>
      </c>
      <c r="E50" s="377" t="s">
        <v>2056</v>
      </c>
      <c r="F50" s="378">
        <v>0.3</v>
      </c>
      <c r="G50" s="378">
        <v>0.15</v>
      </c>
      <c r="H50" s="379">
        <f t="shared" si="1"/>
        <v>0.15</v>
      </c>
      <c r="I50" s="10"/>
    </row>
    <row r="51" spans="1:9" ht="60.6" customHeight="1">
      <c r="A51" s="387" t="s">
        <v>2057</v>
      </c>
      <c r="B51" s="381" t="s">
        <v>2058</v>
      </c>
      <c r="C51" s="412" t="s">
        <v>2059</v>
      </c>
      <c r="D51" s="377" t="s">
        <v>2060</v>
      </c>
      <c r="E51" s="377" t="s">
        <v>2061</v>
      </c>
      <c r="F51" s="378">
        <v>0.4</v>
      </c>
      <c r="G51" s="378">
        <v>0.1</v>
      </c>
      <c r="H51" s="379">
        <f t="shared" si="1"/>
        <v>0.30000000000000004</v>
      </c>
      <c r="I51" s="10"/>
    </row>
    <row r="52" spans="1:9" ht="34.5" customHeight="1">
      <c r="A52" s="1019" t="s">
        <v>2062</v>
      </c>
      <c r="B52" s="381" t="s">
        <v>2063</v>
      </c>
      <c r="C52" s="412" t="s">
        <v>2059</v>
      </c>
      <c r="D52" s="377" t="s">
        <v>2064</v>
      </c>
      <c r="E52" s="377" t="s">
        <v>2065</v>
      </c>
      <c r="F52" s="378">
        <v>7.0000000000000007E-2</v>
      </c>
      <c r="G52" s="378">
        <v>0.05</v>
      </c>
      <c r="H52" s="379">
        <f t="shared" si="1"/>
        <v>2.0000000000000004E-2</v>
      </c>
      <c r="I52" s="10"/>
    </row>
    <row r="53" spans="1:9" ht="63.6" customHeight="1">
      <c r="A53" s="1019"/>
      <c r="B53" s="381" t="s">
        <v>2066</v>
      </c>
      <c r="C53" s="412" t="s">
        <v>2059</v>
      </c>
      <c r="D53" s="377" t="s">
        <v>2067</v>
      </c>
      <c r="E53" s="377" t="s">
        <v>2068</v>
      </c>
      <c r="F53" s="382" t="s">
        <v>2069</v>
      </c>
      <c r="G53" s="382" t="s">
        <v>2070</v>
      </c>
      <c r="H53" s="382" t="s">
        <v>2070</v>
      </c>
      <c r="I53" s="10"/>
    </row>
    <row r="54" spans="1:9" ht="34.5" customHeight="1">
      <c r="A54" s="1019" t="s">
        <v>2071</v>
      </c>
      <c r="B54" s="877" t="s">
        <v>2072</v>
      </c>
      <c r="C54" s="1055" t="s">
        <v>2059</v>
      </c>
      <c r="D54" s="877" t="s">
        <v>2073</v>
      </c>
      <c r="E54" s="375" t="s">
        <v>2074</v>
      </c>
      <c r="F54" s="376" t="s">
        <v>2075</v>
      </c>
      <c r="G54" s="376" t="s">
        <v>2076</v>
      </c>
      <c r="H54" s="383" t="s">
        <v>2077</v>
      </c>
      <c r="I54" s="10"/>
    </row>
    <row r="55" spans="1:9" ht="31.5" customHeight="1">
      <c r="A55" s="1019"/>
      <c r="B55" s="878"/>
      <c r="C55" s="1056"/>
      <c r="D55" s="878"/>
      <c r="E55" s="375" t="s">
        <v>2078</v>
      </c>
      <c r="F55" s="378" t="s">
        <v>2079</v>
      </c>
      <c r="G55" s="378" t="s">
        <v>2080</v>
      </c>
      <c r="H55" s="379" t="s">
        <v>2080</v>
      </c>
      <c r="I55" s="10"/>
    </row>
    <row r="56" spans="1:9" ht="23.1" customHeight="1">
      <c r="A56" s="1007" t="s">
        <v>2116</v>
      </c>
      <c r="B56" s="1007"/>
      <c r="C56" s="373"/>
      <c r="D56" s="373"/>
      <c r="E56" s="373"/>
      <c r="F56" s="373"/>
      <c r="G56" s="373"/>
      <c r="H56" s="373"/>
      <c r="I56" s="374"/>
    </row>
    <row r="57" spans="1:9" ht="30" customHeight="1">
      <c r="A57" s="1053" t="s">
        <v>2082</v>
      </c>
      <c r="B57" s="871" t="s">
        <v>27</v>
      </c>
      <c r="C57" s="871" t="s">
        <v>16</v>
      </c>
      <c r="D57" s="883" t="s">
        <v>17</v>
      </c>
      <c r="E57" s="871" t="s">
        <v>18</v>
      </c>
      <c r="F57" s="872" t="s">
        <v>78</v>
      </c>
      <c r="G57" s="872"/>
      <c r="H57" s="872"/>
      <c r="I57" s="27" t="s">
        <v>1</v>
      </c>
    </row>
    <row r="58" spans="1:9" ht="43.35" customHeight="1">
      <c r="A58" s="1054"/>
      <c r="B58" s="871"/>
      <c r="C58" s="871"/>
      <c r="D58" s="883"/>
      <c r="E58" s="871"/>
      <c r="F58" s="27" t="s">
        <v>19</v>
      </c>
      <c r="G58" s="28" t="s">
        <v>133</v>
      </c>
      <c r="H58" s="27" t="s">
        <v>20</v>
      </c>
      <c r="I58" s="29"/>
    </row>
    <row r="59" spans="1:9" customFormat="1" ht="34.5" customHeight="1">
      <c r="A59" s="1054"/>
      <c r="B59" s="865" t="s">
        <v>2083</v>
      </c>
      <c r="C59" s="1050" t="s">
        <v>2084</v>
      </c>
      <c r="D59" s="869" t="s">
        <v>2085</v>
      </c>
      <c r="E59" s="399" t="s">
        <v>2086</v>
      </c>
      <c r="F59" s="400">
        <v>36</v>
      </c>
      <c r="G59" s="401">
        <v>30</v>
      </c>
      <c r="H59" s="400">
        <v>6</v>
      </c>
      <c r="I59" s="394"/>
    </row>
    <row r="60" spans="1:9" customFormat="1" ht="46.35" customHeight="1">
      <c r="A60" s="1054"/>
      <c r="B60" s="873"/>
      <c r="C60" s="1051"/>
      <c r="D60" s="874"/>
      <c r="E60" s="399" t="s">
        <v>2087</v>
      </c>
      <c r="F60" s="400">
        <v>10</v>
      </c>
      <c r="G60" s="401">
        <v>7</v>
      </c>
      <c r="H60" s="400">
        <v>3</v>
      </c>
      <c r="I60" s="395"/>
    </row>
    <row r="61" spans="1:9" customFormat="1" ht="15.75">
      <c r="A61" s="1054"/>
      <c r="B61" s="866"/>
      <c r="C61" s="1052"/>
      <c r="D61" s="870"/>
      <c r="E61" s="399" t="s">
        <v>2088</v>
      </c>
      <c r="F61" s="400">
        <v>5</v>
      </c>
      <c r="G61" s="401">
        <v>4</v>
      </c>
      <c r="H61" s="400">
        <v>1</v>
      </c>
      <c r="I61" s="395"/>
    </row>
    <row r="62" spans="1:9" customFormat="1" ht="46.5" customHeight="1">
      <c r="A62" s="1054"/>
      <c r="B62" s="865" t="s">
        <v>2089</v>
      </c>
      <c r="C62" s="884"/>
      <c r="D62" s="869" t="s">
        <v>2090</v>
      </c>
      <c r="E62" s="402" t="s">
        <v>2091</v>
      </c>
      <c r="F62" s="403">
        <v>12</v>
      </c>
      <c r="G62" s="404">
        <v>9</v>
      </c>
      <c r="H62" s="400">
        <v>3</v>
      </c>
      <c r="I62" s="395"/>
    </row>
    <row r="63" spans="1:9" customFormat="1" ht="25.5">
      <c r="A63" s="1054"/>
      <c r="B63" s="873"/>
      <c r="C63" s="885"/>
      <c r="D63" s="874"/>
      <c r="E63" s="399" t="s">
        <v>2092</v>
      </c>
      <c r="F63" s="400">
        <v>20</v>
      </c>
      <c r="G63" s="401">
        <v>15</v>
      </c>
      <c r="H63" s="400">
        <v>5</v>
      </c>
      <c r="I63" s="394"/>
    </row>
    <row r="64" spans="1:9" customFormat="1" ht="15.75">
      <c r="A64" s="1054"/>
      <c r="B64" s="873"/>
      <c r="C64" s="885"/>
      <c r="D64" s="874"/>
      <c r="E64" s="399" t="s">
        <v>2093</v>
      </c>
      <c r="F64" s="400">
        <v>5</v>
      </c>
      <c r="G64" s="401">
        <v>2</v>
      </c>
      <c r="H64" s="400">
        <v>3</v>
      </c>
      <c r="I64" s="394"/>
    </row>
    <row r="65" spans="1:9" customFormat="1" ht="15.75">
      <c r="A65" s="1054"/>
      <c r="B65" s="866"/>
      <c r="C65" s="886"/>
      <c r="D65" s="870"/>
      <c r="E65" s="405" t="s">
        <v>1962</v>
      </c>
      <c r="F65" s="383">
        <v>10</v>
      </c>
      <c r="G65" s="383">
        <v>8</v>
      </c>
      <c r="H65" s="400">
        <v>2</v>
      </c>
      <c r="I65" s="395"/>
    </row>
    <row r="66" spans="1:9" customFormat="1" ht="60" customHeight="1">
      <c r="A66" s="1054"/>
      <c r="B66" s="393" t="s">
        <v>2094</v>
      </c>
      <c r="C66" s="383"/>
      <c r="D66" s="390" t="s">
        <v>2095</v>
      </c>
      <c r="E66" s="390" t="s">
        <v>2096</v>
      </c>
      <c r="F66" s="383">
        <v>30</v>
      </c>
      <c r="G66" s="383">
        <v>22</v>
      </c>
      <c r="H66" s="400">
        <v>8</v>
      </c>
      <c r="I66" s="395"/>
    </row>
    <row r="67" spans="1:9" customFormat="1" ht="45.6" customHeight="1">
      <c r="A67" s="1054"/>
      <c r="B67" s="887" t="s">
        <v>2097</v>
      </c>
      <c r="C67" s="889"/>
      <c r="D67" s="891" t="s">
        <v>2098</v>
      </c>
      <c r="E67" s="390" t="s">
        <v>2099</v>
      </c>
      <c r="F67" s="383">
        <v>4</v>
      </c>
      <c r="G67" s="383">
        <v>2</v>
      </c>
      <c r="H67" s="400">
        <v>2</v>
      </c>
      <c r="I67" s="395"/>
    </row>
    <row r="68" spans="1:9" customFormat="1" ht="15.75">
      <c r="A68" s="1054"/>
      <c r="B68" s="888"/>
      <c r="C68" s="890"/>
      <c r="D68" s="892"/>
      <c r="E68" s="406" t="s">
        <v>2100</v>
      </c>
      <c r="F68" s="383">
        <v>12</v>
      </c>
      <c r="G68" s="383">
        <v>10</v>
      </c>
      <c r="H68" s="400">
        <v>2</v>
      </c>
      <c r="I68" s="395"/>
    </row>
    <row r="69" spans="1:9" customFormat="1" ht="15.75">
      <c r="A69" s="860"/>
      <c r="B69" s="860"/>
      <c r="C69" s="860"/>
      <c r="D69" s="860"/>
      <c r="E69" s="860"/>
      <c r="F69" s="860"/>
      <c r="G69" s="860"/>
      <c r="H69" s="860"/>
      <c r="I69" s="861"/>
    </row>
    <row r="70" spans="1:9" customFormat="1" ht="42.6" customHeight="1">
      <c r="A70" s="1047" t="s">
        <v>2101</v>
      </c>
      <c r="B70" s="865" t="s">
        <v>2102</v>
      </c>
      <c r="C70" s="889"/>
      <c r="D70" s="869" t="s">
        <v>2103</v>
      </c>
      <c r="E70" s="390" t="s">
        <v>2104</v>
      </c>
      <c r="F70" s="383">
        <v>179</v>
      </c>
      <c r="G70" s="383">
        <v>150</v>
      </c>
      <c r="H70" s="383">
        <v>29</v>
      </c>
      <c r="I70" s="383"/>
    </row>
    <row r="71" spans="1:9" customFormat="1">
      <c r="A71" s="1048"/>
      <c r="B71" s="866"/>
      <c r="C71" s="890"/>
      <c r="D71" s="870"/>
      <c r="E71" s="405" t="s">
        <v>2105</v>
      </c>
      <c r="F71" s="407">
        <v>15</v>
      </c>
      <c r="G71" s="363">
        <v>10</v>
      </c>
      <c r="H71" s="363">
        <v>5</v>
      </c>
      <c r="I71" s="363"/>
    </row>
    <row r="72" spans="1:9" customFormat="1">
      <c r="A72" s="1049"/>
      <c r="B72" s="393" t="s">
        <v>21</v>
      </c>
      <c r="C72" s="383"/>
      <c r="D72" s="383"/>
      <c r="E72" s="383"/>
      <c r="F72" s="383"/>
      <c r="G72" s="383"/>
      <c r="H72" s="383"/>
      <c r="I72" s="383"/>
    </row>
    <row r="73" spans="1:9" customFormat="1" ht="15.75">
      <c r="A73" s="397"/>
      <c r="B73" s="855"/>
      <c r="C73" s="856"/>
      <c r="D73" s="856"/>
      <c r="E73" s="856"/>
      <c r="F73" s="856"/>
      <c r="G73" s="856"/>
      <c r="H73" s="856"/>
      <c r="I73" s="857"/>
    </row>
    <row r="74" spans="1:9" customFormat="1" ht="25.5">
      <c r="A74" s="398"/>
      <c r="B74" s="408" t="s">
        <v>2106</v>
      </c>
      <c r="C74" s="409"/>
      <c r="D74" s="405" t="s">
        <v>2107</v>
      </c>
      <c r="E74" s="405" t="s">
        <v>2108</v>
      </c>
      <c r="F74" s="405">
        <v>179</v>
      </c>
      <c r="G74" s="409">
        <v>170</v>
      </c>
      <c r="H74" s="409">
        <v>9</v>
      </c>
      <c r="I74" s="405"/>
    </row>
    <row r="75" spans="1:9" customFormat="1" ht="25.5">
      <c r="A75" s="398"/>
      <c r="B75" s="408" t="s">
        <v>2109</v>
      </c>
      <c r="C75" s="409"/>
      <c r="D75" s="405" t="s">
        <v>2110</v>
      </c>
      <c r="E75" s="405" t="s">
        <v>2111</v>
      </c>
      <c r="F75" s="409">
        <v>5</v>
      </c>
      <c r="G75" s="409">
        <v>5</v>
      </c>
      <c r="H75" s="409">
        <v>0</v>
      </c>
      <c r="I75" s="405"/>
    </row>
    <row r="76" spans="1:9" customFormat="1" ht="25.5">
      <c r="A76" s="398"/>
      <c r="B76" s="408" t="s">
        <v>2112</v>
      </c>
      <c r="C76" s="409"/>
      <c r="D76" s="405" t="s">
        <v>2113</v>
      </c>
      <c r="E76" s="405" t="s">
        <v>2114</v>
      </c>
      <c r="F76" s="410">
        <v>179</v>
      </c>
      <c r="G76" s="410">
        <v>170</v>
      </c>
      <c r="H76" s="410">
        <v>9</v>
      </c>
      <c r="I76" s="409" t="s">
        <v>2115</v>
      </c>
    </row>
    <row r="77" spans="1:9" customFormat="1" ht="15.75">
      <c r="A77" s="1007" t="s">
        <v>2139</v>
      </c>
      <c r="B77" s="1007"/>
      <c r="C77" s="373"/>
      <c r="D77" s="373"/>
      <c r="E77" s="373"/>
      <c r="F77" s="373"/>
      <c r="G77" s="373"/>
      <c r="H77" s="373"/>
      <c r="I77" s="374"/>
    </row>
    <row r="78" spans="1:9" customFormat="1" ht="15" customHeight="1">
      <c r="A78" s="1010" t="s">
        <v>15</v>
      </c>
      <c r="B78" s="1029" t="s">
        <v>27</v>
      </c>
      <c r="C78" s="1031" t="s">
        <v>16</v>
      </c>
      <c r="D78" s="1033" t="s">
        <v>17</v>
      </c>
      <c r="E78" s="1031" t="s">
        <v>18</v>
      </c>
      <c r="F78" s="1035" t="s">
        <v>78</v>
      </c>
      <c r="G78" s="1036"/>
      <c r="H78" s="1037"/>
      <c r="I78" s="400" t="s">
        <v>1</v>
      </c>
    </row>
    <row r="79" spans="1:9" customFormat="1" ht="26.25">
      <c r="A79" s="1011"/>
      <c r="B79" s="1030"/>
      <c r="C79" s="1032"/>
      <c r="D79" s="1034"/>
      <c r="E79" s="1032"/>
      <c r="F79" s="400" t="s">
        <v>19</v>
      </c>
      <c r="G79" s="401" t="s">
        <v>133</v>
      </c>
      <c r="H79" s="400" t="s">
        <v>20</v>
      </c>
      <c r="I79" s="413"/>
    </row>
    <row r="80" spans="1:9" customFormat="1" ht="34.5" customHeight="1">
      <c r="A80" s="1011"/>
      <c r="B80" s="1038" t="s">
        <v>2117</v>
      </c>
      <c r="C80" s="1041" t="s">
        <v>2118</v>
      </c>
      <c r="D80" s="1044" t="s">
        <v>2119</v>
      </c>
      <c r="E80" s="414" t="s">
        <v>2120</v>
      </c>
      <c r="F80" s="414">
        <v>6</v>
      </c>
      <c r="G80" s="414">
        <v>3</v>
      </c>
      <c r="H80" s="414">
        <f>F80-G80</f>
        <v>3</v>
      </c>
      <c r="I80" s="415"/>
    </row>
    <row r="81" spans="1:9" customFormat="1" ht="34.5" customHeight="1">
      <c r="A81" s="1011"/>
      <c r="B81" s="1039"/>
      <c r="C81" s="1042"/>
      <c r="D81" s="1045"/>
      <c r="E81" s="414" t="s">
        <v>2121</v>
      </c>
      <c r="F81" s="414">
        <v>6</v>
      </c>
      <c r="G81" s="414">
        <v>4</v>
      </c>
      <c r="H81" s="414">
        <f>F81-G81</f>
        <v>2</v>
      </c>
      <c r="I81" s="415"/>
    </row>
    <row r="82" spans="1:9" customFormat="1" ht="56.25" customHeight="1">
      <c r="A82" s="1011"/>
      <c r="B82" s="1040"/>
      <c r="C82" s="1043"/>
      <c r="D82" s="1046"/>
      <c r="E82" s="414" t="s">
        <v>2122</v>
      </c>
      <c r="F82" s="414" t="s">
        <v>2123</v>
      </c>
      <c r="G82" s="414" t="s">
        <v>2124</v>
      </c>
      <c r="H82" s="414">
        <v>1</v>
      </c>
      <c r="I82" s="396" t="s">
        <v>2125</v>
      </c>
    </row>
    <row r="83" spans="1:9" customFormat="1" ht="31.5" customHeight="1">
      <c r="A83" s="1011"/>
      <c r="B83" s="1038" t="s">
        <v>2126</v>
      </c>
      <c r="C83" s="1041" t="s">
        <v>2118</v>
      </c>
      <c r="D83" s="1044" t="s">
        <v>2127</v>
      </c>
      <c r="E83" s="414" t="s">
        <v>2128</v>
      </c>
      <c r="F83" s="414" t="s">
        <v>2129</v>
      </c>
      <c r="G83" s="414" t="s">
        <v>2130</v>
      </c>
      <c r="H83" s="414" t="s">
        <v>2131</v>
      </c>
      <c r="I83" s="415"/>
    </row>
    <row r="84" spans="1:9" customFormat="1" ht="39" customHeight="1">
      <c r="A84" s="1011"/>
      <c r="B84" s="1039"/>
      <c r="C84" s="1042"/>
      <c r="D84" s="1045"/>
      <c r="E84" s="414" t="s">
        <v>2132</v>
      </c>
      <c r="F84" s="414" t="s">
        <v>2133</v>
      </c>
      <c r="G84" s="414" t="s">
        <v>2134</v>
      </c>
      <c r="H84" s="414" t="s">
        <v>2135</v>
      </c>
      <c r="I84" s="396" t="s">
        <v>2136</v>
      </c>
    </row>
    <row r="85" spans="1:9" customFormat="1" ht="42.75" customHeight="1">
      <c r="A85" s="1011"/>
      <c r="B85" s="1040"/>
      <c r="C85" s="1043"/>
      <c r="D85" s="1046"/>
      <c r="E85" s="414" t="s">
        <v>2137</v>
      </c>
      <c r="F85" s="414">
        <v>5</v>
      </c>
      <c r="G85" s="414">
        <v>2</v>
      </c>
      <c r="H85" s="414">
        <f>F85-G85</f>
        <v>3</v>
      </c>
      <c r="I85" s="396" t="s">
        <v>2138</v>
      </c>
    </row>
    <row r="86" spans="1:9" customFormat="1" ht="15.75">
      <c r="A86" s="1007" t="s">
        <v>2235</v>
      </c>
      <c r="B86" s="1007"/>
      <c r="C86" s="373"/>
      <c r="D86" s="373"/>
      <c r="E86" s="373"/>
      <c r="F86" s="373"/>
      <c r="G86" s="373"/>
      <c r="H86" s="373"/>
      <c r="I86" s="374"/>
    </row>
    <row r="87" spans="1:9" customFormat="1" ht="15.75" customHeight="1">
      <c r="A87" s="1008" t="s">
        <v>2201</v>
      </c>
      <c r="B87" s="1008"/>
      <c r="C87" s="1008"/>
      <c r="D87" s="1008"/>
      <c r="E87" s="1008"/>
      <c r="F87" s="1008"/>
      <c r="G87" s="1008"/>
      <c r="H87" s="1008"/>
      <c r="I87" s="1008"/>
    </row>
    <row r="88" spans="1:9" customFormat="1" ht="16.5" customHeight="1">
      <c r="A88" s="1009" t="s">
        <v>2202</v>
      </c>
      <c r="B88" s="1009"/>
      <c r="C88" s="1009"/>
      <c r="D88" s="1009"/>
      <c r="E88" s="1009"/>
      <c r="F88" s="1009"/>
      <c r="G88" s="1009"/>
      <c r="H88" s="1009"/>
      <c r="I88" s="1009"/>
    </row>
    <row r="89" spans="1:9" customFormat="1" ht="16.5" customHeight="1">
      <c r="A89" s="1011" t="s">
        <v>2141</v>
      </c>
      <c r="B89" s="1019" t="s">
        <v>2142</v>
      </c>
      <c r="C89" s="947" t="s">
        <v>2143</v>
      </c>
      <c r="D89" s="235" t="s">
        <v>2144</v>
      </c>
      <c r="E89" s="235" t="s">
        <v>2145</v>
      </c>
      <c r="F89" s="94">
        <v>3</v>
      </c>
      <c r="G89" s="94">
        <v>2</v>
      </c>
      <c r="H89" s="94">
        <v>1</v>
      </c>
      <c r="I89" s="413"/>
    </row>
    <row r="90" spans="1:9" customFormat="1" ht="30">
      <c r="A90" s="1011"/>
      <c r="B90" s="1019"/>
      <c r="C90" s="947"/>
      <c r="D90" s="474" t="s">
        <v>2146</v>
      </c>
      <c r="E90" s="235" t="s">
        <v>2147</v>
      </c>
      <c r="F90" s="94">
        <v>4</v>
      </c>
      <c r="G90" s="94">
        <v>2</v>
      </c>
      <c r="H90" s="94">
        <v>2</v>
      </c>
      <c r="I90" s="413"/>
    </row>
    <row r="91" spans="1:9" customFormat="1">
      <c r="A91" s="1011"/>
      <c r="B91" s="1019"/>
      <c r="C91" s="947"/>
      <c r="D91" s="94" t="s">
        <v>2148</v>
      </c>
      <c r="E91" s="235" t="s">
        <v>2149</v>
      </c>
      <c r="F91" s="94">
        <v>1</v>
      </c>
      <c r="G91" s="94">
        <v>0</v>
      </c>
      <c r="H91" s="94">
        <v>1</v>
      </c>
      <c r="I91" s="413"/>
    </row>
    <row r="92" spans="1:9" customFormat="1" ht="15.75" customHeight="1">
      <c r="A92" s="1011"/>
      <c r="B92" s="1019" t="s">
        <v>2150</v>
      </c>
      <c r="C92" s="947" t="s">
        <v>2143</v>
      </c>
      <c r="D92" s="94" t="s">
        <v>2151</v>
      </c>
      <c r="E92" s="94" t="s">
        <v>2151</v>
      </c>
      <c r="F92" s="94">
        <v>1</v>
      </c>
      <c r="G92" s="94">
        <v>1</v>
      </c>
      <c r="H92" s="94">
        <v>0</v>
      </c>
      <c r="I92" s="413"/>
    </row>
    <row r="93" spans="1:9" customFormat="1" ht="30">
      <c r="A93" s="1011"/>
      <c r="B93" s="1019"/>
      <c r="C93" s="947"/>
      <c r="D93" s="94" t="s">
        <v>2152</v>
      </c>
      <c r="E93" s="235" t="s">
        <v>2153</v>
      </c>
      <c r="F93" s="94">
        <v>1</v>
      </c>
      <c r="G93" s="94">
        <v>0</v>
      </c>
      <c r="H93" s="94">
        <v>1</v>
      </c>
      <c r="I93" s="413"/>
    </row>
    <row r="94" spans="1:9" customFormat="1">
      <c r="A94" s="1011"/>
      <c r="B94" s="1019"/>
      <c r="C94" s="947"/>
      <c r="D94" s="94" t="s">
        <v>2154</v>
      </c>
      <c r="E94" s="94" t="s">
        <v>2155</v>
      </c>
      <c r="F94" s="94">
        <v>1</v>
      </c>
      <c r="G94" s="94">
        <v>0</v>
      </c>
      <c r="H94" s="94">
        <v>1</v>
      </c>
      <c r="I94" s="413"/>
    </row>
    <row r="95" spans="1:9" customFormat="1">
      <c r="A95" s="1012"/>
      <c r="B95" s="1019"/>
      <c r="C95" s="947"/>
      <c r="D95" s="94" t="s">
        <v>2156</v>
      </c>
      <c r="E95" s="94"/>
      <c r="F95" s="94"/>
      <c r="G95" s="94"/>
      <c r="H95" s="94"/>
      <c r="I95" s="413"/>
    </row>
    <row r="96" spans="1:9" customFormat="1" ht="15.75" customHeight="1">
      <c r="A96" s="1020" t="s">
        <v>2157</v>
      </c>
      <c r="B96" s="1021"/>
      <c r="C96" s="1021"/>
      <c r="D96" s="1021"/>
      <c r="E96" s="1021"/>
      <c r="F96" s="1021"/>
      <c r="G96" s="1021"/>
      <c r="H96" s="1021"/>
      <c r="I96" s="1022"/>
    </row>
    <row r="97" spans="1:9" customFormat="1">
      <c r="A97" s="1023" t="s">
        <v>2158</v>
      </c>
      <c r="B97" s="1024"/>
      <c r="C97" s="1024"/>
      <c r="D97" s="1024"/>
      <c r="E97" s="1024"/>
      <c r="F97" s="1024"/>
      <c r="G97" s="1024"/>
      <c r="H97" s="1024"/>
      <c r="I97" s="1025"/>
    </row>
    <row r="98" spans="1:9" customFormat="1" ht="45">
      <c r="A98" s="1019" t="s">
        <v>2159</v>
      </c>
      <c r="B98" s="1019" t="s">
        <v>2160</v>
      </c>
      <c r="C98" s="947" t="s">
        <v>2161</v>
      </c>
      <c r="D98" s="235" t="s">
        <v>2162</v>
      </c>
      <c r="E98" s="475" t="s">
        <v>2163</v>
      </c>
      <c r="F98" s="94">
        <v>800</v>
      </c>
      <c r="G98" s="94">
        <v>350</v>
      </c>
      <c r="H98" s="94">
        <v>450</v>
      </c>
      <c r="I98" s="413"/>
    </row>
    <row r="99" spans="1:9" customFormat="1">
      <c r="A99" s="1019"/>
      <c r="B99" s="1019"/>
      <c r="C99" s="947"/>
      <c r="D99" s="94"/>
      <c r="E99" s="474" t="s">
        <v>2164</v>
      </c>
      <c r="F99" s="94">
        <v>4</v>
      </c>
      <c r="G99" s="94">
        <v>2</v>
      </c>
      <c r="H99" s="94">
        <v>2</v>
      </c>
      <c r="I99" s="413"/>
    </row>
    <row r="100" spans="1:9" customFormat="1">
      <c r="A100" s="1019"/>
      <c r="B100" s="1019"/>
      <c r="C100" s="947"/>
      <c r="D100" s="94"/>
      <c r="E100" s="235" t="s">
        <v>2165</v>
      </c>
      <c r="F100" s="94">
        <v>4</v>
      </c>
      <c r="G100" s="94">
        <v>3</v>
      </c>
      <c r="H100" s="94">
        <v>1</v>
      </c>
      <c r="I100" s="413"/>
    </row>
    <row r="101" spans="1:9" customFormat="1" ht="15.75" customHeight="1">
      <c r="A101" s="1019"/>
      <c r="B101" s="1019" t="s">
        <v>2166</v>
      </c>
      <c r="C101" s="1026" t="s">
        <v>2161</v>
      </c>
      <c r="D101" s="94" t="s">
        <v>2167</v>
      </c>
      <c r="E101" s="94" t="s">
        <v>2168</v>
      </c>
      <c r="F101" s="94">
        <v>8</v>
      </c>
      <c r="G101" s="94">
        <v>2</v>
      </c>
      <c r="H101" s="94">
        <v>6</v>
      </c>
      <c r="I101" s="413"/>
    </row>
    <row r="102" spans="1:9" customFormat="1">
      <c r="A102" s="1019"/>
      <c r="B102" s="1019"/>
      <c r="C102" s="1027"/>
      <c r="D102" s="94" t="s">
        <v>2169</v>
      </c>
      <c r="E102" s="94" t="s">
        <v>2170</v>
      </c>
      <c r="F102" s="94">
        <v>200</v>
      </c>
      <c r="G102" s="94">
        <v>0</v>
      </c>
      <c r="H102" s="94">
        <v>200</v>
      </c>
      <c r="I102" s="413"/>
    </row>
    <row r="103" spans="1:9" customFormat="1">
      <c r="A103" s="1019"/>
      <c r="B103" s="1019"/>
      <c r="C103" s="1027"/>
      <c r="D103" s="94"/>
      <c r="E103" s="94" t="s">
        <v>2171</v>
      </c>
      <c r="F103" s="476" t="s">
        <v>2172</v>
      </c>
      <c r="G103" s="476">
        <v>0</v>
      </c>
      <c r="H103" s="476" t="s">
        <v>2172</v>
      </c>
      <c r="I103" s="413"/>
    </row>
    <row r="104" spans="1:9" customFormat="1">
      <c r="A104" s="1019"/>
      <c r="B104" s="1019"/>
      <c r="C104" s="1028"/>
      <c r="D104" s="94"/>
      <c r="E104" s="235" t="s">
        <v>2173</v>
      </c>
      <c r="F104" s="94">
        <v>15</v>
      </c>
      <c r="G104" s="94">
        <v>8</v>
      </c>
      <c r="H104" s="94">
        <v>7</v>
      </c>
      <c r="I104" s="413"/>
    </row>
    <row r="105" spans="1:9" customFormat="1">
      <c r="A105" s="1019"/>
      <c r="B105" s="1019" t="s">
        <v>2174</v>
      </c>
      <c r="C105" s="947" t="s">
        <v>2161</v>
      </c>
      <c r="D105" s="477" t="s">
        <v>2169</v>
      </c>
      <c r="E105" s="235" t="s">
        <v>2173</v>
      </c>
      <c r="F105" s="94"/>
      <c r="G105" s="94"/>
      <c r="H105" s="94"/>
      <c r="I105" s="413"/>
    </row>
    <row r="106" spans="1:9" customFormat="1">
      <c r="A106" s="1019"/>
      <c r="B106" s="1019"/>
      <c r="C106" s="947"/>
      <c r="D106" s="477" t="s">
        <v>2175</v>
      </c>
      <c r="E106" s="94" t="s">
        <v>2176</v>
      </c>
      <c r="F106" s="94">
        <v>0</v>
      </c>
      <c r="G106" s="94">
        <v>0</v>
      </c>
      <c r="H106" s="94">
        <v>0</v>
      </c>
      <c r="I106" s="413"/>
    </row>
    <row r="107" spans="1:9" customFormat="1" ht="30">
      <c r="A107" s="1019"/>
      <c r="B107" s="1019"/>
      <c r="C107" s="947"/>
      <c r="D107" s="477" t="s">
        <v>2177</v>
      </c>
      <c r="E107" s="94" t="s">
        <v>2178</v>
      </c>
      <c r="F107" s="389">
        <v>0.6</v>
      </c>
      <c r="G107" s="389">
        <v>0.3</v>
      </c>
      <c r="H107" s="389">
        <v>0.3</v>
      </c>
      <c r="I107" s="413"/>
    </row>
    <row r="108" spans="1:9" customFormat="1">
      <c r="A108" s="1019"/>
      <c r="B108" s="1019"/>
      <c r="C108" s="947"/>
      <c r="D108" s="477" t="s">
        <v>2179</v>
      </c>
      <c r="E108" s="477" t="s">
        <v>2180</v>
      </c>
      <c r="F108" s="94">
        <v>20</v>
      </c>
      <c r="G108" s="94">
        <v>11</v>
      </c>
      <c r="H108" s="94">
        <v>9</v>
      </c>
      <c r="I108" s="413"/>
    </row>
    <row r="109" spans="1:9" customFormat="1" ht="15.75" thickBot="1">
      <c r="A109" s="1019"/>
      <c r="B109" s="1019"/>
      <c r="C109" s="947"/>
      <c r="D109" s="477" t="s">
        <v>2181</v>
      </c>
      <c r="E109" s="235" t="s">
        <v>2182</v>
      </c>
      <c r="F109" s="94">
        <v>4</v>
      </c>
      <c r="G109" s="94">
        <v>2</v>
      </c>
      <c r="H109" s="94">
        <v>2</v>
      </c>
      <c r="I109" s="413"/>
    </row>
    <row r="110" spans="1:9" customFormat="1">
      <c r="A110" s="1013" t="s">
        <v>2341</v>
      </c>
      <c r="B110" s="1014"/>
      <c r="C110" s="1014"/>
      <c r="D110" s="1014"/>
      <c r="E110" s="1014"/>
      <c r="F110" s="1014"/>
      <c r="G110" s="1014"/>
      <c r="H110" s="1014"/>
      <c r="I110" s="1014"/>
    </row>
    <row r="111" spans="1:9" customFormat="1" ht="15.75" thickBot="1">
      <c r="A111" s="1015" t="s">
        <v>2183</v>
      </c>
      <c r="B111" s="1016"/>
      <c r="C111" s="1016"/>
      <c r="D111" s="1016"/>
      <c r="E111" s="1016"/>
      <c r="F111" s="1016"/>
      <c r="G111" s="1016"/>
      <c r="H111" s="1016"/>
      <c r="I111" s="1016"/>
    </row>
    <row r="112" spans="1:9" customFormat="1" ht="42.75">
      <c r="A112" s="387" t="s">
        <v>2184</v>
      </c>
      <c r="B112" s="387" t="s">
        <v>2185</v>
      </c>
      <c r="C112" s="478"/>
      <c r="D112" s="477" t="s">
        <v>2186</v>
      </c>
      <c r="E112" s="479" t="s">
        <v>2187</v>
      </c>
      <c r="F112" s="94">
        <v>7</v>
      </c>
      <c r="G112" s="94">
        <v>2</v>
      </c>
      <c r="H112" s="94">
        <v>5</v>
      </c>
      <c r="I112" s="413"/>
    </row>
    <row r="113" spans="1:9" customFormat="1" ht="15.75" thickBot="1">
      <c r="A113" s="387"/>
      <c r="B113" s="480"/>
      <c r="C113" s="478"/>
      <c r="D113" s="94" t="s">
        <v>2188</v>
      </c>
      <c r="E113" s="413" t="s">
        <v>2189</v>
      </c>
      <c r="F113" s="389">
        <v>0.4</v>
      </c>
      <c r="G113" s="389">
        <v>0.18</v>
      </c>
      <c r="H113" s="389">
        <v>0.22</v>
      </c>
      <c r="I113" s="413"/>
    </row>
    <row r="114" spans="1:9" customFormat="1">
      <c r="A114" s="1013" t="s">
        <v>2190</v>
      </c>
      <c r="B114" s="1014"/>
      <c r="C114" s="1014"/>
      <c r="D114" s="1014"/>
      <c r="E114" s="1014"/>
      <c r="F114" s="1014"/>
      <c r="G114" s="1014"/>
      <c r="H114" s="1014"/>
      <c r="I114" s="1014"/>
    </row>
    <row r="115" spans="1:9" customFormat="1" ht="15.75" thickBot="1">
      <c r="A115" s="1017" t="s">
        <v>2191</v>
      </c>
      <c r="B115" s="1018"/>
      <c r="C115" s="1018"/>
      <c r="D115" s="1018"/>
      <c r="E115" s="1018"/>
      <c r="F115" s="1018"/>
      <c r="G115" s="1018"/>
      <c r="H115" s="1018"/>
      <c r="I115" s="1018"/>
    </row>
    <row r="116" spans="1:9" customFormat="1" ht="45">
      <c r="A116" s="1019" t="s">
        <v>2192</v>
      </c>
      <c r="B116" s="387" t="s">
        <v>2193</v>
      </c>
      <c r="C116" s="947" t="s">
        <v>2194</v>
      </c>
      <c r="D116" s="235" t="s">
        <v>2195</v>
      </c>
      <c r="E116" s="428" t="s">
        <v>2196</v>
      </c>
      <c r="F116" s="94">
        <v>40</v>
      </c>
      <c r="G116" s="94">
        <v>15</v>
      </c>
      <c r="H116" s="94">
        <v>25</v>
      </c>
      <c r="I116" s="413"/>
    </row>
    <row r="117" spans="1:9" customFormat="1">
      <c r="A117" s="1019"/>
      <c r="B117" s="480"/>
      <c r="C117" s="947"/>
      <c r="D117" s="94"/>
      <c r="E117" s="428" t="s">
        <v>2197</v>
      </c>
      <c r="F117" s="389">
        <v>0.35</v>
      </c>
      <c r="G117" s="389">
        <v>0.05</v>
      </c>
      <c r="H117" s="389">
        <v>0.3</v>
      </c>
      <c r="I117" s="413"/>
    </row>
    <row r="118" spans="1:9" customFormat="1" ht="30">
      <c r="A118" s="1019"/>
      <c r="B118" s="387" t="s">
        <v>2198</v>
      </c>
      <c r="C118" s="947"/>
      <c r="D118" s="235" t="s">
        <v>2199</v>
      </c>
      <c r="E118" s="428" t="s">
        <v>2200</v>
      </c>
      <c r="F118" s="94">
        <v>2000</v>
      </c>
      <c r="G118" s="94">
        <v>0</v>
      </c>
      <c r="H118" s="94">
        <v>2000</v>
      </c>
      <c r="I118" s="413"/>
    </row>
    <row r="119" spans="1:9" customFormat="1" ht="15.75">
      <c r="A119" s="1007" t="s">
        <v>2306</v>
      </c>
      <c r="B119" s="1007"/>
      <c r="C119" s="373"/>
      <c r="D119" s="373"/>
      <c r="E119" s="373"/>
      <c r="F119" s="373"/>
      <c r="G119" s="373"/>
      <c r="H119" s="373"/>
      <c r="I119" s="374"/>
    </row>
    <row r="120" spans="1:9" ht="15" customHeight="1">
      <c r="A120" s="1010" t="s">
        <v>2203</v>
      </c>
      <c r="B120" s="871" t="s">
        <v>27</v>
      </c>
      <c r="C120" s="871" t="s">
        <v>16</v>
      </c>
      <c r="D120" s="883" t="s">
        <v>17</v>
      </c>
      <c r="E120" s="871" t="s">
        <v>18</v>
      </c>
      <c r="F120" s="872" t="s">
        <v>78</v>
      </c>
      <c r="G120" s="872"/>
      <c r="H120" s="872"/>
      <c r="I120" s="27" t="s">
        <v>1</v>
      </c>
    </row>
    <row r="121" spans="1:9" ht="30.75" customHeight="1">
      <c r="A121" s="1011"/>
      <c r="B121" s="871"/>
      <c r="C121" s="871"/>
      <c r="D121" s="883"/>
      <c r="E121" s="871"/>
      <c r="F121" s="27" t="s">
        <v>19</v>
      </c>
      <c r="G121" s="28" t="s">
        <v>2204</v>
      </c>
      <c r="H121" s="27" t="s">
        <v>20</v>
      </c>
      <c r="I121" s="29"/>
    </row>
    <row r="122" spans="1:9" customFormat="1" ht="38.1" customHeight="1">
      <c r="A122" s="1011"/>
      <c r="B122" s="388" t="s">
        <v>1995</v>
      </c>
      <c r="C122" s="388" t="s">
        <v>1880</v>
      </c>
      <c r="D122" s="388" t="s">
        <v>2205</v>
      </c>
      <c r="E122" s="388" t="s">
        <v>2206</v>
      </c>
      <c r="F122" s="383">
        <v>2</v>
      </c>
      <c r="G122" s="383"/>
      <c r="H122" s="383">
        <f>F122-G122</f>
        <v>2</v>
      </c>
      <c r="I122" s="413"/>
    </row>
    <row r="123" spans="1:9" customFormat="1" ht="31.5" customHeight="1">
      <c r="A123" s="1012"/>
      <c r="B123" s="388" t="s">
        <v>2207</v>
      </c>
      <c r="C123" s="388" t="s">
        <v>1880</v>
      </c>
      <c r="D123" s="388" t="s">
        <v>2208</v>
      </c>
      <c r="E123" s="388" t="s">
        <v>2209</v>
      </c>
      <c r="F123" s="383" t="s">
        <v>986</v>
      </c>
      <c r="G123" s="383"/>
      <c r="H123" s="383"/>
      <c r="I123" s="413"/>
    </row>
    <row r="124" spans="1:9" customFormat="1" ht="52.5" customHeight="1">
      <c r="A124" s="398" t="s">
        <v>2210</v>
      </c>
      <c r="B124" s="427" t="s">
        <v>2211</v>
      </c>
      <c r="C124" s="388" t="s">
        <v>1289</v>
      </c>
      <c r="D124" s="388" t="s">
        <v>2212</v>
      </c>
      <c r="E124" s="388" t="s">
        <v>2213</v>
      </c>
      <c r="F124" s="427">
        <v>200</v>
      </c>
      <c r="G124" s="427">
        <v>110</v>
      </c>
      <c r="H124" s="427">
        <f t="shared" ref="H124:H130" si="2">F124-G124</f>
        <v>90</v>
      </c>
      <c r="I124" s="398"/>
    </row>
    <row r="125" spans="1:9" customFormat="1" ht="42.6" customHeight="1">
      <c r="A125" s="413"/>
      <c r="B125" s="388" t="s">
        <v>2214</v>
      </c>
      <c r="C125" s="388" t="s">
        <v>1289</v>
      </c>
      <c r="D125" s="388" t="s">
        <v>2215</v>
      </c>
      <c r="E125" s="388" t="s">
        <v>2216</v>
      </c>
      <c r="F125" s="413">
        <v>100</v>
      </c>
      <c r="G125" s="413">
        <v>25</v>
      </c>
      <c r="H125" s="383">
        <f t="shared" si="2"/>
        <v>75</v>
      </c>
      <c r="I125" s="413"/>
    </row>
    <row r="126" spans="1:9" customFormat="1" ht="19.5" customHeight="1">
      <c r="A126" s="413"/>
      <c r="B126" s="428" t="s">
        <v>2217</v>
      </c>
      <c r="C126" s="388" t="s">
        <v>1289</v>
      </c>
      <c r="D126" s="388" t="s">
        <v>2218</v>
      </c>
      <c r="E126" s="388" t="s">
        <v>2219</v>
      </c>
      <c r="F126" s="428">
        <v>200</v>
      </c>
      <c r="G126" s="413">
        <v>80</v>
      </c>
      <c r="H126" s="383">
        <f t="shared" si="2"/>
        <v>120</v>
      </c>
      <c r="I126" s="413"/>
    </row>
    <row r="127" spans="1:9" customFormat="1">
      <c r="A127" s="429" t="s">
        <v>2220</v>
      </c>
      <c r="B127" s="428" t="s">
        <v>2221</v>
      </c>
      <c r="C127" s="388" t="s">
        <v>2222</v>
      </c>
      <c r="D127" s="388" t="s">
        <v>2223</v>
      </c>
      <c r="E127" s="388" t="s">
        <v>2224</v>
      </c>
      <c r="F127" s="413">
        <v>4</v>
      </c>
      <c r="G127" s="413"/>
      <c r="H127" s="383">
        <f t="shared" si="2"/>
        <v>4</v>
      </c>
      <c r="I127" s="413"/>
    </row>
    <row r="128" spans="1:9" customFormat="1" ht="30">
      <c r="A128" s="388"/>
      <c r="B128" s="388" t="s">
        <v>2225</v>
      </c>
      <c r="C128" s="388" t="s">
        <v>2222</v>
      </c>
      <c r="D128" s="388" t="s">
        <v>2226</v>
      </c>
      <c r="E128" s="388" t="s">
        <v>2227</v>
      </c>
      <c r="F128" s="413">
        <v>10</v>
      </c>
      <c r="G128" s="413">
        <v>5</v>
      </c>
      <c r="H128" s="383">
        <f t="shared" si="2"/>
        <v>5</v>
      </c>
      <c r="I128" s="413"/>
    </row>
    <row r="129" spans="1:9" customFormat="1" ht="30">
      <c r="A129" s="398" t="s">
        <v>2228</v>
      </c>
      <c r="B129" s="428" t="s">
        <v>2229</v>
      </c>
      <c r="C129" s="388" t="s">
        <v>2230</v>
      </c>
      <c r="D129" s="388" t="s">
        <v>2231</v>
      </c>
      <c r="E129" s="388" t="s">
        <v>2232</v>
      </c>
      <c r="F129" s="413">
        <v>1</v>
      </c>
      <c r="G129" s="413">
        <v>0</v>
      </c>
      <c r="H129" s="383">
        <f t="shared" si="2"/>
        <v>1</v>
      </c>
      <c r="I129" s="413"/>
    </row>
    <row r="130" spans="1:9" customFormat="1" ht="30">
      <c r="A130" s="413"/>
      <c r="B130" s="388" t="s">
        <v>2233</v>
      </c>
      <c r="C130" s="388" t="s">
        <v>2230</v>
      </c>
      <c r="D130" s="388" t="s">
        <v>2231</v>
      </c>
      <c r="E130" s="388" t="s">
        <v>2234</v>
      </c>
      <c r="F130" s="413">
        <v>1</v>
      </c>
      <c r="G130" s="413">
        <v>0</v>
      </c>
      <c r="H130" s="383">
        <f t="shared" si="2"/>
        <v>1</v>
      </c>
      <c r="I130" s="413"/>
    </row>
    <row r="131" spans="1:9" s="454" customFormat="1" ht="15.75">
      <c r="A131" s="450" t="s">
        <v>2275</v>
      </c>
      <c r="B131" s="451"/>
      <c r="C131" s="451"/>
      <c r="D131" s="451"/>
      <c r="E131" s="451"/>
      <c r="F131" s="452"/>
      <c r="G131" s="452"/>
      <c r="H131" s="452"/>
      <c r="I131" s="453"/>
    </row>
    <row r="132" spans="1:9" s="54" customFormat="1" ht="15.75">
      <c r="A132" s="430"/>
      <c r="B132" s="976" t="s">
        <v>27</v>
      </c>
      <c r="C132" s="976" t="s">
        <v>16</v>
      </c>
      <c r="D132" s="979" t="s">
        <v>17</v>
      </c>
      <c r="E132" s="976" t="s">
        <v>18</v>
      </c>
      <c r="F132" s="981" t="s">
        <v>78</v>
      </c>
      <c r="G132" s="982"/>
      <c r="H132" s="983"/>
      <c r="I132" s="431" t="s">
        <v>1</v>
      </c>
    </row>
    <row r="133" spans="1:9" s="54" customFormat="1" ht="31.5">
      <c r="A133" s="984" t="s">
        <v>2236</v>
      </c>
      <c r="B133" s="977"/>
      <c r="C133" s="978"/>
      <c r="D133" s="978"/>
      <c r="E133" s="980"/>
      <c r="F133" s="431" t="s">
        <v>19</v>
      </c>
      <c r="G133" s="432" t="s">
        <v>133</v>
      </c>
      <c r="H133" s="431" t="s">
        <v>20</v>
      </c>
      <c r="I133" s="433"/>
    </row>
    <row r="134" spans="1:9" s="54" customFormat="1" ht="31.5" customHeight="1">
      <c r="A134" s="985"/>
      <c r="B134" s="987" t="s">
        <v>2237</v>
      </c>
      <c r="C134" s="989" t="s">
        <v>2238</v>
      </c>
      <c r="D134" s="991" t="s">
        <v>2239</v>
      </c>
      <c r="E134" s="434" t="s">
        <v>2240</v>
      </c>
      <c r="F134" s="435">
        <v>12</v>
      </c>
      <c r="G134" s="435">
        <v>3</v>
      </c>
      <c r="H134" s="435">
        <f>F134-G134</f>
        <v>9</v>
      </c>
      <c r="I134" s="436"/>
    </row>
    <row r="135" spans="1:9" s="54" customFormat="1" ht="15.75">
      <c r="A135" s="985"/>
      <c r="B135" s="973"/>
      <c r="C135" s="975"/>
      <c r="D135" s="992"/>
      <c r="E135" s="437" t="s">
        <v>2241</v>
      </c>
      <c r="F135" s="438">
        <v>9</v>
      </c>
      <c r="G135" s="439">
        <v>2</v>
      </c>
      <c r="H135" s="439">
        <f>F135-G135</f>
        <v>7</v>
      </c>
      <c r="I135" s="94"/>
    </row>
    <row r="136" spans="1:9" s="54" customFormat="1" ht="15.75">
      <c r="A136" s="985"/>
      <c r="B136" s="973"/>
      <c r="C136" s="975"/>
      <c r="D136" s="992"/>
      <c r="E136" s="437" t="s">
        <v>2242</v>
      </c>
      <c r="F136" s="438">
        <v>1</v>
      </c>
      <c r="G136" s="439">
        <v>1</v>
      </c>
      <c r="H136" s="439">
        <f t="shared" ref="H136:H139" si="3">F136-G136</f>
        <v>0</v>
      </c>
      <c r="I136" s="94"/>
    </row>
    <row r="137" spans="1:9" s="54" customFormat="1" ht="15.75">
      <c r="A137" s="985"/>
      <c r="B137" s="973"/>
      <c r="C137" s="975"/>
      <c r="D137" s="992"/>
      <c r="E137" s="437" t="s">
        <v>2243</v>
      </c>
      <c r="F137" s="438">
        <v>2</v>
      </c>
      <c r="G137" s="439">
        <v>1</v>
      </c>
      <c r="H137" s="439">
        <f t="shared" si="3"/>
        <v>1</v>
      </c>
      <c r="I137" s="94"/>
    </row>
    <row r="138" spans="1:9" s="54" customFormat="1" ht="15.75">
      <c r="A138" s="985"/>
      <c r="B138" s="973"/>
      <c r="C138" s="975"/>
      <c r="D138" s="992"/>
      <c r="E138" s="437" t="s">
        <v>2244</v>
      </c>
      <c r="F138" s="438">
        <v>1</v>
      </c>
      <c r="G138" s="439">
        <v>1</v>
      </c>
      <c r="H138" s="439">
        <f t="shared" si="3"/>
        <v>0</v>
      </c>
      <c r="I138" s="94"/>
    </row>
    <row r="139" spans="1:9" s="54" customFormat="1" ht="15.75">
      <c r="A139" s="986"/>
      <c r="B139" s="988"/>
      <c r="C139" s="990"/>
      <c r="D139" s="993"/>
      <c r="E139" s="437" t="s">
        <v>2245</v>
      </c>
      <c r="F139" s="438">
        <v>5</v>
      </c>
      <c r="G139" s="439">
        <v>4</v>
      </c>
      <c r="H139" s="439">
        <f t="shared" si="3"/>
        <v>1</v>
      </c>
      <c r="I139" s="94"/>
    </row>
    <row r="140" spans="1:9" s="54" customFormat="1" ht="15.75">
      <c r="A140" s="1005" t="s">
        <v>2246</v>
      </c>
      <c r="B140" s="995" t="s">
        <v>27</v>
      </c>
      <c r="C140" s="997" t="s">
        <v>16</v>
      </c>
      <c r="D140" s="999" t="s">
        <v>17</v>
      </c>
      <c r="E140" s="1001" t="s">
        <v>18</v>
      </c>
      <c r="F140" s="969"/>
      <c r="G140" s="970"/>
      <c r="H140" s="971"/>
      <c r="I140" s="440" t="s">
        <v>1</v>
      </c>
    </row>
    <row r="141" spans="1:9" s="54" customFormat="1" ht="29.25">
      <c r="A141" s="1006"/>
      <c r="B141" s="996"/>
      <c r="C141" s="998"/>
      <c r="D141" s="1000"/>
      <c r="E141" s="1002"/>
      <c r="F141" s="440" t="s">
        <v>19</v>
      </c>
      <c r="G141" s="441" t="s">
        <v>133</v>
      </c>
      <c r="H141" s="440" t="s">
        <v>20</v>
      </c>
      <c r="I141" s="442"/>
    </row>
    <row r="142" spans="1:9" s="54" customFormat="1" ht="47.25" customHeight="1">
      <c r="A142" s="1006"/>
      <c r="B142" s="972" t="s">
        <v>2247</v>
      </c>
      <c r="C142" s="974" t="s">
        <v>2238</v>
      </c>
      <c r="D142" s="443" t="s">
        <v>2248</v>
      </c>
      <c r="E142" s="439" t="s">
        <v>2249</v>
      </c>
      <c r="F142" s="437">
        <v>12</v>
      </c>
      <c r="G142" s="439">
        <v>6</v>
      </c>
      <c r="H142" s="439">
        <f>F142-G142</f>
        <v>6</v>
      </c>
      <c r="I142" s="94"/>
    </row>
    <row r="143" spans="1:9" s="54" customFormat="1" ht="30">
      <c r="A143" s="1006"/>
      <c r="B143" s="973"/>
      <c r="C143" s="975"/>
      <c r="D143" s="444" t="s">
        <v>2250</v>
      </c>
      <c r="E143" s="438" t="s">
        <v>2251</v>
      </c>
      <c r="F143" s="445">
        <v>2</v>
      </c>
      <c r="G143" s="445">
        <v>0</v>
      </c>
      <c r="H143" s="439">
        <f t="shared" ref="H143:H149" si="4">F143-G143</f>
        <v>2</v>
      </c>
      <c r="I143" s="446"/>
    </row>
    <row r="144" spans="1:9" s="54" customFormat="1" ht="15.75">
      <c r="A144" s="1006"/>
      <c r="B144" s="973"/>
      <c r="C144" s="975"/>
      <c r="D144" s="443" t="s">
        <v>2252</v>
      </c>
      <c r="E144" s="439" t="s">
        <v>2253</v>
      </c>
      <c r="F144" s="439">
        <v>5</v>
      </c>
      <c r="G144" s="439">
        <v>2</v>
      </c>
      <c r="H144" s="439">
        <f t="shared" si="4"/>
        <v>3</v>
      </c>
      <c r="I144" s="94"/>
    </row>
    <row r="145" spans="1:9" s="54" customFormat="1" ht="15.75">
      <c r="A145" s="1006"/>
      <c r="B145" s="973"/>
      <c r="C145" s="975"/>
      <c r="D145" s="1003" t="s">
        <v>2254</v>
      </c>
      <c r="E145" s="439" t="s">
        <v>2255</v>
      </c>
      <c r="F145" s="439">
        <v>1</v>
      </c>
      <c r="G145" s="439">
        <v>1</v>
      </c>
      <c r="H145" s="439">
        <f t="shared" si="4"/>
        <v>0</v>
      </c>
      <c r="I145" s="94"/>
    </row>
    <row r="146" spans="1:9" s="54" customFormat="1" ht="15.75">
      <c r="A146" s="1006"/>
      <c r="B146" s="988"/>
      <c r="C146" s="990"/>
      <c r="D146" s="1004"/>
      <c r="E146" s="439" t="s">
        <v>2256</v>
      </c>
      <c r="F146" s="439">
        <v>1</v>
      </c>
      <c r="G146" s="439">
        <v>1</v>
      </c>
      <c r="H146" s="439">
        <f t="shared" si="4"/>
        <v>0</v>
      </c>
      <c r="I146" s="94"/>
    </row>
    <row r="147" spans="1:9" s="54" customFormat="1" ht="15.75">
      <c r="A147" s="1006"/>
      <c r="B147" s="447" t="s">
        <v>2257</v>
      </c>
      <c r="C147" s="448" t="s">
        <v>2238</v>
      </c>
      <c r="D147" s="443" t="s">
        <v>2258</v>
      </c>
      <c r="E147" s="439" t="s">
        <v>2259</v>
      </c>
      <c r="F147" s="439"/>
      <c r="G147" s="439"/>
      <c r="H147" s="439">
        <f t="shared" si="4"/>
        <v>0</v>
      </c>
      <c r="I147" s="94"/>
    </row>
    <row r="148" spans="1:9" s="54" customFormat="1" ht="31.5" customHeight="1">
      <c r="A148" s="1006"/>
      <c r="B148" s="972" t="s">
        <v>2260</v>
      </c>
      <c r="C148" s="989" t="s">
        <v>2238</v>
      </c>
      <c r="D148" s="972" t="s">
        <v>2261</v>
      </c>
      <c r="E148" s="439" t="s">
        <v>2262</v>
      </c>
      <c r="F148" s="439">
        <v>1</v>
      </c>
      <c r="G148" s="439">
        <v>0</v>
      </c>
      <c r="H148" s="439">
        <f t="shared" si="4"/>
        <v>1</v>
      </c>
      <c r="I148" s="94"/>
    </row>
    <row r="149" spans="1:9" s="54" customFormat="1" ht="15.75">
      <c r="A149" s="1006"/>
      <c r="B149" s="988"/>
      <c r="C149" s="990"/>
      <c r="D149" s="988"/>
      <c r="E149" s="439" t="s">
        <v>2263</v>
      </c>
      <c r="F149" s="439">
        <v>1</v>
      </c>
      <c r="G149" s="439">
        <v>0</v>
      </c>
      <c r="H149" s="439">
        <f t="shared" si="4"/>
        <v>1</v>
      </c>
      <c r="I149" s="94"/>
    </row>
    <row r="150" spans="1:9" s="54" customFormat="1" ht="15.75">
      <c r="A150" s="994" t="s">
        <v>2264</v>
      </c>
      <c r="B150" s="995" t="s">
        <v>27</v>
      </c>
      <c r="C150" s="997" t="s">
        <v>16</v>
      </c>
      <c r="D150" s="999" t="s">
        <v>17</v>
      </c>
      <c r="E150" s="1001" t="s">
        <v>18</v>
      </c>
      <c r="F150" s="969"/>
      <c r="G150" s="970"/>
      <c r="H150" s="971"/>
      <c r="I150" s="440" t="s">
        <v>1</v>
      </c>
    </row>
    <row r="151" spans="1:9" s="54" customFormat="1" ht="29.25">
      <c r="A151" s="994"/>
      <c r="B151" s="996"/>
      <c r="C151" s="998"/>
      <c r="D151" s="1000"/>
      <c r="E151" s="1002"/>
      <c r="F151" s="440" t="s">
        <v>19</v>
      </c>
      <c r="G151" s="441" t="s">
        <v>133</v>
      </c>
      <c r="H151" s="440" t="s">
        <v>20</v>
      </c>
      <c r="I151" s="442"/>
    </row>
    <row r="152" spans="1:9" s="54" customFormat="1" ht="47.25" customHeight="1">
      <c r="A152" s="994"/>
      <c r="B152" s="972" t="s">
        <v>2265</v>
      </c>
      <c r="C152" s="974" t="s">
        <v>2238</v>
      </c>
      <c r="D152" s="443" t="s">
        <v>2266</v>
      </c>
      <c r="E152" s="439" t="s">
        <v>2267</v>
      </c>
      <c r="F152" s="437">
        <v>1</v>
      </c>
      <c r="G152" s="439">
        <v>0</v>
      </c>
      <c r="H152" s="439">
        <f>F152-G152</f>
        <v>1</v>
      </c>
      <c r="I152" s="94"/>
    </row>
    <row r="153" spans="1:9" s="54" customFormat="1" ht="15.75">
      <c r="A153" s="994"/>
      <c r="B153" s="973"/>
      <c r="C153" s="975"/>
      <c r="D153" s="444" t="s">
        <v>2268</v>
      </c>
      <c r="E153" s="438" t="s">
        <v>2269</v>
      </c>
      <c r="F153" s="445">
        <v>1</v>
      </c>
      <c r="G153" s="445">
        <v>0</v>
      </c>
      <c r="H153" s="439">
        <f t="shared" ref="H153:H165" si="5">F153-G153</f>
        <v>1</v>
      </c>
      <c r="I153" s="446"/>
    </row>
    <row r="154" spans="1:9" s="54" customFormat="1" ht="30">
      <c r="A154" s="994"/>
      <c r="B154" s="973"/>
      <c r="C154" s="975"/>
      <c r="D154" s="443" t="s">
        <v>2270</v>
      </c>
      <c r="E154" s="439" t="s">
        <v>2271</v>
      </c>
      <c r="F154" s="439">
        <v>1</v>
      </c>
      <c r="G154" s="439">
        <v>1</v>
      </c>
      <c r="H154" s="439">
        <f t="shared" si="5"/>
        <v>0</v>
      </c>
      <c r="I154" s="94"/>
    </row>
    <row r="155" spans="1:9" s="54" customFormat="1" ht="30">
      <c r="A155" s="994"/>
      <c r="B155" s="447" t="s">
        <v>2272</v>
      </c>
      <c r="C155" s="448" t="s">
        <v>2238</v>
      </c>
      <c r="D155" s="443" t="s">
        <v>2273</v>
      </c>
      <c r="E155" s="439" t="s">
        <v>2274</v>
      </c>
      <c r="F155" s="439">
        <v>2</v>
      </c>
      <c r="G155" s="439">
        <v>1</v>
      </c>
      <c r="H155" s="439">
        <f t="shared" si="5"/>
        <v>1</v>
      </c>
      <c r="I155" s="94"/>
    </row>
    <row r="156" spans="1:9" s="454" customFormat="1" ht="15.75">
      <c r="A156" s="450" t="s">
        <v>2305</v>
      </c>
      <c r="B156" s="451"/>
      <c r="C156" s="451"/>
      <c r="D156" s="451"/>
      <c r="E156" s="451"/>
      <c r="F156" s="452"/>
      <c r="G156" s="452"/>
      <c r="H156" s="452"/>
      <c r="I156" s="453"/>
    </row>
    <row r="157" spans="1:9" s="57" customFormat="1" ht="55.5" customHeight="1">
      <c r="A157" s="449" t="s">
        <v>2276</v>
      </c>
      <c r="B157" s="455" t="s">
        <v>2277</v>
      </c>
      <c r="C157" s="456" t="s">
        <v>2278</v>
      </c>
      <c r="D157" s="457" t="s">
        <v>2279</v>
      </c>
      <c r="E157" s="457" t="s">
        <v>2280</v>
      </c>
      <c r="F157" s="458">
        <v>18000</v>
      </c>
      <c r="G157" s="459">
        <v>0</v>
      </c>
      <c r="H157" s="460">
        <f t="shared" si="5"/>
        <v>18000</v>
      </c>
      <c r="I157" s="461" t="s">
        <v>2281</v>
      </c>
    </row>
    <row r="158" spans="1:9" s="57" customFormat="1" ht="29.25" customHeight="1">
      <c r="A158" s="959" t="s">
        <v>2282</v>
      </c>
      <c r="B158" s="961" t="s">
        <v>2283</v>
      </c>
      <c r="C158" s="962" t="s">
        <v>2278</v>
      </c>
      <c r="D158" s="965" t="s">
        <v>2284</v>
      </c>
      <c r="E158" s="462" t="s">
        <v>2285</v>
      </c>
      <c r="F158" s="463">
        <v>1</v>
      </c>
      <c r="G158" s="463">
        <v>0</v>
      </c>
      <c r="H158" s="463">
        <f t="shared" si="5"/>
        <v>1</v>
      </c>
      <c r="I158" s="464" t="s">
        <v>2286</v>
      </c>
    </row>
    <row r="159" spans="1:9" s="57" customFormat="1" ht="29.25" customHeight="1">
      <c r="A159" s="960"/>
      <c r="B159" s="961"/>
      <c r="C159" s="963"/>
      <c r="D159" s="966"/>
      <c r="E159" s="462" t="s">
        <v>2287</v>
      </c>
      <c r="F159" s="463">
        <v>36</v>
      </c>
      <c r="G159" s="463">
        <v>0</v>
      </c>
      <c r="H159" s="463">
        <f t="shared" si="5"/>
        <v>36</v>
      </c>
      <c r="I159" s="464" t="s">
        <v>2286</v>
      </c>
    </row>
    <row r="160" spans="1:9" s="57" customFormat="1" ht="29.25" customHeight="1">
      <c r="A160" s="960"/>
      <c r="B160" s="961"/>
      <c r="C160" s="964"/>
      <c r="D160" s="967"/>
      <c r="E160" s="462" t="s">
        <v>2288</v>
      </c>
      <c r="F160" s="463">
        <v>111</v>
      </c>
      <c r="G160" s="463">
        <v>0</v>
      </c>
      <c r="H160" s="463">
        <f t="shared" si="5"/>
        <v>111</v>
      </c>
      <c r="I160" s="464" t="s">
        <v>2286</v>
      </c>
    </row>
    <row r="161" spans="1:10" s="57" customFormat="1" ht="29.25" customHeight="1">
      <c r="A161" s="960"/>
      <c r="B161" s="456" t="s">
        <v>2289</v>
      </c>
      <c r="C161" s="456" t="s">
        <v>2278</v>
      </c>
      <c r="D161" s="462" t="s">
        <v>2290</v>
      </c>
      <c r="E161" s="462" t="s">
        <v>2291</v>
      </c>
      <c r="F161" s="463">
        <v>77000</v>
      </c>
      <c r="G161" s="463">
        <v>0</v>
      </c>
      <c r="H161" s="463">
        <f t="shared" si="5"/>
        <v>77000</v>
      </c>
      <c r="I161" s="464" t="s">
        <v>2292</v>
      </c>
    </row>
    <row r="162" spans="1:10" s="57" customFormat="1" ht="29.25" customHeight="1">
      <c r="A162" s="959" t="s">
        <v>2293</v>
      </c>
      <c r="B162" s="968" t="s">
        <v>2294</v>
      </c>
      <c r="C162" s="957" t="s">
        <v>2278</v>
      </c>
      <c r="D162" s="462" t="s">
        <v>2295</v>
      </c>
      <c r="E162" s="462" t="s">
        <v>2296</v>
      </c>
      <c r="F162" s="465">
        <v>16</v>
      </c>
      <c r="G162" s="463">
        <v>0</v>
      </c>
      <c r="H162" s="463">
        <f t="shared" si="5"/>
        <v>16</v>
      </c>
      <c r="I162" s="464" t="s">
        <v>2286</v>
      </c>
    </row>
    <row r="163" spans="1:10" s="57" customFormat="1" ht="29.25" customHeight="1">
      <c r="A163" s="960"/>
      <c r="B163" s="968"/>
      <c r="C163" s="957"/>
      <c r="D163" s="462" t="s">
        <v>2297</v>
      </c>
      <c r="E163" s="462" t="s">
        <v>2298</v>
      </c>
      <c r="F163" s="465">
        <v>2</v>
      </c>
      <c r="G163" s="463">
        <v>0</v>
      </c>
      <c r="H163" s="463">
        <f t="shared" si="5"/>
        <v>2</v>
      </c>
      <c r="I163" s="464" t="s">
        <v>2286</v>
      </c>
    </row>
    <row r="164" spans="1:10" s="57" customFormat="1" ht="29.25" customHeight="1">
      <c r="A164" s="956" t="s">
        <v>2299</v>
      </c>
      <c r="B164" s="957" t="s">
        <v>2294</v>
      </c>
      <c r="C164" s="957" t="s">
        <v>2278</v>
      </c>
      <c r="D164" s="462" t="s">
        <v>2300</v>
      </c>
      <c r="E164" s="462" t="s">
        <v>2301</v>
      </c>
      <c r="F164" s="465">
        <v>56</v>
      </c>
      <c r="G164" s="463">
        <v>0</v>
      </c>
      <c r="H164" s="463">
        <f t="shared" si="5"/>
        <v>56</v>
      </c>
      <c r="I164" s="464" t="s">
        <v>2302</v>
      </c>
    </row>
    <row r="165" spans="1:10" s="57" customFormat="1" ht="29.25" customHeight="1">
      <c r="A165" s="956"/>
      <c r="B165" s="957"/>
      <c r="C165" s="957"/>
      <c r="D165" s="462" t="s">
        <v>2303</v>
      </c>
      <c r="E165" s="462" t="s">
        <v>2304</v>
      </c>
      <c r="F165" s="465">
        <v>60</v>
      </c>
      <c r="G165" s="463">
        <v>0</v>
      </c>
      <c r="H165" s="463">
        <f t="shared" si="5"/>
        <v>60</v>
      </c>
      <c r="I165" s="464" t="s">
        <v>2286</v>
      </c>
    </row>
    <row r="166" spans="1:10" s="468" customFormat="1" ht="23.25" customHeight="1">
      <c r="A166" s="472" t="s">
        <v>2340</v>
      </c>
      <c r="B166" s="485"/>
      <c r="C166" s="485"/>
      <c r="D166" s="485"/>
      <c r="E166" s="485"/>
      <c r="F166" s="485"/>
      <c r="G166" s="485"/>
      <c r="H166" s="485"/>
      <c r="I166" s="486"/>
    </row>
    <row r="167" spans="1:10" s="469" customFormat="1" ht="34.5" customHeight="1">
      <c r="A167" s="958" t="s">
        <v>15</v>
      </c>
      <c r="B167" s="953" t="s">
        <v>1953</v>
      </c>
      <c r="C167" s="953" t="s">
        <v>16</v>
      </c>
      <c r="D167" s="952" t="s">
        <v>17</v>
      </c>
      <c r="E167" s="953" t="s">
        <v>18</v>
      </c>
      <c r="F167" s="954" t="s">
        <v>110</v>
      </c>
      <c r="G167" s="954"/>
      <c r="H167" s="954"/>
      <c r="I167" s="487" t="s">
        <v>1</v>
      </c>
      <c r="J167" s="488"/>
    </row>
    <row r="168" spans="1:10" s="469" customFormat="1" ht="44.1" customHeight="1">
      <c r="A168" s="958"/>
      <c r="B168" s="953"/>
      <c r="C168" s="953"/>
      <c r="D168" s="952"/>
      <c r="E168" s="953"/>
      <c r="F168" s="487" t="s">
        <v>19</v>
      </c>
      <c r="G168" s="489" t="s">
        <v>2311</v>
      </c>
      <c r="H168" s="487" t="s">
        <v>20</v>
      </c>
      <c r="I168" s="488"/>
      <c r="J168" s="488"/>
    </row>
    <row r="169" spans="1:10" s="471" customFormat="1" ht="39" customHeight="1">
      <c r="A169" s="958"/>
      <c r="B169" s="399" t="s">
        <v>2312</v>
      </c>
      <c r="C169" s="399" t="s">
        <v>2143</v>
      </c>
      <c r="D169" s="406" t="s">
        <v>2313</v>
      </c>
      <c r="E169" s="406" t="s">
        <v>2145</v>
      </c>
      <c r="F169" s="490">
        <v>5</v>
      </c>
      <c r="G169" s="491">
        <v>0</v>
      </c>
      <c r="H169" s="490">
        <f>F169-G169</f>
        <v>5</v>
      </c>
      <c r="I169" s="492" t="s">
        <v>2314</v>
      </c>
      <c r="J169" s="422"/>
    </row>
    <row r="170" spans="1:10" s="471" customFormat="1" ht="38.25">
      <c r="A170" s="958"/>
      <c r="B170" s="399" t="s">
        <v>2315</v>
      </c>
      <c r="C170" s="424" t="s">
        <v>2143</v>
      </c>
      <c r="D170" s="406" t="s">
        <v>2038</v>
      </c>
      <c r="E170" s="493" t="s">
        <v>2151</v>
      </c>
      <c r="F170" s="490"/>
      <c r="G170" s="491"/>
      <c r="H170" s="490">
        <f t="shared" ref="H170:H177" si="6">F170-G170</f>
        <v>0</v>
      </c>
      <c r="I170" s="492" t="s">
        <v>2316</v>
      </c>
      <c r="J170" s="422"/>
    </row>
    <row r="171" spans="1:10" s="471" customFormat="1" ht="50.25" customHeight="1">
      <c r="A171" s="958"/>
      <c r="B171" s="494" t="s">
        <v>2333</v>
      </c>
      <c r="C171" s="955" t="s">
        <v>2317</v>
      </c>
      <c r="D171" s="406" t="s">
        <v>2318</v>
      </c>
      <c r="E171" s="406" t="s">
        <v>2319</v>
      </c>
      <c r="F171" s="490">
        <v>5</v>
      </c>
      <c r="G171" s="491"/>
      <c r="H171" s="490">
        <f t="shared" si="6"/>
        <v>5</v>
      </c>
      <c r="I171" s="492" t="s">
        <v>2314</v>
      </c>
      <c r="J171" s="422"/>
    </row>
    <row r="172" spans="1:10" s="470" customFormat="1" ht="50.25" customHeight="1">
      <c r="A172" s="958"/>
      <c r="B172" s="473" t="s">
        <v>2334</v>
      </c>
      <c r="C172" s="955"/>
      <c r="D172" s="495" t="s">
        <v>2320</v>
      </c>
      <c r="E172" s="495" t="s">
        <v>2321</v>
      </c>
      <c r="F172" s="496">
        <v>39</v>
      </c>
      <c r="G172" s="497"/>
      <c r="H172" s="490">
        <f t="shared" si="6"/>
        <v>39</v>
      </c>
      <c r="I172" s="492" t="s">
        <v>2314</v>
      </c>
      <c r="J172" s="498"/>
    </row>
    <row r="173" spans="1:10" s="470" customFormat="1" ht="33.75" customHeight="1">
      <c r="A173" s="958"/>
      <c r="B173" s="473" t="s">
        <v>2335</v>
      </c>
      <c r="C173" s="955"/>
      <c r="D173" s="495" t="s">
        <v>2322</v>
      </c>
      <c r="E173" s="495" t="s">
        <v>2323</v>
      </c>
      <c r="F173" s="496">
        <v>52</v>
      </c>
      <c r="G173" s="497">
        <v>3</v>
      </c>
      <c r="H173" s="490">
        <f t="shared" si="6"/>
        <v>49</v>
      </c>
      <c r="I173" s="492" t="s">
        <v>2314</v>
      </c>
      <c r="J173" s="498"/>
    </row>
    <row r="174" spans="1:10" s="470" customFormat="1" ht="38.25">
      <c r="A174" s="958"/>
      <c r="B174" s="473" t="s">
        <v>2336</v>
      </c>
      <c r="C174" s="955"/>
      <c r="D174" s="495" t="s">
        <v>2324</v>
      </c>
      <c r="E174" s="495" t="s">
        <v>2325</v>
      </c>
      <c r="F174" s="496">
        <v>13</v>
      </c>
      <c r="G174" s="497"/>
      <c r="H174" s="490">
        <f t="shared" si="6"/>
        <v>13</v>
      </c>
      <c r="I174" s="492" t="s">
        <v>2314</v>
      </c>
      <c r="J174" s="498"/>
    </row>
    <row r="175" spans="1:10" s="470" customFormat="1" ht="51">
      <c r="A175" s="958"/>
      <c r="B175" s="473" t="s">
        <v>2337</v>
      </c>
      <c r="C175" s="955"/>
      <c r="D175" s="495" t="s">
        <v>2326</v>
      </c>
      <c r="E175" s="495" t="s">
        <v>2327</v>
      </c>
      <c r="F175" s="496">
        <v>0</v>
      </c>
      <c r="G175" s="497"/>
      <c r="H175" s="490">
        <f t="shared" si="6"/>
        <v>0</v>
      </c>
      <c r="I175" s="492" t="s">
        <v>2328</v>
      </c>
      <c r="J175" s="498"/>
    </row>
    <row r="176" spans="1:10" s="470" customFormat="1" ht="38.1" customHeight="1">
      <c r="A176" s="958"/>
      <c r="B176" s="473" t="s">
        <v>2338</v>
      </c>
      <c r="C176" s="955" t="s">
        <v>2317</v>
      </c>
      <c r="D176" s="495" t="s">
        <v>2329</v>
      </c>
      <c r="E176" s="495" t="s">
        <v>2330</v>
      </c>
      <c r="F176" s="496">
        <v>0</v>
      </c>
      <c r="G176" s="497"/>
      <c r="H176" s="490">
        <f t="shared" si="6"/>
        <v>0</v>
      </c>
      <c r="I176" s="492" t="s">
        <v>2328</v>
      </c>
      <c r="J176" s="498"/>
    </row>
    <row r="177" spans="1:10" s="470" customFormat="1" ht="45" customHeight="1">
      <c r="A177" s="958"/>
      <c r="B177" s="473" t="s">
        <v>2339</v>
      </c>
      <c r="C177" s="955"/>
      <c r="D177" s="495" t="s">
        <v>2331</v>
      </c>
      <c r="E177" s="495" t="s">
        <v>2332</v>
      </c>
      <c r="F177" s="496">
        <v>0</v>
      </c>
      <c r="G177" s="497"/>
      <c r="H177" s="490">
        <f t="shared" si="6"/>
        <v>0</v>
      </c>
      <c r="I177" s="492" t="s">
        <v>2328</v>
      </c>
      <c r="J177" s="498"/>
    </row>
    <row r="178" spans="1:10" s="468" customFormat="1" ht="23.25" customHeight="1">
      <c r="A178" s="472" t="s">
        <v>2440</v>
      </c>
      <c r="B178" s="485"/>
      <c r="C178" s="485"/>
      <c r="D178" s="485"/>
      <c r="E178" s="485"/>
      <c r="F178" s="485"/>
      <c r="G178" s="485"/>
      <c r="H178" s="485"/>
      <c r="I178" s="486"/>
    </row>
    <row r="179" spans="1:10" s="95" customFormat="1" ht="24" customHeight="1">
      <c r="A179" s="949" t="s">
        <v>2342</v>
      </c>
      <c r="B179" s="499" t="s">
        <v>2343</v>
      </c>
      <c r="C179" s="947" t="s">
        <v>2143</v>
      </c>
      <c r="D179" s="481" t="s">
        <v>2344</v>
      </c>
      <c r="E179" s="614" t="s">
        <v>2345</v>
      </c>
      <c r="F179" s="615" t="s">
        <v>2346</v>
      </c>
      <c r="G179" s="616" t="s">
        <v>2347</v>
      </c>
      <c r="H179" s="616" t="s">
        <v>2348</v>
      </c>
      <c r="I179" s="383"/>
    </row>
    <row r="180" spans="1:10" s="95" customFormat="1" ht="16.5" customHeight="1">
      <c r="A180" s="949"/>
      <c r="B180" s="94" t="s">
        <v>2349</v>
      </c>
      <c r="C180" s="947"/>
      <c r="D180" s="94" t="s">
        <v>2350</v>
      </c>
      <c r="E180" s="383" t="s">
        <v>2351</v>
      </c>
      <c r="F180" s="617">
        <v>75</v>
      </c>
      <c r="G180" s="618">
        <v>0</v>
      </c>
      <c r="H180" s="392"/>
      <c r="I180" s="383"/>
    </row>
    <row r="181" spans="1:10" s="95" customFormat="1" ht="34.5" customHeight="1">
      <c r="A181" s="950" t="s">
        <v>2352</v>
      </c>
      <c r="B181" s="94" t="s">
        <v>2353</v>
      </c>
      <c r="C181" s="947" t="s">
        <v>2143</v>
      </c>
      <c r="D181" s="483" t="s">
        <v>2354</v>
      </c>
      <c r="E181" s="406" t="s">
        <v>2355</v>
      </c>
      <c r="F181" s="423">
        <v>281.39999999999998</v>
      </c>
      <c r="G181" s="392"/>
      <c r="H181" s="618">
        <f>F181-G181</f>
        <v>281.39999999999998</v>
      </c>
      <c r="I181" s="383"/>
    </row>
    <row r="182" spans="1:10" s="95" customFormat="1" ht="27.75" customHeight="1">
      <c r="A182" s="950"/>
      <c r="B182" s="235" t="s">
        <v>2356</v>
      </c>
      <c r="C182" s="947"/>
      <c r="D182" s="94" t="s">
        <v>2357</v>
      </c>
      <c r="E182" s="383" t="s">
        <v>2358</v>
      </c>
      <c r="F182" s="619">
        <v>40</v>
      </c>
      <c r="G182" s="392"/>
      <c r="H182" s="618">
        <f t="shared" ref="H182:H190" si="7">F182-G182</f>
        <v>40</v>
      </c>
      <c r="I182" s="383"/>
    </row>
    <row r="183" spans="1:10" s="95" customFormat="1" ht="27.75" customHeight="1">
      <c r="A183" s="950"/>
      <c r="B183" s="474" t="s">
        <v>2380</v>
      </c>
      <c r="C183" s="947"/>
      <c r="D183" s="483" t="s">
        <v>2359</v>
      </c>
      <c r="E183" s="406" t="s">
        <v>2360</v>
      </c>
      <c r="F183" s="620">
        <v>28</v>
      </c>
      <c r="G183" s="392"/>
      <c r="H183" s="618">
        <f t="shared" si="7"/>
        <v>28</v>
      </c>
      <c r="I183" s="383"/>
    </row>
    <row r="184" spans="1:10" s="95" customFormat="1" ht="32.25" customHeight="1">
      <c r="A184" s="950"/>
      <c r="B184" s="235" t="s">
        <v>2361</v>
      </c>
      <c r="C184" s="947"/>
      <c r="D184" s="483" t="s">
        <v>2362</v>
      </c>
      <c r="E184" s="406" t="s">
        <v>2363</v>
      </c>
      <c r="F184" s="620">
        <v>4</v>
      </c>
      <c r="G184" s="392"/>
      <c r="H184" s="618">
        <f t="shared" si="7"/>
        <v>4</v>
      </c>
      <c r="I184" s="383"/>
    </row>
    <row r="185" spans="1:10" s="95" customFormat="1" ht="16.5" customHeight="1">
      <c r="A185" s="950"/>
      <c r="B185" s="94" t="s">
        <v>2364</v>
      </c>
      <c r="C185" s="947"/>
      <c r="D185" s="94" t="s">
        <v>2365</v>
      </c>
      <c r="E185" s="383" t="s">
        <v>2366</v>
      </c>
      <c r="F185" s="617">
        <v>2</v>
      </c>
      <c r="G185" s="392"/>
      <c r="H185" s="618">
        <f t="shared" si="7"/>
        <v>2</v>
      </c>
      <c r="I185" s="383"/>
    </row>
    <row r="186" spans="1:10" s="95" customFormat="1" ht="29.25" customHeight="1">
      <c r="A186" s="950"/>
      <c r="B186" s="951" t="s">
        <v>2367</v>
      </c>
      <c r="C186" s="947"/>
      <c r="D186" s="944" t="s">
        <v>2368</v>
      </c>
      <c r="E186" s="406" t="s">
        <v>2369</v>
      </c>
      <c r="F186" s="615">
        <v>5</v>
      </c>
      <c r="G186" s="392"/>
      <c r="H186" s="618">
        <f t="shared" si="7"/>
        <v>5</v>
      </c>
      <c r="I186" s="390"/>
    </row>
    <row r="187" spans="1:10" s="95" customFormat="1" ht="24" customHeight="1">
      <c r="A187" s="950"/>
      <c r="B187" s="951"/>
      <c r="C187" s="947"/>
      <c r="D187" s="944"/>
      <c r="E187" s="406" t="s">
        <v>2370</v>
      </c>
      <c r="F187" s="615">
        <v>130</v>
      </c>
      <c r="G187" s="392"/>
      <c r="H187" s="618">
        <f t="shared" si="7"/>
        <v>130</v>
      </c>
      <c r="I187" s="390"/>
    </row>
    <row r="188" spans="1:10" s="95" customFormat="1" ht="26.25" customHeight="1">
      <c r="A188" s="950"/>
      <c r="B188" s="94" t="s">
        <v>2371</v>
      </c>
      <c r="C188" s="947"/>
      <c r="D188" s="483" t="s">
        <v>2372</v>
      </c>
      <c r="E188" s="383" t="s">
        <v>2373</v>
      </c>
      <c r="F188" s="615">
        <v>16</v>
      </c>
      <c r="G188" s="616"/>
      <c r="H188" s="618">
        <f t="shared" si="7"/>
        <v>16</v>
      </c>
      <c r="I188" s="390"/>
    </row>
    <row r="189" spans="1:10" s="95" customFormat="1" ht="15" customHeight="1">
      <c r="A189" s="945" t="s">
        <v>2374</v>
      </c>
      <c r="B189" s="946" t="s">
        <v>2375</v>
      </c>
      <c r="C189" s="947" t="s">
        <v>2143</v>
      </c>
      <c r="D189" s="483" t="s">
        <v>2376</v>
      </c>
      <c r="E189" s="406" t="s">
        <v>2377</v>
      </c>
      <c r="F189" s="406">
        <v>6</v>
      </c>
      <c r="G189" s="391"/>
      <c r="H189" s="618">
        <f t="shared" si="7"/>
        <v>6</v>
      </c>
      <c r="I189" s="383"/>
    </row>
    <row r="190" spans="1:10" s="95" customFormat="1">
      <c r="A190" s="945"/>
      <c r="B190" s="946"/>
      <c r="C190" s="947"/>
      <c r="D190" s="483" t="s">
        <v>2378</v>
      </c>
      <c r="E190" s="406" t="s">
        <v>2379</v>
      </c>
      <c r="F190" s="406">
        <v>8</v>
      </c>
      <c r="G190" s="391"/>
      <c r="H190" s="618">
        <f t="shared" si="7"/>
        <v>8</v>
      </c>
      <c r="I190" s="383"/>
    </row>
    <row r="191" spans="1:10" s="95" customFormat="1">
      <c r="A191" s="549"/>
      <c r="B191" s="550"/>
      <c r="C191" s="551"/>
      <c r="D191" s="552"/>
      <c r="E191" s="552"/>
      <c r="F191" s="552"/>
      <c r="G191" s="553"/>
      <c r="H191" s="554"/>
      <c r="I191" s="484"/>
    </row>
    <row r="192" spans="1:10" s="468" customFormat="1" ht="23.25" customHeight="1">
      <c r="A192" s="472" t="s">
        <v>2439</v>
      </c>
      <c r="B192" s="485"/>
      <c r="C192" s="485"/>
      <c r="D192" s="485"/>
      <c r="E192" s="485"/>
      <c r="F192" s="485"/>
      <c r="G192" s="485"/>
      <c r="H192" s="485"/>
      <c r="I192" s="486"/>
    </row>
    <row r="193" spans="1:256" s="275" customFormat="1">
      <c r="A193" s="502" t="s">
        <v>15</v>
      </c>
      <c r="B193" s="502" t="s">
        <v>27</v>
      </c>
      <c r="C193" s="502" t="s">
        <v>16</v>
      </c>
      <c r="D193" s="503" t="s">
        <v>17</v>
      </c>
      <c r="E193" s="502" t="s">
        <v>18</v>
      </c>
      <c r="F193" s="504" t="s">
        <v>78</v>
      </c>
      <c r="G193" s="505"/>
      <c r="H193" s="506"/>
      <c r="I193" s="507" t="s">
        <v>1</v>
      </c>
      <c r="J193" s="508"/>
      <c r="K193" s="508"/>
      <c r="L193" s="508"/>
      <c r="M193" s="508"/>
      <c r="N193" s="508"/>
      <c r="O193" s="508"/>
      <c r="P193" s="508"/>
      <c r="Q193" s="508"/>
      <c r="R193" s="508"/>
      <c r="S193" s="508"/>
      <c r="T193" s="508"/>
      <c r="U193" s="508"/>
      <c r="V193" s="508"/>
      <c r="W193" s="508"/>
      <c r="X193" s="508"/>
      <c r="Y193" s="508"/>
      <c r="Z193" s="508"/>
      <c r="AA193" s="508"/>
      <c r="AB193" s="508"/>
      <c r="AC193" s="508"/>
      <c r="AD193" s="508"/>
      <c r="AE193" s="508"/>
      <c r="AF193" s="508"/>
      <c r="AG193" s="508"/>
      <c r="AH193" s="508"/>
      <c r="AI193" s="508"/>
      <c r="AJ193" s="508"/>
      <c r="AK193" s="508"/>
      <c r="AL193" s="508"/>
      <c r="AM193" s="508"/>
      <c r="AN193" s="508"/>
      <c r="AO193" s="508"/>
      <c r="AP193" s="508"/>
      <c r="AQ193" s="508"/>
      <c r="AR193" s="508"/>
      <c r="AS193" s="508"/>
      <c r="AT193" s="508"/>
      <c r="AU193" s="508"/>
      <c r="AV193" s="508"/>
      <c r="AW193" s="508"/>
      <c r="AX193" s="508"/>
      <c r="AY193" s="508"/>
      <c r="AZ193" s="508"/>
      <c r="BA193" s="508"/>
      <c r="BB193" s="508"/>
      <c r="BC193" s="508"/>
      <c r="BD193" s="508"/>
      <c r="BE193" s="508"/>
      <c r="BF193" s="508"/>
      <c r="BG193" s="508"/>
      <c r="BH193" s="508"/>
      <c r="BI193" s="508"/>
      <c r="BJ193" s="508"/>
      <c r="BK193" s="508"/>
      <c r="BL193" s="508"/>
      <c r="BM193" s="508"/>
      <c r="BN193" s="508"/>
      <c r="BO193" s="508"/>
      <c r="BP193" s="508"/>
      <c r="BQ193" s="508"/>
      <c r="BR193" s="508"/>
      <c r="BS193" s="508"/>
      <c r="BT193" s="508"/>
      <c r="BU193" s="508"/>
      <c r="BV193" s="508"/>
      <c r="BW193" s="508"/>
      <c r="BX193" s="508"/>
      <c r="BY193" s="508"/>
      <c r="BZ193" s="508"/>
      <c r="CA193" s="508"/>
      <c r="CB193" s="508"/>
      <c r="CC193" s="508"/>
      <c r="CD193" s="508"/>
      <c r="CE193" s="508"/>
      <c r="CF193" s="508"/>
      <c r="CG193" s="508"/>
      <c r="CH193" s="508"/>
      <c r="CI193" s="508"/>
      <c r="CJ193" s="508"/>
      <c r="CK193" s="508"/>
      <c r="CL193" s="508"/>
      <c r="CM193" s="508"/>
      <c r="CN193" s="508"/>
      <c r="CO193" s="508"/>
      <c r="CP193" s="508"/>
      <c r="CQ193" s="508"/>
      <c r="CR193" s="508"/>
      <c r="CS193" s="508"/>
      <c r="CT193" s="508"/>
      <c r="CU193" s="508"/>
      <c r="CV193" s="508"/>
      <c r="CW193" s="508"/>
      <c r="CX193" s="508"/>
      <c r="CY193" s="508"/>
      <c r="CZ193" s="508"/>
      <c r="DA193" s="508"/>
      <c r="DB193" s="508"/>
      <c r="DC193" s="508"/>
      <c r="DD193" s="508"/>
      <c r="DE193" s="508"/>
      <c r="DF193" s="508"/>
      <c r="DG193" s="508"/>
      <c r="DH193" s="508"/>
      <c r="DI193" s="508"/>
      <c r="DJ193" s="508"/>
      <c r="DK193" s="508"/>
      <c r="DL193" s="508"/>
      <c r="DM193" s="508"/>
      <c r="DN193" s="508"/>
      <c r="DO193" s="508"/>
      <c r="DP193" s="508"/>
      <c r="DQ193" s="508"/>
      <c r="DR193" s="508"/>
      <c r="DS193" s="508"/>
      <c r="DT193" s="508"/>
      <c r="DU193" s="508"/>
      <c r="DV193" s="508"/>
      <c r="DW193" s="508"/>
      <c r="DX193" s="508"/>
      <c r="DY193" s="508"/>
      <c r="DZ193" s="508"/>
      <c r="EA193" s="508"/>
      <c r="EB193" s="508"/>
      <c r="EC193" s="508"/>
      <c r="ED193" s="508"/>
      <c r="EE193" s="508"/>
      <c r="EF193" s="508"/>
      <c r="EG193" s="508"/>
      <c r="EH193" s="508"/>
      <c r="EI193" s="508"/>
      <c r="EJ193" s="508"/>
      <c r="EK193" s="508"/>
      <c r="EL193" s="508"/>
      <c r="EM193" s="508"/>
      <c r="EN193" s="508"/>
      <c r="EO193" s="508"/>
      <c r="EP193" s="508"/>
      <c r="EQ193" s="508"/>
      <c r="ER193" s="508"/>
      <c r="ES193" s="508"/>
      <c r="ET193" s="508"/>
      <c r="EU193" s="508"/>
      <c r="EV193" s="508"/>
      <c r="EW193" s="508"/>
      <c r="EX193" s="508"/>
      <c r="EY193" s="508"/>
      <c r="EZ193" s="508"/>
      <c r="FA193" s="508"/>
      <c r="FB193" s="508"/>
      <c r="FC193" s="508"/>
      <c r="FD193" s="508"/>
      <c r="FE193" s="508"/>
      <c r="FF193" s="508"/>
      <c r="FG193" s="508"/>
      <c r="FH193" s="508"/>
      <c r="FI193" s="508"/>
      <c r="FJ193" s="508"/>
      <c r="FK193" s="508"/>
      <c r="FL193" s="508"/>
      <c r="FM193" s="508"/>
      <c r="FN193" s="508"/>
      <c r="FO193" s="508"/>
      <c r="FP193" s="508"/>
      <c r="FQ193" s="508"/>
      <c r="FR193" s="508"/>
      <c r="FS193" s="508"/>
      <c r="FT193" s="508"/>
      <c r="FU193" s="508"/>
      <c r="FV193" s="508"/>
      <c r="FW193" s="508"/>
      <c r="FX193" s="508"/>
      <c r="FY193" s="508"/>
      <c r="FZ193" s="508"/>
      <c r="GA193" s="508"/>
      <c r="GB193" s="508"/>
      <c r="GC193" s="508"/>
      <c r="GD193" s="508"/>
      <c r="GE193" s="508"/>
      <c r="GF193" s="508"/>
      <c r="GG193" s="508"/>
      <c r="GH193" s="508"/>
      <c r="GI193" s="508"/>
      <c r="GJ193" s="508"/>
      <c r="GK193" s="508"/>
      <c r="GL193" s="508"/>
      <c r="GM193" s="508"/>
      <c r="GN193" s="508"/>
      <c r="GO193" s="508"/>
      <c r="GP193" s="508"/>
      <c r="GQ193" s="508"/>
      <c r="GR193" s="508"/>
      <c r="GS193" s="508"/>
      <c r="GT193" s="508"/>
      <c r="GU193" s="508"/>
      <c r="GV193" s="508"/>
      <c r="GW193" s="508"/>
      <c r="GX193" s="508"/>
      <c r="GY193" s="508"/>
      <c r="GZ193" s="508"/>
      <c r="HA193" s="508"/>
      <c r="HB193" s="508"/>
      <c r="HC193" s="508"/>
      <c r="HD193" s="508"/>
      <c r="HE193" s="508"/>
      <c r="HF193" s="508"/>
      <c r="HG193" s="508"/>
      <c r="HH193" s="508"/>
      <c r="HI193" s="508"/>
      <c r="HJ193" s="508"/>
      <c r="HK193" s="508"/>
      <c r="HL193" s="508"/>
      <c r="HM193" s="508"/>
      <c r="HN193" s="508"/>
      <c r="HO193" s="508"/>
      <c r="HP193" s="508"/>
      <c r="HQ193" s="508"/>
      <c r="HR193" s="508"/>
      <c r="HS193" s="508"/>
      <c r="HT193" s="508"/>
      <c r="HU193" s="508"/>
      <c r="HV193" s="508"/>
      <c r="HW193" s="508"/>
      <c r="HX193" s="508"/>
      <c r="HY193" s="508"/>
      <c r="HZ193" s="508"/>
      <c r="IA193" s="508"/>
      <c r="IB193" s="508"/>
      <c r="IC193" s="508"/>
      <c r="ID193" s="508"/>
      <c r="IE193" s="508"/>
      <c r="IF193" s="508"/>
      <c r="IG193" s="508"/>
      <c r="IH193" s="508"/>
      <c r="II193" s="508"/>
      <c r="IJ193" s="508"/>
      <c r="IK193" s="508"/>
      <c r="IL193" s="508"/>
      <c r="IM193" s="508"/>
      <c r="IN193" s="508"/>
      <c r="IO193" s="508"/>
      <c r="IP193" s="508"/>
      <c r="IQ193" s="508"/>
      <c r="IR193" s="508"/>
      <c r="IS193" s="508"/>
      <c r="IT193" s="508"/>
      <c r="IU193" s="508"/>
      <c r="IV193" s="508"/>
    </row>
    <row r="194" spans="1:256" s="275" customFormat="1" ht="29.25">
      <c r="A194" s="509">
        <v>1</v>
      </c>
      <c r="B194" s="510"/>
      <c r="C194" s="510"/>
      <c r="D194" s="510"/>
      <c r="E194" s="510"/>
      <c r="F194" s="507" t="s">
        <v>19</v>
      </c>
      <c r="G194" s="511" t="s">
        <v>2381</v>
      </c>
      <c r="H194" s="507" t="s">
        <v>20</v>
      </c>
      <c r="I194" s="512"/>
      <c r="J194" s="508"/>
      <c r="K194" s="508"/>
      <c r="L194" s="508"/>
      <c r="M194" s="508"/>
      <c r="N194" s="508"/>
      <c r="O194" s="508"/>
      <c r="P194" s="508"/>
      <c r="Q194" s="508"/>
      <c r="R194" s="508"/>
      <c r="S194" s="508"/>
      <c r="T194" s="508"/>
      <c r="U194" s="508"/>
      <c r="V194" s="508"/>
      <c r="W194" s="508"/>
      <c r="X194" s="508"/>
      <c r="Y194" s="508"/>
      <c r="Z194" s="508"/>
      <c r="AA194" s="508"/>
      <c r="AB194" s="508"/>
      <c r="AC194" s="508"/>
      <c r="AD194" s="508"/>
      <c r="AE194" s="508"/>
      <c r="AF194" s="508"/>
      <c r="AG194" s="508"/>
      <c r="AH194" s="508"/>
      <c r="AI194" s="508"/>
      <c r="AJ194" s="508"/>
      <c r="AK194" s="508"/>
      <c r="AL194" s="508"/>
      <c r="AM194" s="508"/>
      <c r="AN194" s="508"/>
      <c r="AO194" s="508"/>
      <c r="AP194" s="508"/>
      <c r="AQ194" s="508"/>
      <c r="AR194" s="508"/>
      <c r="AS194" s="508"/>
      <c r="AT194" s="508"/>
      <c r="AU194" s="508"/>
      <c r="AV194" s="508"/>
      <c r="AW194" s="508"/>
      <c r="AX194" s="508"/>
      <c r="AY194" s="508"/>
      <c r="AZ194" s="508"/>
      <c r="BA194" s="508"/>
      <c r="BB194" s="508"/>
      <c r="BC194" s="508"/>
      <c r="BD194" s="508"/>
      <c r="BE194" s="508"/>
      <c r="BF194" s="508"/>
      <c r="BG194" s="508"/>
      <c r="BH194" s="508"/>
      <c r="BI194" s="508"/>
      <c r="BJ194" s="508"/>
      <c r="BK194" s="508"/>
      <c r="BL194" s="508"/>
      <c r="BM194" s="508"/>
      <c r="BN194" s="508"/>
      <c r="BO194" s="508"/>
      <c r="BP194" s="508"/>
      <c r="BQ194" s="508"/>
      <c r="BR194" s="508"/>
      <c r="BS194" s="508"/>
      <c r="BT194" s="508"/>
      <c r="BU194" s="508"/>
      <c r="BV194" s="508"/>
      <c r="BW194" s="508"/>
      <c r="BX194" s="508"/>
      <c r="BY194" s="508"/>
      <c r="BZ194" s="508"/>
      <c r="CA194" s="508"/>
      <c r="CB194" s="508"/>
      <c r="CC194" s="508"/>
      <c r="CD194" s="508"/>
      <c r="CE194" s="508"/>
      <c r="CF194" s="508"/>
      <c r="CG194" s="508"/>
      <c r="CH194" s="508"/>
      <c r="CI194" s="508"/>
      <c r="CJ194" s="508"/>
      <c r="CK194" s="508"/>
      <c r="CL194" s="508"/>
      <c r="CM194" s="508"/>
      <c r="CN194" s="508"/>
      <c r="CO194" s="508"/>
      <c r="CP194" s="508"/>
      <c r="CQ194" s="508"/>
      <c r="CR194" s="508"/>
      <c r="CS194" s="508"/>
      <c r="CT194" s="508"/>
      <c r="CU194" s="508"/>
      <c r="CV194" s="508"/>
      <c r="CW194" s="508"/>
      <c r="CX194" s="508"/>
      <c r="CY194" s="508"/>
      <c r="CZ194" s="508"/>
      <c r="DA194" s="508"/>
      <c r="DB194" s="508"/>
      <c r="DC194" s="508"/>
      <c r="DD194" s="508"/>
      <c r="DE194" s="508"/>
      <c r="DF194" s="508"/>
      <c r="DG194" s="508"/>
      <c r="DH194" s="508"/>
      <c r="DI194" s="508"/>
      <c r="DJ194" s="508"/>
      <c r="DK194" s="508"/>
      <c r="DL194" s="508"/>
      <c r="DM194" s="508"/>
      <c r="DN194" s="508"/>
      <c r="DO194" s="508"/>
      <c r="DP194" s="508"/>
      <c r="DQ194" s="508"/>
      <c r="DR194" s="508"/>
      <c r="DS194" s="508"/>
      <c r="DT194" s="508"/>
      <c r="DU194" s="508"/>
      <c r="DV194" s="508"/>
      <c r="DW194" s="508"/>
      <c r="DX194" s="508"/>
      <c r="DY194" s="508"/>
      <c r="DZ194" s="508"/>
      <c r="EA194" s="508"/>
      <c r="EB194" s="508"/>
      <c r="EC194" s="508"/>
      <c r="ED194" s="508"/>
      <c r="EE194" s="508"/>
      <c r="EF194" s="508"/>
      <c r="EG194" s="508"/>
      <c r="EH194" s="508"/>
      <c r="EI194" s="508"/>
      <c r="EJ194" s="508"/>
      <c r="EK194" s="508"/>
      <c r="EL194" s="508"/>
      <c r="EM194" s="508"/>
      <c r="EN194" s="508"/>
      <c r="EO194" s="508"/>
      <c r="EP194" s="508"/>
      <c r="EQ194" s="508"/>
      <c r="ER194" s="508"/>
      <c r="ES194" s="508"/>
      <c r="ET194" s="508"/>
      <c r="EU194" s="508"/>
      <c r="EV194" s="508"/>
      <c r="EW194" s="508"/>
      <c r="EX194" s="508"/>
      <c r="EY194" s="508"/>
      <c r="EZ194" s="508"/>
      <c r="FA194" s="508"/>
      <c r="FB194" s="508"/>
      <c r="FC194" s="508"/>
      <c r="FD194" s="508"/>
      <c r="FE194" s="508"/>
      <c r="FF194" s="508"/>
      <c r="FG194" s="508"/>
      <c r="FH194" s="508"/>
      <c r="FI194" s="508"/>
      <c r="FJ194" s="508"/>
      <c r="FK194" s="508"/>
      <c r="FL194" s="508"/>
      <c r="FM194" s="508"/>
      <c r="FN194" s="508"/>
      <c r="FO194" s="508"/>
      <c r="FP194" s="508"/>
      <c r="FQ194" s="508"/>
      <c r="FR194" s="508"/>
      <c r="FS194" s="508"/>
      <c r="FT194" s="508"/>
      <c r="FU194" s="508"/>
      <c r="FV194" s="508"/>
      <c r="FW194" s="508"/>
      <c r="FX194" s="508"/>
      <c r="FY194" s="508"/>
      <c r="FZ194" s="508"/>
      <c r="GA194" s="508"/>
      <c r="GB194" s="508"/>
      <c r="GC194" s="508"/>
      <c r="GD194" s="508"/>
      <c r="GE194" s="508"/>
      <c r="GF194" s="508"/>
      <c r="GG194" s="508"/>
      <c r="GH194" s="508"/>
      <c r="GI194" s="508"/>
      <c r="GJ194" s="508"/>
      <c r="GK194" s="508"/>
      <c r="GL194" s="508"/>
      <c r="GM194" s="508"/>
      <c r="GN194" s="508"/>
      <c r="GO194" s="508"/>
      <c r="GP194" s="508"/>
      <c r="GQ194" s="508"/>
      <c r="GR194" s="508"/>
      <c r="GS194" s="508"/>
      <c r="GT194" s="508"/>
      <c r="GU194" s="508"/>
      <c r="GV194" s="508"/>
      <c r="GW194" s="508"/>
      <c r="GX194" s="508"/>
      <c r="GY194" s="508"/>
      <c r="GZ194" s="508"/>
      <c r="HA194" s="508"/>
      <c r="HB194" s="508"/>
      <c r="HC194" s="508"/>
      <c r="HD194" s="508"/>
      <c r="HE194" s="508"/>
      <c r="HF194" s="508"/>
      <c r="HG194" s="508"/>
      <c r="HH194" s="508"/>
      <c r="HI194" s="508"/>
      <c r="HJ194" s="508"/>
      <c r="HK194" s="508"/>
      <c r="HL194" s="508"/>
      <c r="HM194" s="508"/>
      <c r="HN194" s="508"/>
      <c r="HO194" s="508"/>
      <c r="HP194" s="508"/>
      <c r="HQ194" s="508"/>
      <c r="HR194" s="508"/>
      <c r="HS194" s="508"/>
      <c r="HT194" s="508"/>
      <c r="HU194" s="508"/>
      <c r="HV194" s="508"/>
      <c r="HW194" s="508"/>
      <c r="HX194" s="508"/>
      <c r="HY194" s="508"/>
      <c r="HZ194" s="508"/>
      <c r="IA194" s="508"/>
      <c r="IB194" s="508"/>
      <c r="IC194" s="508"/>
      <c r="ID194" s="508"/>
      <c r="IE194" s="508"/>
      <c r="IF194" s="508"/>
      <c r="IG194" s="508"/>
      <c r="IH194" s="508"/>
      <c r="II194" s="508"/>
      <c r="IJ194" s="508"/>
      <c r="IK194" s="508"/>
      <c r="IL194" s="508"/>
      <c r="IM194" s="508"/>
      <c r="IN194" s="508"/>
      <c r="IO194" s="508"/>
      <c r="IP194" s="508"/>
      <c r="IQ194" s="508"/>
      <c r="IR194" s="508"/>
      <c r="IS194" s="508"/>
      <c r="IT194" s="508"/>
      <c r="IU194" s="508"/>
      <c r="IV194" s="508"/>
    </row>
    <row r="195" spans="1:256" s="275" customFormat="1" ht="30">
      <c r="A195" s="948" t="s">
        <v>2382</v>
      </c>
      <c r="B195" s="513"/>
      <c r="C195" s="514"/>
      <c r="D195" s="515" t="s">
        <v>2383</v>
      </c>
      <c r="E195" s="607" t="s">
        <v>2384</v>
      </c>
      <c r="F195" s="363">
        <v>4</v>
      </c>
      <c r="G195" s="363">
        <v>0</v>
      </c>
      <c r="H195" s="363">
        <f>F195-G195</f>
        <v>4</v>
      </c>
      <c r="I195" s="608" t="s">
        <v>2385</v>
      </c>
      <c r="J195" s="508"/>
      <c r="K195" s="508"/>
      <c r="L195" s="508"/>
      <c r="M195" s="508"/>
      <c r="N195" s="508"/>
      <c r="O195" s="508"/>
      <c r="P195" s="508"/>
      <c r="Q195" s="508"/>
      <c r="R195" s="508"/>
      <c r="S195" s="508"/>
      <c r="T195" s="508"/>
      <c r="U195" s="508"/>
      <c r="V195" s="508"/>
      <c r="W195" s="508"/>
      <c r="X195" s="508"/>
      <c r="Y195" s="508"/>
      <c r="Z195" s="508"/>
      <c r="AA195" s="508"/>
      <c r="AB195" s="508"/>
      <c r="AC195" s="508"/>
      <c r="AD195" s="508"/>
      <c r="AE195" s="508"/>
      <c r="AF195" s="508"/>
      <c r="AG195" s="508"/>
      <c r="AH195" s="508"/>
      <c r="AI195" s="508"/>
      <c r="AJ195" s="508"/>
      <c r="AK195" s="508"/>
      <c r="AL195" s="508"/>
      <c r="AM195" s="508"/>
      <c r="AN195" s="508"/>
      <c r="AO195" s="508"/>
      <c r="AP195" s="508"/>
      <c r="AQ195" s="508"/>
      <c r="AR195" s="508"/>
      <c r="AS195" s="508"/>
      <c r="AT195" s="508"/>
      <c r="AU195" s="508"/>
      <c r="AV195" s="508"/>
      <c r="AW195" s="508"/>
      <c r="AX195" s="508"/>
      <c r="AY195" s="508"/>
      <c r="AZ195" s="508"/>
      <c r="BA195" s="508"/>
      <c r="BB195" s="508"/>
      <c r="BC195" s="508"/>
      <c r="BD195" s="508"/>
      <c r="BE195" s="508"/>
      <c r="BF195" s="508"/>
      <c r="BG195" s="508"/>
      <c r="BH195" s="508"/>
      <c r="BI195" s="508"/>
      <c r="BJ195" s="508"/>
      <c r="BK195" s="508"/>
      <c r="BL195" s="508"/>
      <c r="BM195" s="508"/>
      <c r="BN195" s="508"/>
      <c r="BO195" s="508"/>
      <c r="BP195" s="508"/>
      <c r="BQ195" s="508"/>
      <c r="BR195" s="508"/>
      <c r="BS195" s="508"/>
      <c r="BT195" s="508"/>
      <c r="BU195" s="508"/>
      <c r="BV195" s="508"/>
      <c r="BW195" s="508"/>
      <c r="BX195" s="508"/>
      <c r="BY195" s="508"/>
      <c r="BZ195" s="508"/>
      <c r="CA195" s="508"/>
      <c r="CB195" s="508"/>
      <c r="CC195" s="508"/>
      <c r="CD195" s="508"/>
      <c r="CE195" s="508"/>
      <c r="CF195" s="508"/>
      <c r="CG195" s="508"/>
      <c r="CH195" s="508"/>
      <c r="CI195" s="508"/>
      <c r="CJ195" s="508"/>
      <c r="CK195" s="508"/>
      <c r="CL195" s="508"/>
      <c r="CM195" s="508"/>
      <c r="CN195" s="508"/>
      <c r="CO195" s="508"/>
      <c r="CP195" s="508"/>
      <c r="CQ195" s="508"/>
      <c r="CR195" s="508"/>
      <c r="CS195" s="508"/>
      <c r="CT195" s="508"/>
      <c r="CU195" s="508"/>
      <c r="CV195" s="508"/>
      <c r="CW195" s="508"/>
      <c r="CX195" s="508"/>
      <c r="CY195" s="508"/>
      <c r="CZ195" s="508"/>
      <c r="DA195" s="508"/>
      <c r="DB195" s="508"/>
      <c r="DC195" s="508"/>
      <c r="DD195" s="508"/>
      <c r="DE195" s="508"/>
      <c r="DF195" s="508"/>
      <c r="DG195" s="508"/>
      <c r="DH195" s="508"/>
      <c r="DI195" s="508"/>
      <c r="DJ195" s="508"/>
      <c r="DK195" s="508"/>
      <c r="DL195" s="508"/>
      <c r="DM195" s="508"/>
      <c r="DN195" s="508"/>
      <c r="DO195" s="508"/>
      <c r="DP195" s="508"/>
      <c r="DQ195" s="508"/>
      <c r="DR195" s="508"/>
      <c r="DS195" s="508"/>
      <c r="DT195" s="508"/>
      <c r="DU195" s="508"/>
      <c r="DV195" s="508"/>
      <c r="DW195" s="508"/>
      <c r="DX195" s="508"/>
      <c r="DY195" s="508"/>
      <c r="DZ195" s="508"/>
      <c r="EA195" s="508"/>
      <c r="EB195" s="508"/>
      <c r="EC195" s="508"/>
      <c r="ED195" s="508"/>
      <c r="EE195" s="508"/>
      <c r="EF195" s="508"/>
      <c r="EG195" s="508"/>
      <c r="EH195" s="508"/>
      <c r="EI195" s="508"/>
      <c r="EJ195" s="508"/>
      <c r="EK195" s="508"/>
      <c r="EL195" s="508"/>
      <c r="EM195" s="508"/>
      <c r="EN195" s="508"/>
      <c r="EO195" s="508"/>
      <c r="EP195" s="508"/>
      <c r="EQ195" s="508"/>
      <c r="ER195" s="508"/>
      <c r="ES195" s="508"/>
      <c r="ET195" s="508"/>
      <c r="EU195" s="508"/>
      <c r="EV195" s="508"/>
      <c r="EW195" s="508"/>
      <c r="EX195" s="508"/>
      <c r="EY195" s="508"/>
      <c r="EZ195" s="508"/>
      <c r="FA195" s="508"/>
      <c r="FB195" s="508"/>
      <c r="FC195" s="508"/>
      <c r="FD195" s="508"/>
      <c r="FE195" s="508"/>
      <c r="FF195" s="508"/>
      <c r="FG195" s="508"/>
      <c r="FH195" s="508"/>
      <c r="FI195" s="508"/>
      <c r="FJ195" s="508"/>
      <c r="FK195" s="508"/>
      <c r="FL195" s="508"/>
      <c r="FM195" s="508"/>
      <c r="FN195" s="508"/>
      <c r="FO195" s="508"/>
      <c r="FP195" s="508"/>
      <c r="FQ195" s="508"/>
      <c r="FR195" s="508"/>
      <c r="FS195" s="508"/>
      <c r="FT195" s="508"/>
      <c r="FU195" s="508"/>
      <c r="FV195" s="508"/>
      <c r="FW195" s="508"/>
      <c r="FX195" s="508"/>
      <c r="FY195" s="508"/>
      <c r="FZ195" s="508"/>
      <c r="GA195" s="508"/>
      <c r="GB195" s="508"/>
      <c r="GC195" s="508"/>
      <c r="GD195" s="508"/>
      <c r="GE195" s="508"/>
      <c r="GF195" s="508"/>
      <c r="GG195" s="508"/>
      <c r="GH195" s="508"/>
      <c r="GI195" s="508"/>
      <c r="GJ195" s="508"/>
      <c r="GK195" s="508"/>
      <c r="GL195" s="508"/>
      <c r="GM195" s="508"/>
      <c r="GN195" s="508"/>
      <c r="GO195" s="508"/>
      <c r="GP195" s="508"/>
      <c r="GQ195" s="508"/>
      <c r="GR195" s="508"/>
      <c r="GS195" s="508"/>
      <c r="GT195" s="508"/>
      <c r="GU195" s="508"/>
      <c r="GV195" s="508"/>
      <c r="GW195" s="508"/>
      <c r="GX195" s="508"/>
      <c r="GY195" s="508"/>
      <c r="GZ195" s="508"/>
      <c r="HA195" s="508"/>
      <c r="HB195" s="508"/>
      <c r="HC195" s="508"/>
      <c r="HD195" s="508"/>
      <c r="HE195" s="508"/>
      <c r="HF195" s="508"/>
      <c r="HG195" s="508"/>
      <c r="HH195" s="508"/>
      <c r="HI195" s="508"/>
      <c r="HJ195" s="508"/>
      <c r="HK195" s="508"/>
      <c r="HL195" s="508"/>
      <c r="HM195" s="508"/>
      <c r="HN195" s="508"/>
      <c r="HO195" s="508"/>
      <c r="HP195" s="508"/>
      <c r="HQ195" s="508"/>
      <c r="HR195" s="508"/>
      <c r="HS195" s="508"/>
      <c r="HT195" s="508"/>
      <c r="HU195" s="508"/>
      <c r="HV195" s="508"/>
      <c r="HW195" s="508"/>
      <c r="HX195" s="508"/>
      <c r="HY195" s="508"/>
      <c r="HZ195" s="508"/>
      <c r="IA195" s="508"/>
      <c r="IB195" s="508"/>
      <c r="IC195" s="508"/>
      <c r="ID195" s="508"/>
      <c r="IE195" s="508"/>
      <c r="IF195" s="508"/>
      <c r="IG195" s="508"/>
      <c r="IH195" s="508"/>
      <c r="II195" s="508"/>
      <c r="IJ195" s="508"/>
      <c r="IK195" s="508"/>
      <c r="IL195" s="508"/>
      <c r="IM195" s="508"/>
      <c r="IN195" s="508"/>
      <c r="IO195" s="508"/>
      <c r="IP195" s="508"/>
      <c r="IQ195" s="508"/>
      <c r="IR195" s="508"/>
      <c r="IS195" s="508"/>
      <c r="IT195" s="508"/>
      <c r="IU195" s="508"/>
      <c r="IV195" s="508"/>
    </row>
    <row r="196" spans="1:256" s="275" customFormat="1" ht="30">
      <c r="A196" s="948"/>
      <c r="B196" s="518" t="s">
        <v>2386</v>
      </c>
      <c r="C196" s="519" t="s">
        <v>2143</v>
      </c>
      <c r="D196" s="520" t="s">
        <v>2387</v>
      </c>
      <c r="E196" s="608" t="s">
        <v>2388</v>
      </c>
      <c r="F196" s="609">
        <v>4</v>
      </c>
      <c r="G196" s="363">
        <v>0</v>
      </c>
      <c r="H196" s="363">
        <f>F196-G196</f>
        <v>4</v>
      </c>
      <c r="I196" s="608" t="s">
        <v>2389</v>
      </c>
      <c r="J196" s="508"/>
      <c r="K196" s="508"/>
      <c r="L196" s="508"/>
      <c r="M196" s="508"/>
      <c r="N196" s="508"/>
      <c r="O196" s="508"/>
      <c r="P196" s="508"/>
      <c r="Q196" s="508"/>
      <c r="R196" s="508"/>
      <c r="S196" s="508"/>
      <c r="T196" s="508"/>
      <c r="U196" s="508"/>
      <c r="V196" s="508"/>
      <c r="W196" s="508"/>
      <c r="X196" s="508"/>
      <c r="Y196" s="508"/>
      <c r="Z196" s="508"/>
      <c r="AA196" s="508"/>
      <c r="AB196" s="508"/>
      <c r="AC196" s="508"/>
      <c r="AD196" s="508"/>
      <c r="AE196" s="508"/>
      <c r="AF196" s="508"/>
      <c r="AG196" s="508"/>
      <c r="AH196" s="508"/>
      <c r="AI196" s="508"/>
      <c r="AJ196" s="508"/>
      <c r="AK196" s="508"/>
      <c r="AL196" s="508"/>
      <c r="AM196" s="508"/>
      <c r="AN196" s="508"/>
      <c r="AO196" s="508"/>
      <c r="AP196" s="508"/>
      <c r="AQ196" s="508"/>
      <c r="AR196" s="508"/>
      <c r="AS196" s="508"/>
      <c r="AT196" s="508"/>
      <c r="AU196" s="508"/>
      <c r="AV196" s="508"/>
      <c r="AW196" s="508"/>
      <c r="AX196" s="508"/>
      <c r="AY196" s="508"/>
      <c r="AZ196" s="508"/>
      <c r="BA196" s="508"/>
      <c r="BB196" s="508"/>
      <c r="BC196" s="508"/>
      <c r="BD196" s="508"/>
      <c r="BE196" s="508"/>
      <c r="BF196" s="508"/>
      <c r="BG196" s="508"/>
      <c r="BH196" s="508"/>
      <c r="BI196" s="508"/>
      <c r="BJ196" s="508"/>
      <c r="BK196" s="508"/>
      <c r="BL196" s="508"/>
      <c r="BM196" s="508"/>
      <c r="BN196" s="508"/>
      <c r="BO196" s="508"/>
      <c r="BP196" s="508"/>
      <c r="BQ196" s="508"/>
      <c r="BR196" s="508"/>
      <c r="BS196" s="508"/>
      <c r="BT196" s="508"/>
      <c r="BU196" s="508"/>
      <c r="BV196" s="508"/>
      <c r="BW196" s="508"/>
      <c r="BX196" s="508"/>
      <c r="BY196" s="508"/>
      <c r="BZ196" s="508"/>
      <c r="CA196" s="508"/>
      <c r="CB196" s="508"/>
      <c r="CC196" s="508"/>
      <c r="CD196" s="508"/>
      <c r="CE196" s="508"/>
      <c r="CF196" s="508"/>
      <c r="CG196" s="508"/>
      <c r="CH196" s="508"/>
      <c r="CI196" s="508"/>
      <c r="CJ196" s="508"/>
      <c r="CK196" s="508"/>
      <c r="CL196" s="508"/>
      <c r="CM196" s="508"/>
      <c r="CN196" s="508"/>
      <c r="CO196" s="508"/>
      <c r="CP196" s="508"/>
      <c r="CQ196" s="508"/>
      <c r="CR196" s="508"/>
      <c r="CS196" s="508"/>
      <c r="CT196" s="508"/>
      <c r="CU196" s="508"/>
      <c r="CV196" s="508"/>
      <c r="CW196" s="508"/>
      <c r="CX196" s="508"/>
      <c r="CY196" s="508"/>
      <c r="CZ196" s="508"/>
      <c r="DA196" s="508"/>
      <c r="DB196" s="508"/>
      <c r="DC196" s="508"/>
      <c r="DD196" s="508"/>
      <c r="DE196" s="508"/>
      <c r="DF196" s="508"/>
      <c r="DG196" s="508"/>
      <c r="DH196" s="508"/>
      <c r="DI196" s="508"/>
      <c r="DJ196" s="508"/>
      <c r="DK196" s="508"/>
      <c r="DL196" s="508"/>
      <c r="DM196" s="508"/>
      <c r="DN196" s="508"/>
      <c r="DO196" s="508"/>
      <c r="DP196" s="508"/>
      <c r="DQ196" s="508"/>
      <c r="DR196" s="508"/>
      <c r="DS196" s="508"/>
      <c r="DT196" s="508"/>
      <c r="DU196" s="508"/>
      <c r="DV196" s="508"/>
      <c r="DW196" s="508"/>
      <c r="DX196" s="508"/>
      <c r="DY196" s="508"/>
      <c r="DZ196" s="508"/>
      <c r="EA196" s="508"/>
      <c r="EB196" s="508"/>
      <c r="EC196" s="508"/>
      <c r="ED196" s="508"/>
      <c r="EE196" s="508"/>
      <c r="EF196" s="508"/>
      <c r="EG196" s="508"/>
      <c r="EH196" s="508"/>
      <c r="EI196" s="508"/>
      <c r="EJ196" s="508"/>
      <c r="EK196" s="508"/>
      <c r="EL196" s="508"/>
      <c r="EM196" s="508"/>
      <c r="EN196" s="508"/>
      <c r="EO196" s="508"/>
      <c r="EP196" s="508"/>
      <c r="EQ196" s="508"/>
      <c r="ER196" s="508"/>
      <c r="ES196" s="508"/>
      <c r="ET196" s="508"/>
      <c r="EU196" s="508"/>
      <c r="EV196" s="508"/>
      <c r="EW196" s="508"/>
      <c r="EX196" s="508"/>
      <c r="EY196" s="508"/>
      <c r="EZ196" s="508"/>
      <c r="FA196" s="508"/>
      <c r="FB196" s="508"/>
      <c r="FC196" s="508"/>
      <c r="FD196" s="508"/>
      <c r="FE196" s="508"/>
      <c r="FF196" s="508"/>
      <c r="FG196" s="508"/>
      <c r="FH196" s="508"/>
      <c r="FI196" s="508"/>
      <c r="FJ196" s="508"/>
      <c r="FK196" s="508"/>
      <c r="FL196" s="508"/>
      <c r="FM196" s="508"/>
      <c r="FN196" s="508"/>
      <c r="FO196" s="508"/>
      <c r="FP196" s="508"/>
      <c r="FQ196" s="508"/>
      <c r="FR196" s="508"/>
      <c r="FS196" s="508"/>
      <c r="FT196" s="508"/>
      <c r="FU196" s="508"/>
      <c r="FV196" s="508"/>
      <c r="FW196" s="508"/>
      <c r="FX196" s="508"/>
      <c r="FY196" s="508"/>
      <c r="FZ196" s="508"/>
      <c r="GA196" s="508"/>
      <c r="GB196" s="508"/>
      <c r="GC196" s="508"/>
      <c r="GD196" s="508"/>
      <c r="GE196" s="508"/>
      <c r="GF196" s="508"/>
      <c r="GG196" s="508"/>
      <c r="GH196" s="508"/>
      <c r="GI196" s="508"/>
      <c r="GJ196" s="508"/>
      <c r="GK196" s="508"/>
      <c r="GL196" s="508"/>
      <c r="GM196" s="508"/>
      <c r="GN196" s="508"/>
      <c r="GO196" s="508"/>
      <c r="GP196" s="508"/>
      <c r="GQ196" s="508"/>
      <c r="GR196" s="508"/>
      <c r="GS196" s="508"/>
      <c r="GT196" s="508"/>
      <c r="GU196" s="508"/>
      <c r="GV196" s="508"/>
      <c r="GW196" s="508"/>
      <c r="GX196" s="508"/>
      <c r="GY196" s="508"/>
      <c r="GZ196" s="508"/>
      <c r="HA196" s="508"/>
      <c r="HB196" s="508"/>
      <c r="HC196" s="508"/>
      <c r="HD196" s="508"/>
      <c r="HE196" s="508"/>
      <c r="HF196" s="508"/>
      <c r="HG196" s="508"/>
      <c r="HH196" s="508"/>
      <c r="HI196" s="508"/>
      <c r="HJ196" s="508"/>
      <c r="HK196" s="508"/>
      <c r="HL196" s="508"/>
      <c r="HM196" s="508"/>
      <c r="HN196" s="508"/>
      <c r="HO196" s="508"/>
      <c r="HP196" s="508"/>
      <c r="HQ196" s="508"/>
      <c r="HR196" s="508"/>
      <c r="HS196" s="508"/>
      <c r="HT196" s="508"/>
      <c r="HU196" s="508"/>
      <c r="HV196" s="508"/>
      <c r="HW196" s="508"/>
      <c r="HX196" s="508"/>
      <c r="HY196" s="508"/>
      <c r="HZ196" s="508"/>
      <c r="IA196" s="508"/>
      <c r="IB196" s="508"/>
      <c r="IC196" s="508"/>
      <c r="ID196" s="508"/>
      <c r="IE196" s="508"/>
      <c r="IF196" s="508"/>
      <c r="IG196" s="508"/>
      <c r="IH196" s="508"/>
      <c r="II196" s="508"/>
      <c r="IJ196" s="508"/>
      <c r="IK196" s="508"/>
      <c r="IL196" s="508"/>
      <c r="IM196" s="508"/>
      <c r="IN196" s="508"/>
      <c r="IO196" s="508"/>
      <c r="IP196" s="508"/>
      <c r="IQ196" s="508"/>
      <c r="IR196" s="508"/>
      <c r="IS196" s="508"/>
      <c r="IT196" s="508"/>
      <c r="IU196" s="508"/>
      <c r="IV196" s="508"/>
    </row>
    <row r="197" spans="1:256" s="275" customFormat="1">
      <c r="A197" s="948"/>
      <c r="B197" s="522"/>
      <c r="C197" s="523"/>
      <c r="D197" s="520" t="s">
        <v>2148</v>
      </c>
      <c r="E197" s="608" t="s">
        <v>2390</v>
      </c>
      <c r="F197" s="609">
        <v>4</v>
      </c>
      <c r="G197" s="609">
        <v>0</v>
      </c>
      <c r="H197" s="363">
        <f>F197-G197</f>
        <v>4</v>
      </c>
      <c r="I197" s="609" t="s">
        <v>2391</v>
      </c>
      <c r="J197" s="508"/>
      <c r="K197" s="508"/>
      <c r="L197" s="508"/>
      <c r="M197" s="508"/>
      <c r="N197" s="508"/>
      <c r="O197" s="508"/>
      <c r="P197" s="508"/>
      <c r="Q197" s="508"/>
      <c r="R197" s="508"/>
      <c r="S197" s="508"/>
      <c r="T197" s="508"/>
      <c r="U197" s="508"/>
      <c r="V197" s="508"/>
      <c r="W197" s="508"/>
      <c r="X197" s="508"/>
      <c r="Y197" s="508"/>
      <c r="Z197" s="508"/>
      <c r="AA197" s="508"/>
      <c r="AB197" s="508"/>
      <c r="AC197" s="508"/>
      <c r="AD197" s="508"/>
      <c r="AE197" s="508"/>
      <c r="AF197" s="508"/>
      <c r="AG197" s="508"/>
      <c r="AH197" s="508"/>
      <c r="AI197" s="508"/>
      <c r="AJ197" s="508"/>
      <c r="AK197" s="508"/>
      <c r="AL197" s="508"/>
      <c r="AM197" s="508"/>
      <c r="AN197" s="508"/>
      <c r="AO197" s="508"/>
      <c r="AP197" s="508"/>
      <c r="AQ197" s="508"/>
      <c r="AR197" s="508"/>
      <c r="AS197" s="508"/>
      <c r="AT197" s="508"/>
      <c r="AU197" s="508"/>
      <c r="AV197" s="508"/>
      <c r="AW197" s="508"/>
      <c r="AX197" s="508"/>
      <c r="AY197" s="508"/>
      <c r="AZ197" s="508"/>
      <c r="BA197" s="508"/>
      <c r="BB197" s="508"/>
      <c r="BC197" s="508"/>
      <c r="BD197" s="508"/>
      <c r="BE197" s="508"/>
      <c r="BF197" s="508"/>
      <c r="BG197" s="508"/>
      <c r="BH197" s="508"/>
      <c r="BI197" s="508"/>
      <c r="BJ197" s="508"/>
      <c r="BK197" s="508"/>
      <c r="BL197" s="508"/>
      <c r="BM197" s="508"/>
      <c r="BN197" s="508"/>
      <c r="BO197" s="508"/>
      <c r="BP197" s="508"/>
      <c r="BQ197" s="508"/>
      <c r="BR197" s="508"/>
      <c r="BS197" s="508"/>
      <c r="BT197" s="508"/>
      <c r="BU197" s="508"/>
      <c r="BV197" s="508"/>
      <c r="BW197" s="508"/>
      <c r="BX197" s="508"/>
      <c r="BY197" s="508"/>
      <c r="BZ197" s="508"/>
      <c r="CA197" s="508"/>
      <c r="CB197" s="508"/>
      <c r="CC197" s="508"/>
      <c r="CD197" s="508"/>
      <c r="CE197" s="508"/>
      <c r="CF197" s="508"/>
      <c r="CG197" s="508"/>
      <c r="CH197" s="508"/>
      <c r="CI197" s="508"/>
      <c r="CJ197" s="508"/>
      <c r="CK197" s="508"/>
      <c r="CL197" s="508"/>
      <c r="CM197" s="508"/>
      <c r="CN197" s="508"/>
      <c r="CO197" s="508"/>
      <c r="CP197" s="508"/>
      <c r="CQ197" s="508"/>
      <c r="CR197" s="508"/>
      <c r="CS197" s="508"/>
      <c r="CT197" s="508"/>
      <c r="CU197" s="508"/>
      <c r="CV197" s="508"/>
      <c r="CW197" s="508"/>
      <c r="CX197" s="508"/>
      <c r="CY197" s="508"/>
      <c r="CZ197" s="508"/>
      <c r="DA197" s="508"/>
      <c r="DB197" s="508"/>
      <c r="DC197" s="508"/>
      <c r="DD197" s="508"/>
      <c r="DE197" s="508"/>
      <c r="DF197" s="508"/>
      <c r="DG197" s="508"/>
      <c r="DH197" s="508"/>
      <c r="DI197" s="508"/>
      <c r="DJ197" s="508"/>
      <c r="DK197" s="508"/>
      <c r="DL197" s="508"/>
      <c r="DM197" s="508"/>
      <c r="DN197" s="508"/>
      <c r="DO197" s="508"/>
      <c r="DP197" s="508"/>
      <c r="DQ197" s="508"/>
      <c r="DR197" s="508"/>
      <c r="DS197" s="508"/>
      <c r="DT197" s="508"/>
      <c r="DU197" s="508"/>
      <c r="DV197" s="508"/>
      <c r="DW197" s="508"/>
      <c r="DX197" s="508"/>
      <c r="DY197" s="508"/>
      <c r="DZ197" s="508"/>
      <c r="EA197" s="508"/>
      <c r="EB197" s="508"/>
      <c r="EC197" s="508"/>
      <c r="ED197" s="508"/>
      <c r="EE197" s="508"/>
      <c r="EF197" s="508"/>
      <c r="EG197" s="508"/>
      <c r="EH197" s="508"/>
      <c r="EI197" s="508"/>
      <c r="EJ197" s="508"/>
      <c r="EK197" s="508"/>
      <c r="EL197" s="508"/>
      <c r="EM197" s="508"/>
      <c r="EN197" s="508"/>
      <c r="EO197" s="508"/>
      <c r="EP197" s="508"/>
      <c r="EQ197" s="508"/>
      <c r="ER197" s="508"/>
      <c r="ES197" s="508"/>
      <c r="ET197" s="508"/>
      <c r="EU197" s="508"/>
      <c r="EV197" s="508"/>
      <c r="EW197" s="508"/>
      <c r="EX197" s="508"/>
      <c r="EY197" s="508"/>
      <c r="EZ197" s="508"/>
      <c r="FA197" s="508"/>
      <c r="FB197" s="508"/>
      <c r="FC197" s="508"/>
      <c r="FD197" s="508"/>
      <c r="FE197" s="508"/>
      <c r="FF197" s="508"/>
      <c r="FG197" s="508"/>
      <c r="FH197" s="508"/>
      <c r="FI197" s="508"/>
      <c r="FJ197" s="508"/>
      <c r="FK197" s="508"/>
      <c r="FL197" s="508"/>
      <c r="FM197" s="508"/>
      <c r="FN197" s="508"/>
      <c r="FO197" s="508"/>
      <c r="FP197" s="508"/>
      <c r="FQ197" s="508"/>
      <c r="FR197" s="508"/>
      <c r="FS197" s="508"/>
      <c r="FT197" s="508"/>
      <c r="FU197" s="508"/>
      <c r="FV197" s="508"/>
      <c r="FW197" s="508"/>
      <c r="FX197" s="508"/>
      <c r="FY197" s="508"/>
      <c r="FZ197" s="508"/>
      <c r="GA197" s="508"/>
      <c r="GB197" s="508"/>
      <c r="GC197" s="508"/>
      <c r="GD197" s="508"/>
      <c r="GE197" s="508"/>
      <c r="GF197" s="508"/>
      <c r="GG197" s="508"/>
      <c r="GH197" s="508"/>
      <c r="GI197" s="508"/>
      <c r="GJ197" s="508"/>
      <c r="GK197" s="508"/>
      <c r="GL197" s="508"/>
      <c r="GM197" s="508"/>
      <c r="GN197" s="508"/>
      <c r="GO197" s="508"/>
      <c r="GP197" s="508"/>
      <c r="GQ197" s="508"/>
      <c r="GR197" s="508"/>
      <c r="GS197" s="508"/>
      <c r="GT197" s="508"/>
      <c r="GU197" s="508"/>
      <c r="GV197" s="508"/>
      <c r="GW197" s="508"/>
      <c r="GX197" s="508"/>
      <c r="GY197" s="508"/>
      <c r="GZ197" s="508"/>
      <c r="HA197" s="508"/>
      <c r="HB197" s="508"/>
      <c r="HC197" s="508"/>
      <c r="HD197" s="508"/>
      <c r="HE197" s="508"/>
      <c r="HF197" s="508"/>
      <c r="HG197" s="508"/>
      <c r="HH197" s="508"/>
      <c r="HI197" s="508"/>
      <c r="HJ197" s="508"/>
      <c r="HK197" s="508"/>
      <c r="HL197" s="508"/>
      <c r="HM197" s="508"/>
      <c r="HN197" s="508"/>
      <c r="HO197" s="508"/>
      <c r="HP197" s="508"/>
      <c r="HQ197" s="508"/>
      <c r="HR197" s="508"/>
      <c r="HS197" s="508"/>
      <c r="HT197" s="508"/>
      <c r="HU197" s="508"/>
      <c r="HV197" s="508"/>
      <c r="HW197" s="508"/>
      <c r="HX197" s="508"/>
      <c r="HY197" s="508"/>
      <c r="HZ197" s="508"/>
      <c r="IA197" s="508"/>
      <c r="IB197" s="508"/>
      <c r="IC197" s="508"/>
      <c r="ID197" s="508"/>
      <c r="IE197" s="508"/>
      <c r="IF197" s="508"/>
      <c r="IG197" s="508"/>
      <c r="IH197" s="508"/>
      <c r="II197" s="508"/>
      <c r="IJ197" s="508"/>
      <c r="IK197" s="508"/>
      <c r="IL197" s="508"/>
      <c r="IM197" s="508"/>
      <c r="IN197" s="508"/>
      <c r="IO197" s="508"/>
      <c r="IP197" s="508"/>
      <c r="IQ197" s="508"/>
      <c r="IR197" s="508"/>
      <c r="IS197" s="508"/>
      <c r="IT197" s="508"/>
      <c r="IU197" s="508"/>
      <c r="IV197" s="508"/>
    </row>
    <row r="198" spans="1:256" s="275" customFormat="1" ht="25.5">
      <c r="A198" s="948"/>
      <c r="B198" s="524"/>
      <c r="C198" s="525"/>
      <c r="D198" s="515" t="s">
        <v>2392</v>
      </c>
      <c r="E198" s="610" t="s">
        <v>2393</v>
      </c>
      <c r="F198" s="610" t="s">
        <v>2394</v>
      </c>
      <c r="G198" s="610"/>
      <c r="H198" s="363"/>
      <c r="I198" s="609" t="s">
        <v>2395</v>
      </c>
      <c r="J198" s="508"/>
      <c r="K198" s="508"/>
      <c r="L198" s="508"/>
      <c r="M198" s="508"/>
      <c r="N198" s="508"/>
      <c r="O198" s="508"/>
      <c r="P198" s="508"/>
      <c r="Q198" s="508"/>
      <c r="R198" s="508"/>
      <c r="S198" s="508"/>
      <c r="T198" s="508"/>
      <c r="U198" s="508"/>
      <c r="V198" s="508"/>
      <c r="W198" s="508"/>
      <c r="X198" s="508"/>
      <c r="Y198" s="508"/>
      <c r="Z198" s="508"/>
      <c r="AA198" s="508"/>
      <c r="AB198" s="508"/>
      <c r="AC198" s="508"/>
      <c r="AD198" s="508"/>
      <c r="AE198" s="508"/>
      <c r="AF198" s="508"/>
      <c r="AG198" s="508"/>
      <c r="AH198" s="508"/>
      <c r="AI198" s="508"/>
      <c r="AJ198" s="508"/>
      <c r="AK198" s="508"/>
      <c r="AL198" s="508"/>
      <c r="AM198" s="508"/>
      <c r="AN198" s="508"/>
      <c r="AO198" s="508"/>
      <c r="AP198" s="508"/>
      <c r="AQ198" s="508"/>
      <c r="AR198" s="508"/>
      <c r="AS198" s="508"/>
      <c r="AT198" s="508"/>
      <c r="AU198" s="508"/>
      <c r="AV198" s="508"/>
      <c r="AW198" s="508"/>
      <c r="AX198" s="508"/>
      <c r="AY198" s="508"/>
      <c r="AZ198" s="508"/>
      <c r="BA198" s="508"/>
      <c r="BB198" s="508"/>
      <c r="BC198" s="508"/>
      <c r="BD198" s="508"/>
      <c r="BE198" s="508"/>
      <c r="BF198" s="508"/>
      <c r="BG198" s="508"/>
      <c r="BH198" s="508"/>
      <c r="BI198" s="508"/>
      <c r="BJ198" s="508"/>
      <c r="BK198" s="508"/>
      <c r="BL198" s="508"/>
      <c r="BM198" s="508"/>
      <c r="BN198" s="508"/>
      <c r="BO198" s="508"/>
      <c r="BP198" s="508"/>
      <c r="BQ198" s="508"/>
      <c r="BR198" s="508"/>
      <c r="BS198" s="508"/>
      <c r="BT198" s="508"/>
      <c r="BU198" s="508"/>
      <c r="BV198" s="508"/>
      <c r="BW198" s="508"/>
      <c r="BX198" s="508"/>
      <c r="BY198" s="508"/>
      <c r="BZ198" s="508"/>
      <c r="CA198" s="508"/>
      <c r="CB198" s="508"/>
      <c r="CC198" s="508"/>
      <c r="CD198" s="508"/>
      <c r="CE198" s="508"/>
      <c r="CF198" s="508"/>
      <c r="CG198" s="508"/>
      <c r="CH198" s="508"/>
      <c r="CI198" s="508"/>
      <c r="CJ198" s="508"/>
      <c r="CK198" s="508"/>
      <c r="CL198" s="508"/>
      <c r="CM198" s="508"/>
      <c r="CN198" s="508"/>
      <c r="CO198" s="508"/>
      <c r="CP198" s="508"/>
      <c r="CQ198" s="508"/>
      <c r="CR198" s="508"/>
      <c r="CS198" s="508"/>
      <c r="CT198" s="508"/>
      <c r="CU198" s="508"/>
      <c r="CV198" s="508"/>
      <c r="CW198" s="508"/>
      <c r="CX198" s="508"/>
      <c r="CY198" s="508"/>
      <c r="CZ198" s="508"/>
      <c r="DA198" s="508"/>
      <c r="DB198" s="508"/>
      <c r="DC198" s="508"/>
      <c r="DD198" s="508"/>
      <c r="DE198" s="508"/>
      <c r="DF198" s="508"/>
      <c r="DG198" s="508"/>
      <c r="DH198" s="508"/>
      <c r="DI198" s="508"/>
      <c r="DJ198" s="508"/>
      <c r="DK198" s="508"/>
      <c r="DL198" s="508"/>
      <c r="DM198" s="508"/>
      <c r="DN198" s="508"/>
      <c r="DO198" s="508"/>
      <c r="DP198" s="508"/>
      <c r="DQ198" s="508"/>
      <c r="DR198" s="508"/>
      <c r="DS198" s="508"/>
      <c r="DT198" s="508"/>
      <c r="DU198" s="508"/>
      <c r="DV198" s="508"/>
      <c r="DW198" s="508"/>
      <c r="DX198" s="508"/>
      <c r="DY198" s="508"/>
      <c r="DZ198" s="508"/>
      <c r="EA198" s="508"/>
      <c r="EB198" s="508"/>
      <c r="EC198" s="508"/>
      <c r="ED198" s="508"/>
      <c r="EE198" s="508"/>
      <c r="EF198" s="508"/>
      <c r="EG198" s="508"/>
      <c r="EH198" s="508"/>
      <c r="EI198" s="508"/>
      <c r="EJ198" s="508"/>
      <c r="EK198" s="508"/>
      <c r="EL198" s="508"/>
      <c r="EM198" s="508"/>
      <c r="EN198" s="508"/>
      <c r="EO198" s="508"/>
      <c r="EP198" s="508"/>
      <c r="EQ198" s="508"/>
      <c r="ER198" s="508"/>
      <c r="ES198" s="508"/>
      <c r="ET198" s="508"/>
      <c r="EU198" s="508"/>
      <c r="EV198" s="508"/>
      <c r="EW198" s="508"/>
      <c r="EX198" s="508"/>
      <c r="EY198" s="508"/>
      <c r="EZ198" s="508"/>
      <c r="FA198" s="508"/>
      <c r="FB198" s="508"/>
      <c r="FC198" s="508"/>
      <c r="FD198" s="508"/>
      <c r="FE198" s="508"/>
      <c r="FF198" s="508"/>
      <c r="FG198" s="508"/>
      <c r="FH198" s="508"/>
      <c r="FI198" s="508"/>
      <c r="FJ198" s="508"/>
      <c r="FK198" s="508"/>
      <c r="FL198" s="508"/>
      <c r="FM198" s="508"/>
      <c r="FN198" s="508"/>
      <c r="FO198" s="508"/>
      <c r="FP198" s="508"/>
      <c r="FQ198" s="508"/>
      <c r="FR198" s="508"/>
      <c r="FS198" s="508"/>
      <c r="FT198" s="508"/>
      <c r="FU198" s="508"/>
      <c r="FV198" s="508"/>
      <c r="FW198" s="508"/>
      <c r="FX198" s="508"/>
      <c r="FY198" s="508"/>
      <c r="FZ198" s="508"/>
      <c r="GA198" s="508"/>
      <c r="GB198" s="508"/>
      <c r="GC198" s="508"/>
      <c r="GD198" s="508"/>
      <c r="GE198" s="508"/>
      <c r="GF198" s="508"/>
      <c r="GG198" s="508"/>
      <c r="GH198" s="508"/>
      <c r="GI198" s="508"/>
      <c r="GJ198" s="508"/>
      <c r="GK198" s="508"/>
      <c r="GL198" s="508"/>
      <c r="GM198" s="508"/>
      <c r="GN198" s="508"/>
      <c r="GO198" s="508"/>
      <c r="GP198" s="508"/>
      <c r="GQ198" s="508"/>
      <c r="GR198" s="508"/>
      <c r="GS198" s="508"/>
      <c r="GT198" s="508"/>
      <c r="GU198" s="508"/>
      <c r="GV198" s="508"/>
      <c r="GW198" s="508"/>
      <c r="GX198" s="508"/>
      <c r="GY198" s="508"/>
      <c r="GZ198" s="508"/>
      <c r="HA198" s="508"/>
      <c r="HB198" s="508"/>
      <c r="HC198" s="508"/>
      <c r="HD198" s="508"/>
      <c r="HE198" s="508"/>
      <c r="HF198" s="508"/>
      <c r="HG198" s="508"/>
      <c r="HH198" s="508"/>
      <c r="HI198" s="508"/>
      <c r="HJ198" s="508"/>
      <c r="HK198" s="508"/>
      <c r="HL198" s="508"/>
      <c r="HM198" s="508"/>
      <c r="HN198" s="508"/>
      <c r="HO198" s="508"/>
      <c r="HP198" s="508"/>
      <c r="HQ198" s="508"/>
      <c r="HR198" s="508"/>
      <c r="HS198" s="508"/>
      <c r="HT198" s="508"/>
      <c r="HU198" s="508"/>
      <c r="HV198" s="508"/>
      <c r="HW198" s="508"/>
      <c r="HX198" s="508"/>
      <c r="HY198" s="508"/>
      <c r="HZ198" s="508"/>
      <c r="IA198" s="508"/>
      <c r="IB198" s="508"/>
      <c r="IC198" s="508"/>
      <c r="ID198" s="508"/>
      <c r="IE198" s="508"/>
      <c r="IF198" s="508"/>
      <c r="IG198" s="508"/>
      <c r="IH198" s="508"/>
      <c r="II198" s="508"/>
      <c r="IJ198" s="508"/>
      <c r="IK198" s="508"/>
      <c r="IL198" s="508"/>
      <c r="IM198" s="508"/>
      <c r="IN198" s="508"/>
      <c r="IO198" s="508"/>
      <c r="IP198" s="508"/>
      <c r="IQ198" s="508"/>
      <c r="IR198" s="508"/>
      <c r="IS198" s="508"/>
      <c r="IT198" s="508"/>
      <c r="IU198" s="508"/>
      <c r="IV198" s="508"/>
    </row>
    <row r="199" spans="1:256" s="275" customFormat="1" ht="30">
      <c r="A199" s="948"/>
      <c r="B199" s="526" t="s">
        <v>2396</v>
      </c>
      <c r="C199" s="527" t="s">
        <v>2143</v>
      </c>
      <c r="D199" s="515" t="s">
        <v>2397</v>
      </c>
      <c r="E199" s="607" t="s">
        <v>2398</v>
      </c>
      <c r="F199" s="363"/>
      <c r="G199" s="363"/>
      <c r="H199" s="363"/>
      <c r="I199" s="609" t="s">
        <v>2399</v>
      </c>
      <c r="J199" s="508"/>
      <c r="K199" s="508"/>
      <c r="L199" s="508"/>
      <c r="M199" s="508"/>
      <c r="N199" s="508"/>
      <c r="O199" s="508"/>
      <c r="P199" s="508"/>
      <c r="Q199" s="508"/>
      <c r="R199" s="508"/>
      <c r="S199" s="508"/>
      <c r="T199" s="508"/>
      <c r="U199" s="508"/>
      <c r="V199" s="508"/>
      <c r="W199" s="508"/>
      <c r="X199" s="508"/>
      <c r="Y199" s="508"/>
      <c r="Z199" s="508"/>
      <c r="AA199" s="508"/>
      <c r="AB199" s="508"/>
      <c r="AC199" s="508"/>
      <c r="AD199" s="508"/>
      <c r="AE199" s="508"/>
      <c r="AF199" s="508"/>
      <c r="AG199" s="508"/>
      <c r="AH199" s="508"/>
      <c r="AI199" s="508"/>
      <c r="AJ199" s="508"/>
      <c r="AK199" s="508"/>
      <c r="AL199" s="508"/>
      <c r="AM199" s="508"/>
      <c r="AN199" s="508"/>
      <c r="AO199" s="508"/>
      <c r="AP199" s="508"/>
      <c r="AQ199" s="508"/>
      <c r="AR199" s="508"/>
      <c r="AS199" s="508"/>
      <c r="AT199" s="508"/>
      <c r="AU199" s="508"/>
      <c r="AV199" s="508"/>
      <c r="AW199" s="508"/>
      <c r="AX199" s="508"/>
      <c r="AY199" s="508"/>
      <c r="AZ199" s="508"/>
      <c r="BA199" s="508"/>
      <c r="BB199" s="508"/>
      <c r="BC199" s="508"/>
      <c r="BD199" s="508"/>
      <c r="BE199" s="508"/>
      <c r="BF199" s="508"/>
      <c r="BG199" s="508"/>
      <c r="BH199" s="508"/>
      <c r="BI199" s="508"/>
      <c r="BJ199" s="508"/>
      <c r="BK199" s="508"/>
      <c r="BL199" s="508"/>
      <c r="BM199" s="508"/>
      <c r="BN199" s="508"/>
      <c r="BO199" s="508"/>
      <c r="BP199" s="508"/>
      <c r="BQ199" s="508"/>
      <c r="BR199" s="508"/>
      <c r="BS199" s="508"/>
      <c r="BT199" s="508"/>
      <c r="BU199" s="508"/>
      <c r="BV199" s="508"/>
      <c r="BW199" s="508"/>
      <c r="BX199" s="508"/>
      <c r="BY199" s="508"/>
      <c r="BZ199" s="508"/>
      <c r="CA199" s="508"/>
      <c r="CB199" s="508"/>
      <c r="CC199" s="508"/>
      <c r="CD199" s="508"/>
      <c r="CE199" s="508"/>
      <c r="CF199" s="508"/>
      <c r="CG199" s="508"/>
      <c r="CH199" s="508"/>
      <c r="CI199" s="508"/>
      <c r="CJ199" s="508"/>
      <c r="CK199" s="508"/>
      <c r="CL199" s="508"/>
      <c r="CM199" s="508"/>
      <c r="CN199" s="508"/>
      <c r="CO199" s="508"/>
      <c r="CP199" s="508"/>
      <c r="CQ199" s="508"/>
      <c r="CR199" s="508"/>
      <c r="CS199" s="508"/>
      <c r="CT199" s="508"/>
      <c r="CU199" s="508"/>
      <c r="CV199" s="508"/>
      <c r="CW199" s="508"/>
      <c r="CX199" s="508"/>
      <c r="CY199" s="508"/>
      <c r="CZ199" s="508"/>
      <c r="DA199" s="508"/>
      <c r="DB199" s="508"/>
      <c r="DC199" s="508"/>
      <c r="DD199" s="508"/>
      <c r="DE199" s="508"/>
      <c r="DF199" s="508"/>
      <c r="DG199" s="508"/>
      <c r="DH199" s="508"/>
      <c r="DI199" s="508"/>
      <c r="DJ199" s="508"/>
      <c r="DK199" s="508"/>
      <c r="DL199" s="508"/>
      <c r="DM199" s="508"/>
      <c r="DN199" s="508"/>
      <c r="DO199" s="508"/>
      <c r="DP199" s="508"/>
      <c r="DQ199" s="508"/>
      <c r="DR199" s="508"/>
      <c r="DS199" s="508"/>
      <c r="DT199" s="508"/>
      <c r="DU199" s="508"/>
      <c r="DV199" s="508"/>
      <c r="DW199" s="508"/>
      <c r="DX199" s="508"/>
      <c r="DY199" s="508"/>
      <c r="DZ199" s="508"/>
      <c r="EA199" s="508"/>
      <c r="EB199" s="508"/>
      <c r="EC199" s="508"/>
      <c r="ED199" s="508"/>
      <c r="EE199" s="508"/>
      <c r="EF199" s="508"/>
      <c r="EG199" s="508"/>
      <c r="EH199" s="508"/>
      <c r="EI199" s="508"/>
      <c r="EJ199" s="508"/>
      <c r="EK199" s="508"/>
      <c r="EL199" s="508"/>
      <c r="EM199" s="508"/>
      <c r="EN199" s="508"/>
      <c r="EO199" s="508"/>
      <c r="EP199" s="508"/>
      <c r="EQ199" s="508"/>
      <c r="ER199" s="508"/>
      <c r="ES199" s="508"/>
      <c r="ET199" s="508"/>
      <c r="EU199" s="508"/>
      <c r="EV199" s="508"/>
      <c r="EW199" s="508"/>
      <c r="EX199" s="508"/>
      <c r="EY199" s="508"/>
      <c r="EZ199" s="508"/>
      <c r="FA199" s="508"/>
      <c r="FB199" s="508"/>
      <c r="FC199" s="508"/>
      <c r="FD199" s="508"/>
      <c r="FE199" s="508"/>
      <c r="FF199" s="508"/>
      <c r="FG199" s="508"/>
      <c r="FH199" s="508"/>
      <c r="FI199" s="508"/>
      <c r="FJ199" s="508"/>
      <c r="FK199" s="508"/>
      <c r="FL199" s="508"/>
      <c r="FM199" s="508"/>
      <c r="FN199" s="508"/>
      <c r="FO199" s="508"/>
      <c r="FP199" s="508"/>
      <c r="FQ199" s="508"/>
      <c r="FR199" s="508"/>
      <c r="FS199" s="508"/>
      <c r="FT199" s="508"/>
      <c r="FU199" s="508"/>
      <c r="FV199" s="508"/>
      <c r="FW199" s="508"/>
      <c r="FX199" s="508"/>
      <c r="FY199" s="508"/>
      <c r="FZ199" s="508"/>
      <c r="GA199" s="508"/>
      <c r="GB199" s="508"/>
      <c r="GC199" s="508"/>
      <c r="GD199" s="508"/>
      <c r="GE199" s="508"/>
      <c r="GF199" s="508"/>
      <c r="GG199" s="508"/>
      <c r="GH199" s="508"/>
      <c r="GI199" s="508"/>
      <c r="GJ199" s="508"/>
      <c r="GK199" s="508"/>
      <c r="GL199" s="508"/>
      <c r="GM199" s="508"/>
      <c r="GN199" s="508"/>
      <c r="GO199" s="508"/>
      <c r="GP199" s="508"/>
      <c r="GQ199" s="508"/>
      <c r="GR199" s="508"/>
      <c r="GS199" s="508"/>
      <c r="GT199" s="508"/>
      <c r="GU199" s="508"/>
      <c r="GV199" s="508"/>
      <c r="GW199" s="508"/>
      <c r="GX199" s="508"/>
      <c r="GY199" s="508"/>
      <c r="GZ199" s="508"/>
      <c r="HA199" s="508"/>
      <c r="HB199" s="508"/>
      <c r="HC199" s="508"/>
      <c r="HD199" s="508"/>
      <c r="HE199" s="508"/>
      <c r="HF199" s="508"/>
      <c r="HG199" s="508"/>
      <c r="HH199" s="508"/>
      <c r="HI199" s="508"/>
      <c r="HJ199" s="508"/>
      <c r="HK199" s="508"/>
      <c r="HL199" s="508"/>
      <c r="HM199" s="508"/>
      <c r="HN199" s="508"/>
      <c r="HO199" s="508"/>
      <c r="HP199" s="508"/>
      <c r="HQ199" s="508"/>
      <c r="HR199" s="508"/>
      <c r="HS199" s="508"/>
      <c r="HT199" s="508"/>
      <c r="HU199" s="508"/>
      <c r="HV199" s="508"/>
      <c r="HW199" s="508"/>
      <c r="HX199" s="508"/>
      <c r="HY199" s="508"/>
      <c r="HZ199" s="508"/>
      <c r="IA199" s="508"/>
      <c r="IB199" s="508"/>
      <c r="IC199" s="508"/>
      <c r="ID199" s="508"/>
      <c r="IE199" s="508"/>
      <c r="IF199" s="508"/>
      <c r="IG199" s="508"/>
      <c r="IH199" s="508"/>
      <c r="II199" s="508"/>
      <c r="IJ199" s="508"/>
      <c r="IK199" s="508"/>
      <c r="IL199" s="508"/>
      <c r="IM199" s="508"/>
      <c r="IN199" s="508"/>
      <c r="IO199" s="508"/>
      <c r="IP199" s="508"/>
      <c r="IQ199" s="508"/>
      <c r="IR199" s="508"/>
      <c r="IS199" s="508"/>
      <c r="IT199" s="508"/>
      <c r="IU199" s="508"/>
      <c r="IV199" s="508"/>
    </row>
    <row r="200" spans="1:256" s="275" customFormat="1" ht="26.25">
      <c r="A200" s="948"/>
      <c r="B200" s="528"/>
      <c r="C200" s="529"/>
      <c r="D200" s="515" t="s">
        <v>2154</v>
      </c>
      <c r="E200" s="607" t="s">
        <v>2400</v>
      </c>
      <c r="F200" s="363">
        <v>1</v>
      </c>
      <c r="G200" s="363">
        <v>0</v>
      </c>
      <c r="H200" s="363">
        <f>F200-G200</f>
        <v>1</v>
      </c>
      <c r="I200" s="608" t="s">
        <v>2401</v>
      </c>
      <c r="J200" s="508"/>
      <c r="K200" s="508"/>
      <c r="L200" s="508"/>
      <c r="M200" s="508"/>
      <c r="N200" s="508"/>
      <c r="O200" s="508"/>
      <c r="P200" s="508"/>
      <c r="Q200" s="508"/>
      <c r="R200" s="508"/>
      <c r="S200" s="508"/>
      <c r="T200" s="508"/>
      <c r="U200" s="508"/>
      <c r="V200" s="508"/>
      <c r="W200" s="508"/>
      <c r="X200" s="508"/>
      <c r="Y200" s="508"/>
      <c r="Z200" s="508"/>
      <c r="AA200" s="508"/>
      <c r="AB200" s="508"/>
      <c r="AC200" s="508"/>
      <c r="AD200" s="508"/>
      <c r="AE200" s="508"/>
      <c r="AF200" s="508"/>
      <c r="AG200" s="508"/>
      <c r="AH200" s="508"/>
      <c r="AI200" s="508"/>
      <c r="AJ200" s="508"/>
      <c r="AK200" s="508"/>
      <c r="AL200" s="508"/>
      <c r="AM200" s="508"/>
      <c r="AN200" s="508"/>
      <c r="AO200" s="508"/>
      <c r="AP200" s="508"/>
      <c r="AQ200" s="508"/>
      <c r="AR200" s="508"/>
      <c r="AS200" s="508"/>
      <c r="AT200" s="508"/>
      <c r="AU200" s="508"/>
      <c r="AV200" s="508"/>
      <c r="AW200" s="508"/>
      <c r="AX200" s="508"/>
      <c r="AY200" s="508"/>
      <c r="AZ200" s="508"/>
      <c r="BA200" s="508"/>
      <c r="BB200" s="508"/>
      <c r="BC200" s="508"/>
      <c r="BD200" s="508"/>
      <c r="BE200" s="508"/>
      <c r="BF200" s="508"/>
      <c r="BG200" s="508"/>
      <c r="BH200" s="508"/>
      <c r="BI200" s="508"/>
      <c r="BJ200" s="508"/>
      <c r="BK200" s="508"/>
      <c r="BL200" s="508"/>
      <c r="BM200" s="508"/>
      <c r="BN200" s="508"/>
      <c r="BO200" s="508"/>
      <c r="BP200" s="508"/>
      <c r="BQ200" s="508"/>
      <c r="BR200" s="508"/>
      <c r="BS200" s="508"/>
      <c r="BT200" s="508"/>
      <c r="BU200" s="508"/>
      <c r="BV200" s="508"/>
      <c r="BW200" s="508"/>
      <c r="BX200" s="508"/>
      <c r="BY200" s="508"/>
      <c r="BZ200" s="508"/>
      <c r="CA200" s="508"/>
      <c r="CB200" s="508"/>
      <c r="CC200" s="508"/>
      <c r="CD200" s="508"/>
      <c r="CE200" s="508"/>
      <c r="CF200" s="508"/>
      <c r="CG200" s="508"/>
      <c r="CH200" s="508"/>
      <c r="CI200" s="508"/>
      <c r="CJ200" s="508"/>
      <c r="CK200" s="508"/>
      <c r="CL200" s="508"/>
      <c r="CM200" s="508"/>
      <c r="CN200" s="508"/>
      <c r="CO200" s="508"/>
      <c r="CP200" s="508"/>
      <c r="CQ200" s="508"/>
      <c r="CR200" s="508"/>
      <c r="CS200" s="508"/>
      <c r="CT200" s="508"/>
      <c r="CU200" s="508"/>
      <c r="CV200" s="508"/>
      <c r="CW200" s="508"/>
      <c r="CX200" s="508"/>
      <c r="CY200" s="508"/>
      <c r="CZ200" s="508"/>
      <c r="DA200" s="508"/>
      <c r="DB200" s="508"/>
      <c r="DC200" s="508"/>
      <c r="DD200" s="508"/>
      <c r="DE200" s="508"/>
      <c r="DF200" s="508"/>
      <c r="DG200" s="508"/>
      <c r="DH200" s="508"/>
      <c r="DI200" s="508"/>
      <c r="DJ200" s="508"/>
      <c r="DK200" s="508"/>
      <c r="DL200" s="508"/>
      <c r="DM200" s="508"/>
      <c r="DN200" s="508"/>
      <c r="DO200" s="508"/>
      <c r="DP200" s="508"/>
      <c r="DQ200" s="508"/>
      <c r="DR200" s="508"/>
      <c r="DS200" s="508"/>
      <c r="DT200" s="508"/>
      <c r="DU200" s="508"/>
      <c r="DV200" s="508"/>
      <c r="DW200" s="508"/>
      <c r="DX200" s="508"/>
      <c r="DY200" s="508"/>
      <c r="DZ200" s="508"/>
      <c r="EA200" s="508"/>
      <c r="EB200" s="508"/>
      <c r="EC200" s="508"/>
      <c r="ED200" s="508"/>
      <c r="EE200" s="508"/>
      <c r="EF200" s="508"/>
      <c r="EG200" s="508"/>
      <c r="EH200" s="508"/>
      <c r="EI200" s="508"/>
      <c r="EJ200" s="508"/>
      <c r="EK200" s="508"/>
      <c r="EL200" s="508"/>
      <c r="EM200" s="508"/>
      <c r="EN200" s="508"/>
      <c r="EO200" s="508"/>
      <c r="EP200" s="508"/>
      <c r="EQ200" s="508"/>
      <c r="ER200" s="508"/>
      <c r="ES200" s="508"/>
      <c r="ET200" s="508"/>
      <c r="EU200" s="508"/>
      <c r="EV200" s="508"/>
      <c r="EW200" s="508"/>
      <c r="EX200" s="508"/>
      <c r="EY200" s="508"/>
      <c r="EZ200" s="508"/>
      <c r="FA200" s="508"/>
      <c r="FB200" s="508"/>
      <c r="FC200" s="508"/>
      <c r="FD200" s="508"/>
      <c r="FE200" s="508"/>
      <c r="FF200" s="508"/>
      <c r="FG200" s="508"/>
      <c r="FH200" s="508"/>
      <c r="FI200" s="508"/>
      <c r="FJ200" s="508"/>
      <c r="FK200" s="508"/>
      <c r="FL200" s="508"/>
      <c r="FM200" s="508"/>
      <c r="FN200" s="508"/>
      <c r="FO200" s="508"/>
      <c r="FP200" s="508"/>
      <c r="FQ200" s="508"/>
      <c r="FR200" s="508"/>
      <c r="FS200" s="508"/>
      <c r="FT200" s="508"/>
      <c r="FU200" s="508"/>
      <c r="FV200" s="508"/>
      <c r="FW200" s="508"/>
      <c r="FX200" s="508"/>
      <c r="FY200" s="508"/>
      <c r="FZ200" s="508"/>
      <c r="GA200" s="508"/>
      <c r="GB200" s="508"/>
      <c r="GC200" s="508"/>
      <c r="GD200" s="508"/>
      <c r="GE200" s="508"/>
      <c r="GF200" s="508"/>
      <c r="GG200" s="508"/>
      <c r="GH200" s="508"/>
      <c r="GI200" s="508"/>
      <c r="GJ200" s="508"/>
      <c r="GK200" s="508"/>
      <c r="GL200" s="508"/>
      <c r="GM200" s="508"/>
      <c r="GN200" s="508"/>
      <c r="GO200" s="508"/>
      <c r="GP200" s="508"/>
      <c r="GQ200" s="508"/>
      <c r="GR200" s="508"/>
      <c r="GS200" s="508"/>
      <c r="GT200" s="508"/>
      <c r="GU200" s="508"/>
      <c r="GV200" s="508"/>
      <c r="GW200" s="508"/>
      <c r="GX200" s="508"/>
      <c r="GY200" s="508"/>
      <c r="GZ200" s="508"/>
      <c r="HA200" s="508"/>
      <c r="HB200" s="508"/>
      <c r="HC200" s="508"/>
      <c r="HD200" s="508"/>
      <c r="HE200" s="508"/>
      <c r="HF200" s="508"/>
      <c r="HG200" s="508"/>
      <c r="HH200" s="508"/>
      <c r="HI200" s="508"/>
      <c r="HJ200" s="508"/>
      <c r="HK200" s="508"/>
      <c r="HL200" s="508"/>
      <c r="HM200" s="508"/>
      <c r="HN200" s="508"/>
      <c r="HO200" s="508"/>
      <c r="HP200" s="508"/>
      <c r="HQ200" s="508"/>
      <c r="HR200" s="508"/>
      <c r="HS200" s="508"/>
      <c r="HT200" s="508"/>
      <c r="HU200" s="508"/>
      <c r="HV200" s="508"/>
      <c r="HW200" s="508"/>
      <c r="HX200" s="508"/>
      <c r="HY200" s="508"/>
      <c r="HZ200" s="508"/>
      <c r="IA200" s="508"/>
      <c r="IB200" s="508"/>
      <c r="IC200" s="508"/>
      <c r="ID200" s="508"/>
      <c r="IE200" s="508"/>
      <c r="IF200" s="508"/>
      <c r="IG200" s="508"/>
      <c r="IH200" s="508"/>
      <c r="II200" s="508"/>
      <c r="IJ200" s="508"/>
      <c r="IK200" s="508"/>
      <c r="IL200" s="508"/>
      <c r="IM200" s="508"/>
      <c r="IN200" s="508"/>
      <c r="IO200" s="508"/>
      <c r="IP200" s="508"/>
      <c r="IQ200" s="508"/>
      <c r="IR200" s="508"/>
      <c r="IS200" s="508"/>
      <c r="IT200" s="508"/>
      <c r="IU200" s="508"/>
      <c r="IV200" s="508"/>
    </row>
    <row r="201" spans="1:256" s="275" customFormat="1">
      <c r="A201" s="530"/>
      <c r="B201" s="526"/>
      <c r="C201" s="527"/>
      <c r="D201" s="525"/>
      <c r="E201" s="516"/>
      <c r="F201" s="531"/>
      <c r="G201" s="532"/>
      <c r="H201" s="533"/>
      <c r="I201" s="517"/>
      <c r="J201" s="508"/>
      <c r="K201" s="508"/>
      <c r="L201" s="508"/>
      <c r="M201" s="508"/>
      <c r="N201" s="508"/>
      <c r="O201" s="508"/>
      <c r="P201" s="508"/>
      <c r="Q201" s="508"/>
      <c r="R201" s="508"/>
      <c r="S201" s="508"/>
      <c r="T201" s="508"/>
      <c r="U201" s="508"/>
      <c r="V201" s="508"/>
      <c r="W201" s="508"/>
      <c r="X201" s="508"/>
      <c r="Y201" s="508"/>
      <c r="Z201" s="508"/>
      <c r="AA201" s="508"/>
      <c r="AB201" s="508"/>
      <c r="AC201" s="508"/>
      <c r="AD201" s="508"/>
      <c r="AE201" s="508"/>
      <c r="AF201" s="508"/>
      <c r="AG201" s="508"/>
      <c r="AH201" s="508"/>
      <c r="AI201" s="508"/>
      <c r="AJ201" s="508"/>
      <c r="AK201" s="508"/>
      <c r="AL201" s="508"/>
      <c r="AM201" s="508"/>
      <c r="AN201" s="508"/>
      <c r="AO201" s="508"/>
      <c r="AP201" s="508"/>
      <c r="AQ201" s="508"/>
      <c r="AR201" s="508"/>
      <c r="AS201" s="508"/>
      <c r="AT201" s="508"/>
      <c r="AU201" s="508"/>
      <c r="AV201" s="508"/>
      <c r="AW201" s="508"/>
      <c r="AX201" s="508"/>
      <c r="AY201" s="508"/>
      <c r="AZ201" s="508"/>
      <c r="BA201" s="508"/>
      <c r="BB201" s="508"/>
      <c r="BC201" s="508"/>
      <c r="BD201" s="508"/>
      <c r="BE201" s="508"/>
      <c r="BF201" s="508"/>
      <c r="BG201" s="508"/>
      <c r="BH201" s="508"/>
      <c r="BI201" s="508"/>
      <c r="BJ201" s="508"/>
      <c r="BK201" s="508"/>
      <c r="BL201" s="508"/>
      <c r="BM201" s="508"/>
      <c r="BN201" s="508"/>
      <c r="BO201" s="508"/>
      <c r="BP201" s="508"/>
      <c r="BQ201" s="508"/>
      <c r="BR201" s="508"/>
      <c r="BS201" s="508"/>
      <c r="BT201" s="508"/>
      <c r="BU201" s="508"/>
      <c r="BV201" s="508"/>
      <c r="BW201" s="508"/>
      <c r="BX201" s="508"/>
      <c r="BY201" s="508"/>
      <c r="BZ201" s="508"/>
      <c r="CA201" s="508"/>
      <c r="CB201" s="508"/>
      <c r="CC201" s="508"/>
      <c r="CD201" s="508"/>
      <c r="CE201" s="508"/>
      <c r="CF201" s="508"/>
      <c r="CG201" s="508"/>
      <c r="CH201" s="508"/>
      <c r="CI201" s="508"/>
      <c r="CJ201" s="508"/>
      <c r="CK201" s="508"/>
      <c r="CL201" s="508"/>
      <c r="CM201" s="508"/>
      <c r="CN201" s="508"/>
      <c r="CO201" s="508"/>
      <c r="CP201" s="508"/>
      <c r="CQ201" s="508"/>
      <c r="CR201" s="508"/>
      <c r="CS201" s="508"/>
      <c r="CT201" s="508"/>
      <c r="CU201" s="508"/>
      <c r="CV201" s="508"/>
      <c r="CW201" s="508"/>
      <c r="CX201" s="508"/>
      <c r="CY201" s="508"/>
      <c r="CZ201" s="508"/>
      <c r="DA201" s="508"/>
      <c r="DB201" s="508"/>
      <c r="DC201" s="508"/>
      <c r="DD201" s="508"/>
      <c r="DE201" s="508"/>
      <c r="DF201" s="508"/>
      <c r="DG201" s="508"/>
      <c r="DH201" s="508"/>
      <c r="DI201" s="508"/>
      <c r="DJ201" s="508"/>
      <c r="DK201" s="508"/>
      <c r="DL201" s="508"/>
      <c r="DM201" s="508"/>
      <c r="DN201" s="508"/>
      <c r="DO201" s="508"/>
      <c r="DP201" s="508"/>
      <c r="DQ201" s="508"/>
      <c r="DR201" s="508"/>
      <c r="DS201" s="508"/>
      <c r="DT201" s="508"/>
      <c r="DU201" s="508"/>
      <c r="DV201" s="508"/>
      <c r="DW201" s="508"/>
      <c r="DX201" s="508"/>
      <c r="DY201" s="508"/>
      <c r="DZ201" s="508"/>
      <c r="EA201" s="508"/>
      <c r="EB201" s="508"/>
      <c r="EC201" s="508"/>
      <c r="ED201" s="508"/>
      <c r="EE201" s="508"/>
      <c r="EF201" s="508"/>
      <c r="EG201" s="508"/>
      <c r="EH201" s="508"/>
      <c r="EI201" s="508"/>
      <c r="EJ201" s="508"/>
      <c r="EK201" s="508"/>
      <c r="EL201" s="508"/>
      <c r="EM201" s="508"/>
      <c r="EN201" s="508"/>
      <c r="EO201" s="508"/>
      <c r="EP201" s="508"/>
      <c r="EQ201" s="508"/>
      <c r="ER201" s="508"/>
      <c r="ES201" s="508"/>
      <c r="ET201" s="508"/>
      <c r="EU201" s="508"/>
      <c r="EV201" s="508"/>
      <c r="EW201" s="508"/>
      <c r="EX201" s="508"/>
      <c r="EY201" s="508"/>
      <c r="EZ201" s="508"/>
      <c r="FA201" s="508"/>
      <c r="FB201" s="508"/>
      <c r="FC201" s="508"/>
      <c r="FD201" s="508"/>
      <c r="FE201" s="508"/>
      <c r="FF201" s="508"/>
      <c r="FG201" s="508"/>
      <c r="FH201" s="508"/>
      <c r="FI201" s="508"/>
      <c r="FJ201" s="508"/>
      <c r="FK201" s="508"/>
      <c r="FL201" s="508"/>
      <c r="FM201" s="508"/>
      <c r="FN201" s="508"/>
      <c r="FO201" s="508"/>
      <c r="FP201" s="508"/>
      <c r="FQ201" s="508"/>
      <c r="FR201" s="508"/>
      <c r="FS201" s="508"/>
      <c r="FT201" s="508"/>
      <c r="FU201" s="508"/>
      <c r="FV201" s="508"/>
      <c r="FW201" s="508"/>
      <c r="FX201" s="508"/>
      <c r="FY201" s="508"/>
      <c r="FZ201" s="508"/>
      <c r="GA201" s="508"/>
      <c r="GB201" s="508"/>
      <c r="GC201" s="508"/>
      <c r="GD201" s="508"/>
      <c r="GE201" s="508"/>
      <c r="GF201" s="508"/>
      <c r="GG201" s="508"/>
      <c r="GH201" s="508"/>
      <c r="GI201" s="508"/>
      <c r="GJ201" s="508"/>
      <c r="GK201" s="508"/>
      <c r="GL201" s="508"/>
      <c r="GM201" s="508"/>
      <c r="GN201" s="508"/>
      <c r="GO201" s="508"/>
      <c r="GP201" s="508"/>
      <c r="GQ201" s="508"/>
      <c r="GR201" s="508"/>
      <c r="GS201" s="508"/>
      <c r="GT201" s="508"/>
      <c r="GU201" s="508"/>
      <c r="GV201" s="508"/>
      <c r="GW201" s="508"/>
      <c r="GX201" s="508"/>
      <c r="GY201" s="508"/>
      <c r="GZ201" s="508"/>
      <c r="HA201" s="508"/>
      <c r="HB201" s="508"/>
      <c r="HC201" s="508"/>
      <c r="HD201" s="508"/>
      <c r="HE201" s="508"/>
      <c r="HF201" s="508"/>
      <c r="HG201" s="508"/>
      <c r="HH201" s="508"/>
      <c r="HI201" s="508"/>
      <c r="HJ201" s="508"/>
      <c r="HK201" s="508"/>
      <c r="HL201" s="508"/>
      <c r="HM201" s="508"/>
      <c r="HN201" s="508"/>
      <c r="HO201" s="508"/>
      <c r="HP201" s="508"/>
      <c r="HQ201" s="508"/>
      <c r="HR201" s="508"/>
      <c r="HS201" s="508"/>
      <c r="HT201" s="508"/>
      <c r="HU201" s="508"/>
      <c r="HV201" s="508"/>
      <c r="HW201" s="508"/>
      <c r="HX201" s="508"/>
      <c r="HY201" s="508"/>
      <c r="HZ201" s="508"/>
      <c r="IA201" s="508"/>
      <c r="IB201" s="508"/>
      <c r="IC201" s="508"/>
      <c r="ID201" s="508"/>
      <c r="IE201" s="508"/>
      <c r="IF201" s="508"/>
      <c r="IG201" s="508"/>
      <c r="IH201" s="508"/>
      <c r="II201" s="508"/>
      <c r="IJ201" s="508"/>
      <c r="IK201" s="508"/>
      <c r="IL201" s="508"/>
      <c r="IM201" s="508"/>
      <c r="IN201" s="508"/>
      <c r="IO201" s="508"/>
      <c r="IP201" s="508"/>
      <c r="IQ201" s="508"/>
      <c r="IR201" s="508"/>
      <c r="IS201" s="508"/>
      <c r="IT201" s="508"/>
      <c r="IU201" s="508"/>
      <c r="IV201" s="508"/>
    </row>
    <row r="202" spans="1:256" s="275" customFormat="1">
      <c r="A202" s="534" t="s">
        <v>2402</v>
      </c>
      <c r="B202" s="526"/>
      <c r="C202" s="527"/>
      <c r="D202" s="525"/>
      <c r="E202" s="516"/>
      <c r="F202" s="531"/>
      <c r="G202" s="532"/>
      <c r="H202" s="533"/>
      <c r="I202" s="517"/>
      <c r="J202" s="508"/>
      <c r="K202" s="508"/>
      <c r="L202" s="508"/>
      <c r="M202" s="508"/>
      <c r="N202" s="508"/>
      <c r="O202" s="508"/>
      <c r="P202" s="508"/>
      <c r="Q202" s="508"/>
      <c r="R202" s="508"/>
      <c r="S202" s="508"/>
      <c r="T202" s="508"/>
      <c r="U202" s="508"/>
      <c r="V202" s="508"/>
      <c r="W202" s="508"/>
      <c r="X202" s="508"/>
      <c r="Y202" s="508"/>
      <c r="Z202" s="508"/>
      <c r="AA202" s="508"/>
      <c r="AB202" s="508"/>
      <c r="AC202" s="508"/>
      <c r="AD202" s="508"/>
      <c r="AE202" s="508"/>
      <c r="AF202" s="508"/>
      <c r="AG202" s="508"/>
      <c r="AH202" s="508"/>
      <c r="AI202" s="508"/>
      <c r="AJ202" s="508"/>
      <c r="AK202" s="508"/>
      <c r="AL202" s="508"/>
      <c r="AM202" s="508"/>
      <c r="AN202" s="508"/>
      <c r="AO202" s="508"/>
      <c r="AP202" s="508"/>
      <c r="AQ202" s="508"/>
      <c r="AR202" s="508"/>
      <c r="AS202" s="508"/>
      <c r="AT202" s="508"/>
      <c r="AU202" s="508"/>
      <c r="AV202" s="508"/>
      <c r="AW202" s="508"/>
      <c r="AX202" s="508"/>
      <c r="AY202" s="508"/>
      <c r="AZ202" s="508"/>
      <c r="BA202" s="508"/>
      <c r="BB202" s="508"/>
      <c r="BC202" s="508"/>
      <c r="BD202" s="508"/>
      <c r="BE202" s="508"/>
      <c r="BF202" s="508"/>
      <c r="BG202" s="508"/>
      <c r="BH202" s="508"/>
      <c r="BI202" s="508"/>
      <c r="BJ202" s="508"/>
      <c r="BK202" s="508"/>
      <c r="BL202" s="508"/>
      <c r="BM202" s="508"/>
      <c r="BN202" s="508"/>
      <c r="BO202" s="508"/>
      <c r="BP202" s="508"/>
      <c r="BQ202" s="508"/>
      <c r="BR202" s="508"/>
      <c r="BS202" s="508"/>
      <c r="BT202" s="508"/>
      <c r="BU202" s="508"/>
      <c r="BV202" s="508"/>
      <c r="BW202" s="508"/>
      <c r="BX202" s="508"/>
      <c r="BY202" s="508"/>
      <c r="BZ202" s="508"/>
      <c r="CA202" s="508"/>
      <c r="CB202" s="508"/>
      <c r="CC202" s="508"/>
      <c r="CD202" s="508"/>
      <c r="CE202" s="508"/>
      <c r="CF202" s="508"/>
      <c r="CG202" s="508"/>
      <c r="CH202" s="508"/>
      <c r="CI202" s="508"/>
      <c r="CJ202" s="508"/>
      <c r="CK202" s="508"/>
      <c r="CL202" s="508"/>
      <c r="CM202" s="508"/>
      <c r="CN202" s="508"/>
      <c r="CO202" s="508"/>
      <c r="CP202" s="508"/>
      <c r="CQ202" s="508"/>
      <c r="CR202" s="508"/>
      <c r="CS202" s="508"/>
      <c r="CT202" s="508"/>
      <c r="CU202" s="508"/>
      <c r="CV202" s="508"/>
      <c r="CW202" s="508"/>
      <c r="CX202" s="508"/>
      <c r="CY202" s="508"/>
      <c r="CZ202" s="508"/>
      <c r="DA202" s="508"/>
      <c r="DB202" s="508"/>
      <c r="DC202" s="508"/>
      <c r="DD202" s="508"/>
      <c r="DE202" s="508"/>
      <c r="DF202" s="508"/>
      <c r="DG202" s="508"/>
      <c r="DH202" s="508"/>
      <c r="DI202" s="508"/>
      <c r="DJ202" s="508"/>
      <c r="DK202" s="508"/>
      <c r="DL202" s="508"/>
      <c r="DM202" s="508"/>
      <c r="DN202" s="508"/>
      <c r="DO202" s="508"/>
      <c r="DP202" s="508"/>
      <c r="DQ202" s="508"/>
      <c r="DR202" s="508"/>
      <c r="DS202" s="508"/>
      <c r="DT202" s="508"/>
      <c r="DU202" s="508"/>
      <c r="DV202" s="508"/>
      <c r="DW202" s="508"/>
      <c r="DX202" s="508"/>
      <c r="DY202" s="508"/>
      <c r="DZ202" s="508"/>
      <c r="EA202" s="508"/>
      <c r="EB202" s="508"/>
      <c r="EC202" s="508"/>
      <c r="ED202" s="508"/>
      <c r="EE202" s="508"/>
      <c r="EF202" s="508"/>
      <c r="EG202" s="508"/>
      <c r="EH202" s="508"/>
      <c r="EI202" s="508"/>
      <c r="EJ202" s="508"/>
      <c r="EK202" s="508"/>
      <c r="EL202" s="508"/>
      <c r="EM202" s="508"/>
      <c r="EN202" s="508"/>
      <c r="EO202" s="508"/>
      <c r="EP202" s="508"/>
      <c r="EQ202" s="508"/>
      <c r="ER202" s="508"/>
      <c r="ES202" s="508"/>
      <c r="ET202" s="508"/>
      <c r="EU202" s="508"/>
      <c r="EV202" s="508"/>
      <c r="EW202" s="508"/>
      <c r="EX202" s="508"/>
      <c r="EY202" s="508"/>
      <c r="EZ202" s="508"/>
      <c r="FA202" s="508"/>
      <c r="FB202" s="508"/>
      <c r="FC202" s="508"/>
      <c r="FD202" s="508"/>
      <c r="FE202" s="508"/>
      <c r="FF202" s="508"/>
      <c r="FG202" s="508"/>
      <c r="FH202" s="508"/>
      <c r="FI202" s="508"/>
      <c r="FJ202" s="508"/>
      <c r="FK202" s="508"/>
      <c r="FL202" s="508"/>
      <c r="FM202" s="508"/>
      <c r="FN202" s="508"/>
      <c r="FO202" s="508"/>
      <c r="FP202" s="508"/>
      <c r="FQ202" s="508"/>
      <c r="FR202" s="508"/>
      <c r="FS202" s="508"/>
      <c r="FT202" s="508"/>
      <c r="FU202" s="508"/>
      <c r="FV202" s="508"/>
      <c r="FW202" s="508"/>
      <c r="FX202" s="508"/>
      <c r="FY202" s="508"/>
      <c r="FZ202" s="508"/>
      <c r="GA202" s="508"/>
      <c r="GB202" s="508"/>
      <c r="GC202" s="508"/>
      <c r="GD202" s="508"/>
      <c r="GE202" s="508"/>
      <c r="GF202" s="508"/>
      <c r="GG202" s="508"/>
      <c r="GH202" s="508"/>
      <c r="GI202" s="508"/>
      <c r="GJ202" s="508"/>
      <c r="GK202" s="508"/>
      <c r="GL202" s="508"/>
      <c r="GM202" s="508"/>
      <c r="GN202" s="508"/>
      <c r="GO202" s="508"/>
      <c r="GP202" s="508"/>
      <c r="GQ202" s="508"/>
      <c r="GR202" s="508"/>
      <c r="GS202" s="508"/>
      <c r="GT202" s="508"/>
      <c r="GU202" s="508"/>
      <c r="GV202" s="508"/>
      <c r="GW202" s="508"/>
      <c r="GX202" s="508"/>
      <c r="GY202" s="508"/>
      <c r="GZ202" s="508"/>
      <c r="HA202" s="508"/>
      <c r="HB202" s="508"/>
      <c r="HC202" s="508"/>
      <c r="HD202" s="508"/>
      <c r="HE202" s="508"/>
      <c r="HF202" s="508"/>
      <c r="HG202" s="508"/>
      <c r="HH202" s="508"/>
      <c r="HI202" s="508"/>
      <c r="HJ202" s="508"/>
      <c r="HK202" s="508"/>
      <c r="HL202" s="508"/>
      <c r="HM202" s="508"/>
      <c r="HN202" s="508"/>
      <c r="HO202" s="508"/>
      <c r="HP202" s="508"/>
      <c r="HQ202" s="508"/>
      <c r="HR202" s="508"/>
      <c r="HS202" s="508"/>
      <c r="HT202" s="508"/>
      <c r="HU202" s="508"/>
      <c r="HV202" s="508"/>
      <c r="HW202" s="508"/>
      <c r="HX202" s="508"/>
      <c r="HY202" s="508"/>
      <c r="HZ202" s="508"/>
      <c r="IA202" s="508"/>
      <c r="IB202" s="508"/>
      <c r="IC202" s="508"/>
      <c r="ID202" s="508"/>
      <c r="IE202" s="508"/>
      <c r="IF202" s="508"/>
      <c r="IG202" s="508"/>
      <c r="IH202" s="508"/>
      <c r="II202" s="508"/>
      <c r="IJ202" s="508"/>
      <c r="IK202" s="508"/>
      <c r="IL202" s="508"/>
      <c r="IM202" s="508"/>
      <c r="IN202" s="508"/>
      <c r="IO202" s="508"/>
      <c r="IP202" s="508"/>
      <c r="IQ202" s="508"/>
      <c r="IR202" s="508"/>
      <c r="IS202" s="508"/>
      <c r="IT202" s="508"/>
      <c r="IU202" s="508"/>
      <c r="IV202" s="508"/>
    </row>
    <row r="203" spans="1:256" s="275" customFormat="1">
      <c r="A203" s="940" t="s">
        <v>2403</v>
      </c>
      <c r="B203" s="535" t="s">
        <v>27</v>
      </c>
      <c r="C203" s="535" t="s">
        <v>16</v>
      </c>
      <c r="D203" s="536" t="s">
        <v>17</v>
      </c>
      <c r="E203" s="371" t="s">
        <v>18</v>
      </c>
      <c r="F203" s="537" t="s">
        <v>2404</v>
      </c>
      <c r="G203" s="538"/>
      <c r="H203" s="539"/>
      <c r="I203" s="540" t="s">
        <v>1</v>
      </c>
      <c r="J203" s="508"/>
      <c r="K203" s="508"/>
      <c r="L203" s="508"/>
      <c r="M203" s="508"/>
      <c r="N203" s="508"/>
      <c r="O203" s="508"/>
      <c r="P203" s="508"/>
      <c r="Q203" s="508"/>
      <c r="R203" s="508"/>
      <c r="S203" s="508"/>
      <c r="T203" s="508"/>
      <c r="U203" s="508"/>
      <c r="V203" s="508"/>
      <c r="W203" s="508"/>
      <c r="X203" s="508"/>
      <c r="Y203" s="508"/>
      <c r="Z203" s="508"/>
      <c r="AA203" s="508"/>
      <c r="AB203" s="508"/>
      <c r="AC203" s="508"/>
      <c r="AD203" s="508"/>
      <c r="AE203" s="508"/>
      <c r="AF203" s="508"/>
      <c r="AG203" s="508"/>
      <c r="AH203" s="508"/>
      <c r="AI203" s="508"/>
      <c r="AJ203" s="508"/>
      <c r="AK203" s="508"/>
      <c r="AL203" s="508"/>
      <c r="AM203" s="508"/>
      <c r="AN203" s="508"/>
      <c r="AO203" s="508"/>
      <c r="AP203" s="508"/>
      <c r="AQ203" s="508"/>
      <c r="AR203" s="508"/>
      <c r="AS203" s="508"/>
      <c r="AT203" s="508"/>
      <c r="AU203" s="508"/>
      <c r="AV203" s="508"/>
      <c r="AW203" s="508"/>
      <c r="AX203" s="508"/>
      <c r="AY203" s="508"/>
      <c r="AZ203" s="508"/>
      <c r="BA203" s="508"/>
      <c r="BB203" s="508"/>
      <c r="BC203" s="508"/>
      <c r="BD203" s="508"/>
      <c r="BE203" s="508"/>
      <c r="BF203" s="508"/>
      <c r="BG203" s="508"/>
      <c r="BH203" s="508"/>
      <c r="BI203" s="508"/>
      <c r="BJ203" s="508"/>
      <c r="BK203" s="508"/>
      <c r="BL203" s="508"/>
      <c r="BM203" s="508"/>
      <c r="BN203" s="508"/>
      <c r="BO203" s="508"/>
      <c r="BP203" s="508"/>
      <c r="BQ203" s="508"/>
      <c r="BR203" s="508"/>
      <c r="BS203" s="508"/>
      <c r="BT203" s="508"/>
      <c r="BU203" s="508"/>
      <c r="BV203" s="508"/>
      <c r="BW203" s="508"/>
      <c r="BX203" s="508"/>
      <c r="BY203" s="508"/>
      <c r="BZ203" s="508"/>
      <c r="CA203" s="508"/>
      <c r="CB203" s="508"/>
      <c r="CC203" s="508"/>
      <c r="CD203" s="508"/>
      <c r="CE203" s="508"/>
      <c r="CF203" s="508"/>
      <c r="CG203" s="508"/>
      <c r="CH203" s="508"/>
      <c r="CI203" s="508"/>
      <c r="CJ203" s="508"/>
      <c r="CK203" s="508"/>
      <c r="CL203" s="508"/>
      <c r="CM203" s="508"/>
      <c r="CN203" s="508"/>
      <c r="CO203" s="508"/>
      <c r="CP203" s="508"/>
      <c r="CQ203" s="508"/>
      <c r="CR203" s="508"/>
      <c r="CS203" s="508"/>
      <c r="CT203" s="508"/>
      <c r="CU203" s="508"/>
      <c r="CV203" s="508"/>
      <c r="CW203" s="508"/>
      <c r="CX203" s="508"/>
      <c r="CY203" s="508"/>
      <c r="CZ203" s="508"/>
      <c r="DA203" s="508"/>
      <c r="DB203" s="508"/>
      <c r="DC203" s="508"/>
      <c r="DD203" s="508"/>
      <c r="DE203" s="508"/>
      <c r="DF203" s="508"/>
      <c r="DG203" s="508"/>
      <c r="DH203" s="508"/>
      <c r="DI203" s="508"/>
      <c r="DJ203" s="508"/>
      <c r="DK203" s="508"/>
      <c r="DL203" s="508"/>
      <c r="DM203" s="508"/>
      <c r="DN203" s="508"/>
      <c r="DO203" s="508"/>
      <c r="DP203" s="508"/>
      <c r="DQ203" s="508"/>
      <c r="DR203" s="508"/>
      <c r="DS203" s="508"/>
      <c r="DT203" s="508"/>
      <c r="DU203" s="508"/>
      <c r="DV203" s="508"/>
      <c r="DW203" s="508"/>
      <c r="DX203" s="508"/>
      <c r="DY203" s="508"/>
      <c r="DZ203" s="508"/>
      <c r="EA203" s="508"/>
      <c r="EB203" s="508"/>
      <c r="EC203" s="508"/>
      <c r="ED203" s="508"/>
      <c r="EE203" s="508"/>
      <c r="EF203" s="508"/>
      <c r="EG203" s="508"/>
      <c r="EH203" s="508"/>
      <c r="EI203" s="508"/>
      <c r="EJ203" s="508"/>
      <c r="EK203" s="508"/>
      <c r="EL203" s="508"/>
      <c r="EM203" s="508"/>
      <c r="EN203" s="508"/>
      <c r="EO203" s="508"/>
      <c r="EP203" s="508"/>
      <c r="EQ203" s="508"/>
      <c r="ER203" s="508"/>
      <c r="ES203" s="508"/>
      <c r="ET203" s="508"/>
      <c r="EU203" s="508"/>
      <c r="EV203" s="508"/>
      <c r="EW203" s="508"/>
      <c r="EX203" s="508"/>
      <c r="EY203" s="508"/>
      <c r="EZ203" s="508"/>
      <c r="FA203" s="508"/>
      <c r="FB203" s="508"/>
      <c r="FC203" s="508"/>
      <c r="FD203" s="508"/>
      <c r="FE203" s="508"/>
      <c r="FF203" s="508"/>
      <c r="FG203" s="508"/>
      <c r="FH203" s="508"/>
      <c r="FI203" s="508"/>
      <c r="FJ203" s="508"/>
      <c r="FK203" s="508"/>
      <c r="FL203" s="508"/>
      <c r="FM203" s="508"/>
      <c r="FN203" s="508"/>
      <c r="FO203" s="508"/>
      <c r="FP203" s="508"/>
      <c r="FQ203" s="508"/>
      <c r="FR203" s="508"/>
      <c r="FS203" s="508"/>
      <c r="FT203" s="508"/>
      <c r="FU203" s="508"/>
      <c r="FV203" s="508"/>
      <c r="FW203" s="508"/>
      <c r="FX203" s="508"/>
      <c r="FY203" s="508"/>
      <c r="FZ203" s="508"/>
      <c r="GA203" s="508"/>
      <c r="GB203" s="508"/>
      <c r="GC203" s="508"/>
      <c r="GD203" s="508"/>
      <c r="GE203" s="508"/>
      <c r="GF203" s="508"/>
      <c r="GG203" s="508"/>
      <c r="GH203" s="508"/>
      <c r="GI203" s="508"/>
      <c r="GJ203" s="508"/>
      <c r="GK203" s="508"/>
      <c r="GL203" s="508"/>
      <c r="GM203" s="508"/>
      <c r="GN203" s="508"/>
      <c r="GO203" s="508"/>
      <c r="GP203" s="508"/>
      <c r="GQ203" s="508"/>
      <c r="GR203" s="508"/>
      <c r="GS203" s="508"/>
      <c r="GT203" s="508"/>
      <c r="GU203" s="508"/>
      <c r="GV203" s="508"/>
      <c r="GW203" s="508"/>
      <c r="GX203" s="508"/>
      <c r="GY203" s="508"/>
      <c r="GZ203" s="508"/>
      <c r="HA203" s="508"/>
      <c r="HB203" s="508"/>
      <c r="HC203" s="508"/>
      <c r="HD203" s="508"/>
      <c r="HE203" s="508"/>
      <c r="HF203" s="508"/>
      <c r="HG203" s="508"/>
      <c r="HH203" s="508"/>
      <c r="HI203" s="508"/>
      <c r="HJ203" s="508"/>
      <c r="HK203" s="508"/>
      <c r="HL203" s="508"/>
      <c r="HM203" s="508"/>
      <c r="HN203" s="508"/>
      <c r="HO203" s="508"/>
      <c r="HP203" s="508"/>
      <c r="HQ203" s="508"/>
      <c r="HR203" s="508"/>
      <c r="HS203" s="508"/>
      <c r="HT203" s="508"/>
      <c r="HU203" s="508"/>
      <c r="HV203" s="508"/>
      <c r="HW203" s="508"/>
      <c r="HX203" s="508"/>
      <c r="HY203" s="508"/>
      <c r="HZ203" s="508"/>
      <c r="IA203" s="508"/>
      <c r="IB203" s="508"/>
      <c r="IC203" s="508"/>
      <c r="ID203" s="508"/>
      <c r="IE203" s="508"/>
      <c r="IF203" s="508"/>
      <c r="IG203" s="508"/>
      <c r="IH203" s="508"/>
      <c r="II203" s="508"/>
      <c r="IJ203" s="508"/>
      <c r="IK203" s="508"/>
      <c r="IL203" s="508"/>
      <c r="IM203" s="508"/>
      <c r="IN203" s="508"/>
      <c r="IO203" s="508"/>
      <c r="IP203" s="508"/>
      <c r="IQ203" s="508"/>
      <c r="IR203" s="508"/>
      <c r="IS203" s="508"/>
      <c r="IT203" s="508"/>
      <c r="IU203" s="508"/>
      <c r="IV203" s="508"/>
    </row>
    <row r="204" spans="1:256" s="275" customFormat="1">
      <c r="A204" s="940"/>
      <c r="B204" s="541"/>
      <c r="C204" s="541"/>
      <c r="D204" s="542"/>
      <c r="E204" s="371"/>
      <c r="F204" s="540" t="s">
        <v>19</v>
      </c>
      <c r="G204" s="543" t="s">
        <v>1955</v>
      </c>
      <c r="H204" s="540" t="s">
        <v>20</v>
      </c>
      <c r="I204" s="521"/>
      <c r="J204" s="508"/>
      <c r="K204" s="508"/>
      <c r="L204" s="508"/>
      <c r="M204" s="508"/>
      <c r="N204" s="508"/>
      <c r="O204" s="508"/>
      <c r="P204" s="508"/>
      <c r="Q204" s="508"/>
      <c r="R204" s="508"/>
      <c r="S204" s="508"/>
      <c r="T204" s="508"/>
      <c r="U204" s="508"/>
      <c r="V204" s="508"/>
      <c r="W204" s="508"/>
      <c r="X204" s="508"/>
      <c r="Y204" s="508"/>
      <c r="Z204" s="508"/>
      <c r="AA204" s="508"/>
      <c r="AB204" s="508"/>
      <c r="AC204" s="508"/>
      <c r="AD204" s="508"/>
      <c r="AE204" s="508"/>
      <c r="AF204" s="508"/>
      <c r="AG204" s="508"/>
      <c r="AH204" s="508"/>
      <c r="AI204" s="508"/>
      <c r="AJ204" s="508"/>
      <c r="AK204" s="508"/>
      <c r="AL204" s="508"/>
      <c r="AM204" s="508"/>
      <c r="AN204" s="508"/>
      <c r="AO204" s="508"/>
      <c r="AP204" s="508"/>
      <c r="AQ204" s="508"/>
      <c r="AR204" s="508"/>
      <c r="AS204" s="508"/>
      <c r="AT204" s="508"/>
      <c r="AU204" s="508"/>
      <c r="AV204" s="508"/>
      <c r="AW204" s="508"/>
      <c r="AX204" s="508"/>
      <c r="AY204" s="508"/>
      <c r="AZ204" s="508"/>
      <c r="BA204" s="508"/>
      <c r="BB204" s="508"/>
      <c r="BC204" s="508"/>
      <c r="BD204" s="508"/>
      <c r="BE204" s="508"/>
      <c r="BF204" s="508"/>
      <c r="BG204" s="508"/>
      <c r="BH204" s="508"/>
      <c r="BI204" s="508"/>
      <c r="BJ204" s="508"/>
      <c r="BK204" s="508"/>
      <c r="BL204" s="508"/>
      <c r="BM204" s="508"/>
      <c r="BN204" s="508"/>
      <c r="BO204" s="508"/>
      <c r="BP204" s="508"/>
      <c r="BQ204" s="508"/>
      <c r="BR204" s="508"/>
      <c r="BS204" s="508"/>
      <c r="BT204" s="508"/>
      <c r="BU204" s="508"/>
      <c r="BV204" s="508"/>
      <c r="BW204" s="508"/>
      <c r="BX204" s="508"/>
      <c r="BY204" s="508"/>
      <c r="BZ204" s="508"/>
      <c r="CA204" s="508"/>
      <c r="CB204" s="508"/>
      <c r="CC204" s="508"/>
      <c r="CD204" s="508"/>
      <c r="CE204" s="508"/>
      <c r="CF204" s="508"/>
      <c r="CG204" s="508"/>
      <c r="CH204" s="508"/>
      <c r="CI204" s="508"/>
      <c r="CJ204" s="508"/>
      <c r="CK204" s="508"/>
      <c r="CL204" s="508"/>
      <c r="CM204" s="508"/>
      <c r="CN204" s="508"/>
      <c r="CO204" s="508"/>
      <c r="CP204" s="508"/>
      <c r="CQ204" s="508"/>
      <c r="CR204" s="508"/>
      <c r="CS204" s="508"/>
      <c r="CT204" s="508"/>
      <c r="CU204" s="508"/>
      <c r="CV204" s="508"/>
      <c r="CW204" s="508"/>
      <c r="CX204" s="508"/>
      <c r="CY204" s="508"/>
      <c r="CZ204" s="508"/>
      <c r="DA204" s="508"/>
      <c r="DB204" s="508"/>
      <c r="DC204" s="508"/>
      <c r="DD204" s="508"/>
      <c r="DE204" s="508"/>
      <c r="DF204" s="508"/>
      <c r="DG204" s="508"/>
      <c r="DH204" s="508"/>
      <c r="DI204" s="508"/>
      <c r="DJ204" s="508"/>
      <c r="DK204" s="508"/>
      <c r="DL204" s="508"/>
      <c r="DM204" s="508"/>
      <c r="DN204" s="508"/>
      <c r="DO204" s="508"/>
      <c r="DP204" s="508"/>
      <c r="DQ204" s="508"/>
      <c r="DR204" s="508"/>
      <c r="DS204" s="508"/>
      <c r="DT204" s="508"/>
      <c r="DU204" s="508"/>
      <c r="DV204" s="508"/>
      <c r="DW204" s="508"/>
      <c r="DX204" s="508"/>
      <c r="DY204" s="508"/>
      <c r="DZ204" s="508"/>
      <c r="EA204" s="508"/>
      <c r="EB204" s="508"/>
      <c r="EC204" s="508"/>
      <c r="ED204" s="508"/>
      <c r="EE204" s="508"/>
      <c r="EF204" s="508"/>
      <c r="EG204" s="508"/>
      <c r="EH204" s="508"/>
      <c r="EI204" s="508"/>
      <c r="EJ204" s="508"/>
      <c r="EK204" s="508"/>
      <c r="EL204" s="508"/>
      <c r="EM204" s="508"/>
      <c r="EN204" s="508"/>
      <c r="EO204" s="508"/>
      <c r="EP204" s="508"/>
      <c r="EQ204" s="508"/>
      <c r="ER204" s="508"/>
      <c r="ES204" s="508"/>
      <c r="ET204" s="508"/>
      <c r="EU204" s="508"/>
      <c r="EV204" s="508"/>
      <c r="EW204" s="508"/>
      <c r="EX204" s="508"/>
      <c r="EY204" s="508"/>
      <c r="EZ204" s="508"/>
      <c r="FA204" s="508"/>
      <c r="FB204" s="508"/>
      <c r="FC204" s="508"/>
      <c r="FD204" s="508"/>
      <c r="FE204" s="508"/>
      <c r="FF204" s="508"/>
      <c r="FG204" s="508"/>
      <c r="FH204" s="508"/>
      <c r="FI204" s="508"/>
      <c r="FJ204" s="508"/>
      <c r="FK204" s="508"/>
      <c r="FL204" s="508"/>
      <c r="FM204" s="508"/>
      <c r="FN204" s="508"/>
      <c r="FO204" s="508"/>
      <c r="FP204" s="508"/>
      <c r="FQ204" s="508"/>
      <c r="FR204" s="508"/>
      <c r="FS204" s="508"/>
      <c r="FT204" s="508"/>
      <c r="FU204" s="508"/>
      <c r="FV204" s="508"/>
      <c r="FW204" s="508"/>
      <c r="FX204" s="508"/>
      <c r="FY204" s="508"/>
      <c r="FZ204" s="508"/>
      <c r="GA204" s="508"/>
      <c r="GB204" s="508"/>
      <c r="GC204" s="508"/>
      <c r="GD204" s="508"/>
      <c r="GE204" s="508"/>
      <c r="GF204" s="508"/>
      <c r="GG204" s="508"/>
      <c r="GH204" s="508"/>
      <c r="GI204" s="508"/>
      <c r="GJ204" s="508"/>
      <c r="GK204" s="508"/>
      <c r="GL204" s="508"/>
      <c r="GM204" s="508"/>
      <c r="GN204" s="508"/>
      <c r="GO204" s="508"/>
      <c r="GP204" s="508"/>
      <c r="GQ204" s="508"/>
      <c r="GR204" s="508"/>
      <c r="GS204" s="508"/>
      <c r="GT204" s="508"/>
      <c r="GU204" s="508"/>
      <c r="GV204" s="508"/>
      <c r="GW204" s="508"/>
      <c r="GX204" s="508"/>
      <c r="GY204" s="508"/>
      <c r="GZ204" s="508"/>
      <c r="HA204" s="508"/>
      <c r="HB204" s="508"/>
      <c r="HC204" s="508"/>
      <c r="HD204" s="508"/>
      <c r="HE204" s="508"/>
      <c r="HF204" s="508"/>
      <c r="HG204" s="508"/>
      <c r="HH204" s="508"/>
      <c r="HI204" s="508"/>
      <c r="HJ204" s="508"/>
      <c r="HK204" s="508"/>
      <c r="HL204" s="508"/>
      <c r="HM204" s="508"/>
      <c r="HN204" s="508"/>
      <c r="HO204" s="508"/>
      <c r="HP204" s="508"/>
      <c r="HQ204" s="508"/>
      <c r="HR204" s="508"/>
      <c r="HS204" s="508"/>
      <c r="HT204" s="508"/>
      <c r="HU204" s="508"/>
      <c r="HV204" s="508"/>
      <c r="HW204" s="508"/>
      <c r="HX204" s="508"/>
      <c r="HY204" s="508"/>
      <c r="HZ204" s="508"/>
      <c r="IA204" s="508"/>
      <c r="IB204" s="508"/>
      <c r="IC204" s="508"/>
      <c r="ID204" s="508"/>
      <c r="IE204" s="508"/>
      <c r="IF204" s="508"/>
      <c r="IG204" s="508"/>
      <c r="IH204" s="508"/>
      <c r="II204" s="508"/>
      <c r="IJ204" s="508"/>
      <c r="IK204" s="508"/>
      <c r="IL204" s="508"/>
      <c r="IM204" s="508"/>
      <c r="IN204" s="508"/>
      <c r="IO204" s="508"/>
      <c r="IP204" s="508"/>
      <c r="IQ204" s="508"/>
      <c r="IR204" s="508"/>
      <c r="IS204" s="508"/>
      <c r="IT204" s="508"/>
      <c r="IU204" s="508"/>
      <c r="IV204" s="508"/>
    </row>
    <row r="205" spans="1:256" s="275" customFormat="1">
      <c r="A205" s="940"/>
      <c r="B205" s="513"/>
      <c r="C205" s="514"/>
      <c r="D205" s="515" t="s">
        <v>2405</v>
      </c>
      <c r="E205" s="607" t="s">
        <v>2406</v>
      </c>
      <c r="F205" s="363">
        <v>80</v>
      </c>
      <c r="G205" s="363">
        <v>70</v>
      </c>
      <c r="H205" s="363">
        <f>F205-G205</f>
        <v>10</v>
      </c>
      <c r="I205" s="607" t="s">
        <v>2407</v>
      </c>
      <c r="J205" s="508"/>
      <c r="K205" s="508"/>
      <c r="L205" s="508"/>
      <c r="M205" s="508"/>
      <c r="N205" s="508"/>
      <c r="O205" s="508"/>
      <c r="P205" s="508"/>
      <c r="Q205" s="508"/>
      <c r="R205" s="508"/>
      <c r="S205" s="508"/>
      <c r="T205" s="508"/>
      <c r="U205" s="508"/>
      <c r="V205" s="508"/>
      <c r="W205" s="508"/>
      <c r="X205" s="508"/>
      <c r="Y205" s="508"/>
      <c r="Z205" s="508"/>
      <c r="AA205" s="508"/>
      <c r="AB205" s="508"/>
      <c r="AC205" s="508"/>
      <c r="AD205" s="508"/>
      <c r="AE205" s="508"/>
      <c r="AF205" s="508"/>
      <c r="AG205" s="508"/>
      <c r="AH205" s="508"/>
      <c r="AI205" s="508"/>
      <c r="AJ205" s="508"/>
      <c r="AK205" s="508"/>
      <c r="AL205" s="508"/>
      <c r="AM205" s="508"/>
      <c r="AN205" s="508"/>
      <c r="AO205" s="508"/>
      <c r="AP205" s="508"/>
      <c r="AQ205" s="508"/>
      <c r="AR205" s="508"/>
      <c r="AS205" s="508"/>
      <c r="AT205" s="508"/>
      <c r="AU205" s="508"/>
      <c r="AV205" s="508"/>
      <c r="AW205" s="508"/>
      <c r="AX205" s="508"/>
      <c r="AY205" s="508"/>
      <c r="AZ205" s="508"/>
      <c r="BA205" s="508"/>
      <c r="BB205" s="508"/>
      <c r="BC205" s="508"/>
      <c r="BD205" s="508"/>
      <c r="BE205" s="508"/>
      <c r="BF205" s="508"/>
      <c r="BG205" s="508"/>
      <c r="BH205" s="508"/>
      <c r="BI205" s="508"/>
      <c r="BJ205" s="508"/>
      <c r="BK205" s="508"/>
      <c r="BL205" s="508"/>
      <c r="BM205" s="508"/>
      <c r="BN205" s="508"/>
      <c r="BO205" s="508"/>
      <c r="BP205" s="508"/>
      <c r="BQ205" s="508"/>
      <c r="BR205" s="508"/>
      <c r="BS205" s="508"/>
      <c r="BT205" s="508"/>
      <c r="BU205" s="508"/>
      <c r="BV205" s="508"/>
      <c r="BW205" s="508"/>
      <c r="BX205" s="508"/>
      <c r="BY205" s="508"/>
      <c r="BZ205" s="508"/>
      <c r="CA205" s="508"/>
      <c r="CB205" s="508"/>
      <c r="CC205" s="508"/>
      <c r="CD205" s="508"/>
      <c r="CE205" s="508"/>
      <c r="CF205" s="508"/>
      <c r="CG205" s="508"/>
      <c r="CH205" s="508"/>
      <c r="CI205" s="508"/>
      <c r="CJ205" s="508"/>
      <c r="CK205" s="508"/>
      <c r="CL205" s="508"/>
      <c r="CM205" s="508"/>
      <c r="CN205" s="508"/>
      <c r="CO205" s="508"/>
      <c r="CP205" s="508"/>
      <c r="CQ205" s="508"/>
      <c r="CR205" s="508"/>
      <c r="CS205" s="508"/>
      <c r="CT205" s="508"/>
      <c r="CU205" s="508"/>
      <c r="CV205" s="508"/>
      <c r="CW205" s="508"/>
      <c r="CX205" s="508"/>
      <c r="CY205" s="508"/>
      <c r="CZ205" s="508"/>
      <c r="DA205" s="508"/>
      <c r="DB205" s="508"/>
      <c r="DC205" s="508"/>
      <c r="DD205" s="508"/>
      <c r="DE205" s="508"/>
      <c r="DF205" s="508"/>
      <c r="DG205" s="508"/>
      <c r="DH205" s="508"/>
      <c r="DI205" s="508"/>
      <c r="DJ205" s="508"/>
      <c r="DK205" s="508"/>
      <c r="DL205" s="508"/>
      <c r="DM205" s="508"/>
      <c r="DN205" s="508"/>
      <c r="DO205" s="508"/>
      <c r="DP205" s="508"/>
      <c r="DQ205" s="508"/>
      <c r="DR205" s="508"/>
      <c r="DS205" s="508"/>
      <c r="DT205" s="508"/>
      <c r="DU205" s="508"/>
      <c r="DV205" s="508"/>
      <c r="DW205" s="508"/>
      <c r="DX205" s="508"/>
      <c r="DY205" s="508"/>
      <c r="DZ205" s="508"/>
      <c r="EA205" s="508"/>
      <c r="EB205" s="508"/>
      <c r="EC205" s="508"/>
      <c r="ED205" s="508"/>
      <c r="EE205" s="508"/>
      <c r="EF205" s="508"/>
      <c r="EG205" s="508"/>
      <c r="EH205" s="508"/>
      <c r="EI205" s="508"/>
      <c r="EJ205" s="508"/>
      <c r="EK205" s="508"/>
      <c r="EL205" s="508"/>
      <c r="EM205" s="508"/>
      <c r="EN205" s="508"/>
      <c r="EO205" s="508"/>
      <c r="EP205" s="508"/>
      <c r="EQ205" s="508"/>
      <c r="ER205" s="508"/>
      <c r="ES205" s="508"/>
      <c r="ET205" s="508"/>
      <c r="EU205" s="508"/>
      <c r="EV205" s="508"/>
      <c r="EW205" s="508"/>
      <c r="EX205" s="508"/>
      <c r="EY205" s="508"/>
      <c r="EZ205" s="508"/>
      <c r="FA205" s="508"/>
      <c r="FB205" s="508"/>
      <c r="FC205" s="508"/>
      <c r="FD205" s="508"/>
      <c r="FE205" s="508"/>
      <c r="FF205" s="508"/>
      <c r="FG205" s="508"/>
      <c r="FH205" s="508"/>
      <c r="FI205" s="508"/>
      <c r="FJ205" s="508"/>
      <c r="FK205" s="508"/>
      <c r="FL205" s="508"/>
      <c r="FM205" s="508"/>
      <c r="FN205" s="508"/>
      <c r="FO205" s="508"/>
      <c r="FP205" s="508"/>
      <c r="FQ205" s="508"/>
      <c r="FR205" s="508"/>
      <c r="FS205" s="508"/>
      <c r="FT205" s="508"/>
      <c r="FU205" s="508"/>
      <c r="FV205" s="508"/>
      <c r="FW205" s="508"/>
      <c r="FX205" s="508"/>
      <c r="FY205" s="508"/>
      <c r="FZ205" s="508"/>
      <c r="GA205" s="508"/>
      <c r="GB205" s="508"/>
      <c r="GC205" s="508"/>
      <c r="GD205" s="508"/>
      <c r="GE205" s="508"/>
      <c r="GF205" s="508"/>
      <c r="GG205" s="508"/>
      <c r="GH205" s="508"/>
      <c r="GI205" s="508"/>
      <c r="GJ205" s="508"/>
      <c r="GK205" s="508"/>
      <c r="GL205" s="508"/>
      <c r="GM205" s="508"/>
      <c r="GN205" s="508"/>
      <c r="GO205" s="508"/>
      <c r="GP205" s="508"/>
      <c r="GQ205" s="508"/>
      <c r="GR205" s="508"/>
      <c r="GS205" s="508"/>
      <c r="GT205" s="508"/>
      <c r="GU205" s="508"/>
      <c r="GV205" s="508"/>
      <c r="GW205" s="508"/>
      <c r="GX205" s="508"/>
      <c r="GY205" s="508"/>
      <c r="GZ205" s="508"/>
      <c r="HA205" s="508"/>
      <c r="HB205" s="508"/>
      <c r="HC205" s="508"/>
      <c r="HD205" s="508"/>
      <c r="HE205" s="508"/>
      <c r="HF205" s="508"/>
      <c r="HG205" s="508"/>
      <c r="HH205" s="508"/>
      <c r="HI205" s="508"/>
      <c r="HJ205" s="508"/>
      <c r="HK205" s="508"/>
      <c r="HL205" s="508"/>
      <c r="HM205" s="508"/>
      <c r="HN205" s="508"/>
      <c r="HO205" s="508"/>
      <c r="HP205" s="508"/>
      <c r="HQ205" s="508"/>
      <c r="HR205" s="508"/>
      <c r="HS205" s="508"/>
      <c r="HT205" s="508"/>
      <c r="HU205" s="508"/>
      <c r="HV205" s="508"/>
      <c r="HW205" s="508"/>
      <c r="HX205" s="508"/>
      <c r="HY205" s="508"/>
      <c r="HZ205" s="508"/>
      <c r="IA205" s="508"/>
      <c r="IB205" s="508"/>
      <c r="IC205" s="508"/>
      <c r="ID205" s="508"/>
      <c r="IE205" s="508"/>
      <c r="IF205" s="508"/>
      <c r="IG205" s="508"/>
      <c r="IH205" s="508"/>
      <c r="II205" s="508"/>
      <c r="IJ205" s="508"/>
      <c r="IK205" s="508"/>
      <c r="IL205" s="508"/>
      <c r="IM205" s="508"/>
      <c r="IN205" s="508"/>
      <c r="IO205" s="508"/>
      <c r="IP205" s="508"/>
      <c r="IQ205" s="508"/>
      <c r="IR205" s="508"/>
      <c r="IS205" s="508"/>
      <c r="IT205" s="508"/>
      <c r="IU205" s="508"/>
      <c r="IV205" s="508"/>
    </row>
    <row r="206" spans="1:256" s="275" customFormat="1" ht="30">
      <c r="A206" s="940"/>
      <c r="B206" s="518" t="s">
        <v>2408</v>
      </c>
      <c r="C206" s="519" t="s">
        <v>2143</v>
      </c>
      <c r="D206" s="520" t="s">
        <v>2409</v>
      </c>
      <c r="E206" s="608" t="s">
        <v>2410</v>
      </c>
      <c r="F206" s="609">
        <v>100</v>
      </c>
      <c r="G206" s="363">
        <v>90</v>
      </c>
      <c r="H206" s="363">
        <f>F206-G206</f>
        <v>10</v>
      </c>
      <c r="I206" s="607" t="s">
        <v>2411</v>
      </c>
      <c r="J206" s="508"/>
      <c r="K206" s="508"/>
      <c r="L206" s="508"/>
      <c r="M206" s="508"/>
      <c r="N206" s="508"/>
      <c r="O206" s="508"/>
      <c r="P206" s="508"/>
      <c r="Q206" s="508"/>
      <c r="R206" s="508"/>
      <c r="S206" s="508"/>
      <c r="T206" s="508"/>
      <c r="U206" s="508"/>
      <c r="V206" s="508"/>
      <c r="W206" s="508"/>
      <c r="X206" s="508"/>
      <c r="Y206" s="508"/>
      <c r="Z206" s="508"/>
      <c r="AA206" s="508"/>
      <c r="AB206" s="508"/>
      <c r="AC206" s="508"/>
      <c r="AD206" s="508"/>
      <c r="AE206" s="508"/>
      <c r="AF206" s="508"/>
      <c r="AG206" s="508"/>
      <c r="AH206" s="508"/>
      <c r="AI206" s="508"/>
      <c r="AJ206" s="508"/>
      <c r="AK206" s="508"/>
      <c r="AL206" s="508"/>
      <c r="AM206" s="508"/>
      <c r="AN206" s="508"/>
      <c r="AO206" s="508"/>
      <c r="AP206" s="508"/>
      <c r="AQ206" s="508"/>
      <c r="AR206" s="508"/>
      <c r="AS206" s="508"/>
      <c r="AT206" s="508"/>
      <c r="AU206" s="508"/>
      <c r="AV206" s="508"/>
      <c r="AW206" s="508"/>
      <c r="AX206" s="508"/>
      <c r="AY206" s="508"/>
      <c r="AZ206" s="508"/>
      <c r="BA206" s="508"/>
      <c r="BB206" s="508"/>
      <c r="BC206" s="508"/>
      <c r="BD206" s="508"/>
      <c r="BE206" s="508"/>
      <c r="BF206" s="508"/>
      <c r="BG206" s="508"/>
      <c r="BH206" s="508"/>
      <c r="BI206" s="508"/>
      <c r="BJ206" s="508"/>
      <c r="BK206" s="508"/>
      <c r="BL206" s="508"/>
      <c r="BM206" s="508"/>
      <c r="BN206" s="508"/>
      <c r="BO206" s="508"/>
      <c r="BP206" s="508"/>
      <c r="BQ206" s="508"/>
      <c r="BR206" s="508"/>
      <c r="BS206" s="508"/>
      <c r="BT206" s="508"/>
      <c r="BU206" s="508"/>
      <c r="BV206" s="508"/>
      <c r="BW206" s="508"/>
      <c r="BX206" s="508"/>
      <c r="BY206" s="508"/>
      <c r="BZ206" s="508"/>
      <c r="CA206" s="508"/>
      <c r="CB206" s="508"/>
      <c r="CC206" s="508"/>
      <c r="CD206" s="508"/>
      <c r="CE206" s="508"/>
      <c r="CF206" s="508"/>
      <c r="CG206" s="508"/>
      <c r="CH206" s="508"/>
      <c r="CI206" s="508"/>
      <c r="CJ206" s="508"/>
      <c r="CK206" s="508"/>
      <c r="CL206" s="508"/>
      <c r="CM206" s="508"/>
      <c r="CN206" s="508"/>
      <c r="CO206" s="508"/>
      <c r="CP206" s="508"/>
      <c r="CQ206" s="508"/>
      <c r="CR206" s="508"/>
      <c r="CS206" s="508"/>
      <c r="CT206" s="508"/>
      <c r="CU206" s="508"/>
      <c r="CV206" s="508"/>
      <c r="CW206" s="508"/>
      <c r="CX206" s="508"/>
      <c r="CY206" s="508"/>
      <c r="CZ206" s="508"/>
      <c r="DA206" s="508"/>
      <c r="DB206" s="508"/>
      <c r="DC206" s="508"/>
      <c r="DD206" s="508"/>
      <c r="DE206" s="508"/>
      <c r="DF206" s="508"/>
      <c r="DG206" s="508"/>
      <c r="DH206" s="508"/>
      <c r="DI206" s="508"/>
      <c r="DJ206" s="508"/>
      <c r="DK206" s="508"/>
      <c r="DL206" s="508"/>
      <c r="DM206" s="508"/>
      <c r="DN206" s="508"/>
      <c r="DO206" s="508"/>
      <c r="DP206" s="508"/>
      <c r="DQ206" s="508"/>
      <c r="DR206" s="508"/>
      <c r="DS206" s="508"/>
      <c r="DT206" s="508"/>
      <c r="DU206" s="508"/>
      <c r="DV206" s="508"/>
      <c r="DW206" s="508"/>
      <c r="DX206" s="508"/>
      <c r="DY206" s="508"/>
      <c r="DZ206" s="508"/>
      <c r="EA206" s="508"/>
      <c r="EB206" s="508"/>
      <c r="EC206" s="508"/>
      <c r="ED206" s="508"/>
      <c r="EE206" s="508"/>
      <c r="EF206" s="508"/>
      <c r="EG206" s="508"/>
      <c r="EH206" s="508"/>
      <c r="EI206" s="508"/>
      <c r="EJ206" s="508"/>
      <c r="EK206" s="508"/>
      <c r="EL206" s="508"/>
      <c r="EM206" s="508"/>
      <c r="EN206" s="508"/>
      <c r="EO206" s="508"/>
      <c r="EP206" s="508"/>
      <c r="EQ206" s="508"/>
      <c r="ER206" s="508"/>
      <c r="ES206" s="508"/>
      <c r="ET206" s="508"/>
      <c r="EU206" s="508"/>
      <c r="EV206" s="508"/>
      <c r="EW206" s="508"/>
      <c r="EX206" s="508"/>
      <c r="EY206" s="508"/>
      <c r="EZ206" s="508"/>
      <c r="FA206" s="508"/>
      <c r="FB206" s="508"/>
      <c r="FC206" s="508"/>
      <c r="FD206" s="508"/>
      <c r="FE206" s="508"/>
      <c r="FF206" s="508"/>
      <c r="FG206" s="508"/>
      <c r="FH206" s="508"/>
      <c r="FI206" s="508"/>
      <c r="FJ206" s="508"/>
      <c r="FK206" s="508"/>
      <c r="FL206" s="508"/>
      <c r="FM206" s="508"/>
      <c r="FN206" s="508"/>
      <c r="FO206" s="508"/>
      <c r="FP206" s="508"/>
      <c r="FQ206" s="508"/>
      <c r="FR206" s="508"/>
      <c r="FS206" s="508"/>
      <c r="FT206" s="508"/>
      <c r="FU206" s="508"/>
      <c r="FV206" s="508"/>
      <c r="FW206" s="508"/>
      <c r="FX206" s="508"/>
      <c r="FY206" s="508"/>
      <c r="FZ206" s="508"/>
      <c r="GA206" s="508"/>
      <c r="GB206" s="508"/>
      <c r="GC206" s="508"/>
      <c r="GD206" s="508"/>
      <c r="GE206" s="508"/>
      <c r="GF206" s="508"/>
      <c r="GG206" s="508"/>
      <c r="GH206" s="508"/>
      <c r="GI206" s="508"/>
      <c r="GJ206" s="508"/>
      <c r="GK206" s="508"/>
      <c r="GL206" s="508"/>
      <c r="GM206" s="508"/>
      <c r="GN206" s="508"/>
      <c r="GO206" s="508"/>
      <c r="GP206" s="508"/>
      <c r="GQ206" s="508"/>
      <c r="GR206" s="508"/>
      <c r="GS206" s="508"/>
      <c r="GT206" s="508"/>
      <c r="GU206" s="508"/>
      <c r="GV206" s="508"/>
      <c r="GW206" s="508"/>
      <c r="GX206" s="508"/>
      <c r="GY206" s="508"/>
      <c r="GZ206" s="508"/>
      <c r="HA206" s="508"/>
      <c r="HB206" s="508"/>
      <c r="HC206" s="508"/>
      <c r="HD206" s="508"/>
      <c r="HE206" s="508"/>
      <c r="HF206" s="508"/>
      <c r="HG206" s="508"/>
      <c r="HH206" s="508"/>
      <c r="HI206" s="508"/>
      <c r="HJ206" s="508"/>
      <c r="HK206" s="508"/>
      <c r="HL206" s="508"/>
      <c r="HM206" s="508"/>
      <c r="HN206" s="508"/>
      <c r="HO206" s="508"/>
      <c r="HP206" s="508"/>
      <c r="HQ206" s="508"/>
      <c r="HR206" s="508"/>
      <c r="HS206" s="508"/>
      <c r="HT206" s="508"/>
      <c r="HU206" s="508"/>
      <c r="HV206" s="508"/>
      <c r="HW206" s="508"/>
      <c r="HX206" s="508"/>
      <c r="HY206" s="508"/>
      <c r="HZ206" s="508"/>
      <c r="IA206" s="508"/>
      <c r="IB206" s="508"/>
      <c r="IC206" s="508"/>
      <c r="ID206" s="508"/>
      <c r="IE206" s="508"/>
      <c r="IF206" s="508"/>
      <c r="IG206" s="508"/>
      <c r="IH206" s="508"/>
      <c r="II206" s="508"/>
      <c r="IJ206" s="508"/>
      <c r="IK206" s="508"/>
      <c r="IL206" s="508"/>
      <c r="IM206" s="508"/>
      <c r="IN206" s="508"/>
      <c r="IO206" s="508"/>
      <c r="IP206" s="508"/>
      <c r="IQ206" s="508"/>
      <c r="IR206" s="508"/>
      <c r="IS206" s="508"/>
      <c r="IT206" s="508"/>
      <c r="IU206" s="508"/>
      <c r="IV206" s="508"/>
    </row>
    <row r="207" spans="1:256" s="275" customFormat="1">
      <c r="A207" s="940"/>
      <c r="B207" s="522"/>
      <c r="C207" s="523"/>
      <c r="D207" s="520" t="s">
        <v>2412</v>
      </c>
      <c r="E207" s="608" t="s">
        <v>2413</v>
      </c>
      <c r="F207" s="609">
        <v>8</v>
      </c>
      <c r="G207" s="609">
        <v>5</v>
      </c>
      <c r="H207" s="363">
        <f>F207-G207</f>
        <v>3</v>
      </c>
      <c r="I207" s="607" t="s">
        <v>2414</v>
      </c>
      <c r="J207" s="508"/>
      <c r="K207" s="508"/>
      <c r="L207" s="508"/>
      <c r="M207" s="508"/>
      <c r="N207" s="508"/>
      <c r="O207" s="508"/>
      <c r="P207" s="508"/>
      <c r="Q207" s="508"/>
      <c r="R207" s="508"/>
      <c r="S207" s="508"/>
      <c r="T207" s="508"/>
      <c r="U207" s="508"/>
      <c r="V207" s="508"/>
      <c r="W207" s="508"/>
      <c r="X207" s="508"/>
      <c r="Y207" s="508"/>
      <c r="Z207" s="508"/>
      <c r="AA207" s="508"/>
      <c r="AB207" s="508"/>
      <c r="AC207" s="508"/>
      <c r="AD207" s="508"/>
      <c r="AE207" s="508"/>
      <c r="AF207" s="508"/>
      <c r="AG207" s="508"/>
      <c r="AH207" s="508"/>
      <c r="AI207" s="508"/>
      <c r="AJ207" s="508"/>
      <c r="AK207" s="508"/>
      <c r="AL207" s="508"/>
      <c r="AM207" s="508"/>
      <c r="AN207" s="508"/>
      <c r="AO207" s="508"/>
      <c r="AP207" s="508"/>
      <c r="AQ207" s="508"/>
      <c r="AR207" s="508"/>
      <c r="AS207" s="508"/>
      <c r="AT207" s="508"/>
      <c r="AU207" s="508"/>
      <c r="AV207" s="508"/>
      <c r="AW207" s="508"/>
      <c r="AX207" s="508"/>
      <c r="AY207" s="508"/>
      <c r="AZ207" s="508"/>
      <c r="BA207" s="508"/>
      <c r="BB207" s="508"/>
      <c r="BC207" s="508"/>
      <c r="BD207" s="508"/>
      <c r="BE207" s="508"/>
      <c r="BF207" s="508"/>
      <c r="BG207" s="508"/>
      <c r="BH207" s="508"/>
      <c r="BI207" s="508"/>
      <c r="BJ207" s="508"/>
      <c r="BK207" s="508"/>
      <c r="BL207" s="508"/>
      <c r="BM207" s="508"/>
      <c r="BN207" s="508"/>
      <c r="BO207" s="508"/>
      <c r="BP207" s="508"/>
      <c r="BQ207" s="508"/>
      <c r="BR207" s="508"/>
      <c r="BS207" s="508"/>
      <c r="BT207" s="508"/>
      <c r="BU207" s="508"/>
      <c r="BV207" s="508"/>
      <c r="BW207" s="508"/>
      <c r="BX207" s="508"/>
      <c r="BY207" s="508"/>
      <c r="BZ207" s="508"/>
      <c r="CA207" s="508"/>
      <c r="CB207" s="508"/>
      <c r="CC207" s="508"/>
      <c r="CD207" s="508"/>
      <c r="CE207" s="508"/>
      <c r="CF207" s="508"/>
      <c r="CG207" s="508"/>
      <c r="CH207" s="508"/>
      <c r="CI207" s="508"/>
      <c r="CJ207" s="508"/>
      <c r="CK207" s="508"/>
      <c r="CL207" s="508"/>
      <c r="CM207" s="508"/>
      <c r="CN207" s="508"/>
      <c r="CO207" s="508"/>
      <c r="CP207" s="508"/>
      <c r="CQ207" s="508"/>
      <c r="CR207" s="508"/>
      <c r="CS207" s="508"/>
      <c r="CT207" s="508"/>
      <c r="CU207" s="508"/>
      <c r="CV207" s="508"/>
      <c r="CW207" s="508"/>
      <c r="CX207" s="508"/>
      <c r="CY207" s="508"/>
      <c r="CZ207" s="508"/>
      <c r="DA207" s="508"/>
      <c r="DB207" s="508"/>
      <c r="DC207" s="508"/>
      <c r="DD207" s="508"/>
      <c r="DE207" s="508"/>
      <c r="DF207" s="508"/>
      <c r="DG207" s="508"/>
      <c r="DH207" s="508"/>
      <c r="DI207" s="508"/>
      <c r="DJ207" s="508"/>
      <c r="DK207" s="508"/>
      <c r="DL207" s="508"/>
      <c r="DM207" s="508"/>
      <c r="DN207" s="508"/>
      <c r="DO207" s="508"/>
      <c r="DP207" s="508"/>
      <c r="DQ207" s="508"/>
      <c r="DR207" s="508"/>
      <c r="DS207" s="508"/>
      <c r="DT207" s="508"/>
      <c r="DU207" s="508"/>
      <c r="DV207" s="508"/>
      <c r="DW207" s="508"/>
      <c r="DX207" s="508"/>
      <c r="DY207" s="508"/>
      <c r="DZ207" s="508"/>
      <c r="EA207" s="508"/>
      <c r="EB207" s="508"/>
      <c r="EC207" s="508"/>
      <c r="ED207" s="508"/>
      <c r="EE207" s="508"/>
      <c r="EF207" s="508"/>
      <c r="EG207" s="508"/>
      <c r="EH207" s="508"/>
      <c r="EI207" s="508"/>
      <c r="EJ207" s="508"/>
      <c r="EK207" s="508"/>
      <c r="EL207" s="508"/>
      <c r="EM207" s="508"/>
      <c r="EN207" s="508"/>
      <c r="EO207" s="508"/>
      <c r="EP207" s="508"/>
      <c r="EQ207" s="508"/>
      <c r="ER207" s="508"/>
      <c r="ES207" s="508"/>
      <c r="ET207" s="508"/>
      <c r="EU207" s="508"/>
      <c r="EV207" s="508"/>
      <c r="EW207" s="508"/>
      <c r="EX207" s="508"/>
      <c r="EY207" s="508"/>
      <c r="EZ207" s="508"/>
      <c r="FA207" s="508"/>
      <c r="FB207" s="508"/>
      <c r="FC207" s="508"/>
      <c r="FD207" s="508"/>
      <c r="FE207" s="508"/>
      <c r="FF207" s="508"/>
      <c r="FG207" s="508"/>
      <c r="FH207" s="508"/>
      <c r="FI207" s="508"/>
      <c r="FJ207" s="508"/>
      <c r="FK207" s="508"/>
      <c r="FL207" s="508"/>
      <c r="FM207" s="508"/>
      <c r="FN207" s="508"/>
      <c r="FO207" s="508"/>
      <c r="FP207" s="508"/>
      <c r="FQ207" s="508"/>
      <c r="FR207" s="508"/>
      <c r="FS207" s="508"/>
      <c r="FT207" s="508"/>
      <c r="FU207" s="508"/>
      <c r="FV207" s="508"/>
      <c r="FW207" s="508"/>
      <c r="FX207" s="508"/>
      <c r="FY207" s="508"/>
      <c r="FZ207" s="508"/>
      <c r="GA207" s="508"/>
      <c r="GB207" s="508"/>
      <c r="GC207" s="508"/>
      <c r="GD207" s="508"/>
      <c r="GE207" s="508"/>
      <c r="GF207" s="508"/>
      <c r="GG207" s="508"/>
      <c r="GH207" s="508"/>
      <c r="GI207" s="508"/>
      <c r="GJ207" s="508"/>
      <c r="GK207" s="508"/>
      <c r="GL207" s="508"/>
      <c r="GM207" s="508"/>
      <c r="GN207" s="508"/>
      <c r="GO207" s="508"/>
      <c r="GP207" s="508"/>
      <c r="GQ207" s="508"/>
      <c r="GR207" s="508"/>
      <c r="GS207" s="508"/>
      <c r="GT207" s="508"/>
      <c r="GU207" s="508"/>
      <c r="GV207" s="508"/>
      <c r="GW207" s="508"/>
      <c r="GX207" s="508"/>
      <c r="GY207" s="508"/>
      <c r="GZ207" s="508"/>
      <c r="HA207" s="508"/>
      <c r="HB207" s="508"/>
      <c r="HC207" s="508"/>
      <c r="HD207" s="508"/>
      <c r="HE207" s="508"/>
      <c r="HF207" s="508"/>
      <c r="HG207" s="508"/>
      <c r="HH207" s="508"/>
      <c r="HI207" s="508"/>
      <c r="HJ207" s="508"/>
      <c r="HK207" s="508"/>
      <c r="HL207" s="508"/>
      <c r="HM207" s="508"/>
      <c r="HN207" s="508"/>
      <c r="HO207" s="508"/>
      <c r="HP207" s="508"/>
      <c r="HQ207" s="508"/>
      <c r="HR207" s="508"/>
      <c r="HS207" s="508"/>
      <c r="HT207" s="508"/>
      <c r="HU207" s="508"/>
      <c r="HV207" s="508"/>
      <c r="HW207" s="508"/>
      <c r="HX207" s="508"/>
      <c r="HY207" s="508"/>
      <c r="HZ207" s="508"/>
      <c r="IA207" s="508"/>
      <c r="IB207" s="508"/>
      <c r="IC207" s="508"/>
      <c r="ID207" s="508"/>
      <c r="IE207" s="508"/>
      <c r="IF207" s="508"/>
      <c r="IG207" s="508"/>
      <c r="IH207" s="508"/>
      <c r="II207" s="508"/>
      <c r="IJ207" s="508"/>
      <c r="IK207" s="508"/>
      <c r="IL207" s="508"/>
      <c r="IM207" s="508"/>
      <c r="IN207" s="508"/>
      <c r="IO207" s="508"/>
      <c r="IP207" s="508"/>
      <c r="IQ207" s="508"/>
      <c r="IR207" s="508"/>
      <c r="IS207" s="508"/>
      <c r="IT207" s="508"/>
      <c r="IU207" s="508"/>
      <c r="IV207" s="508"/>
    </row>
    <row r="208" spans="1:256" s="275" customFormat="1" ht="26.25">
      <c r="A208" s="940"/>
      <c r="B208" s="544"/>
      <c r="C208" s="545"/>
      <c r="D208" s="546" t="s">
        <v>2415</v>
      </c>
      <c r="E208" s="610" t="s">
        <v>2416</v>
      </c>
      <c r="F208" s="607">
        <v>0</v>
      </c>
      <c r="G208" s="363">
        <v>0</v>
      </c>
      <c r="H208" s="363">
        <f>F208-G208</f>
        <v>0</v>
      </c>
      <c r="I208" s="607" t="s">
        <v>2417</v>
      </c>
      <c r="J208" s="508"/>
      <c r="K208" s="508"/>
      <c r="L208" s="508"/>
      <c r="M208" s="508"/>
      <c r="N208" s="508"/>
      <c r="O208" s="508"/>
      <c r="P208" s="508"/>
      <c r="Q208" s="508"/>
      <c r="R208" s="508"/>
      <c r="S208" s="508"/>
      <c r="T208" s="508"/>
      <c r="U208" s="508"/>
      <c r="V208" s="508"/>
      <c r="W208" s="508"/>
      <c r="X208" s="508"/>
      <c r="Y208" s="508"/>
      <c r="Z208" s="508"/>
      <c r="AA208" s="508"/>
      <c r="AB208" s="508"/>
      <c r="AC208" s="508"/>
      <c r="AD208" s="508"/>
      <c r="AE208" s="508"/>
      <c r="AF208" s="508"/>
      <c r="AG208" s="508"/>
      <c r="AH208" s="508"/>
      <c r="AI208" s="508"/>
      <c r="AJ208" s="508"/>
      <c r="AK208" s="508"/>
      <c r="AL208" s="508"/>
      <c r="AM208" s="508"/>
      <c r="AN208" s="508"/>
      <c r="AO208" s="508"/>
      <c r="AP208" s="508"/>
      <c r="AQ208" s="508"/>
      <c r="AR208" s="508"/>
      <c r="AS208" s="508"/>
      <c r="AT208" s="508"/>
      <c r="AU208" s="508"/>
      <c r="AV208" s="508"/>
      <c r="AW208" s="508"/>
      <c r="AX208" s="508"/>
      <c r="AY208" s="508"/>
      <c r="AZ208" s="508"/>
      <c r="BA208" s="508"/>
      <c r="BB208" s="508"/>
      <c r="BC208" s="508"/>
      <c r="BD208" s="508"/>
      <c r="BE208" s="508"/>
      <c r="BF208" s="508"/>
      <c r="BG208" s="508"/>
      <c r="BH208" s="508"/>
      <c r="BI208" s="508"/>
      <c r="BJ208" s="508"/>
      <c r="BK208" s="508"/>
      <c r="BL208" s="508"/>
      <c r="BM208" s="508"/>
      <c r="BN208" s="508"/>
      <c r="BO208" s="508"/>
      <c r="BP208" s="508"/>
      <c r="BQ208" s="508"/>
      <c r="BR208" s="508"/>
      <c r="BS208" s="508"/>
      <c r="BT208" s="508"/>
      <c r="BU208" s="508"/>
      <c r="BV208" s="508"/>
      <c r="BW208" s="508"/>
      <c r="BX208" s="508"/>
      <c r="BY208" s="508"/>
      <c r="BZ208" s="508"/>
      <c r="CA208" s="508"/>
      <c r="CB208" s="508"/>
      <c r="CC208" s="508"/>
      <c r="CD208" s="508"/>
      <c r="CE208" s="508"/>
      <c r="CF208" s="508"/>
      <c r="CG208" s="508"/>
      <c r="CH208" s="508"/>
      <c r="CI208" s="508"/>
      <c r="CJ208" s="508"/>
      <c r="CK208" s="508"/>
      <c r="CL208" s="508"/>
      <c r="CM208" s="508"/>
      <c r="CN208" s="508"/>
      <c r="CO208" s="508"/>
      <c r="CP208" s="508"/>
      <c r="CQ208" s="508"/>
      <c r="CR208" s="508"/>
      <c r="CS208" s="508"/>
      <c r="CT208" s="508"/>
      <c r="CU208" s="508"/>
      <c r="CV208" s="508"/>
      <c r="CW208" s="508"/>
      <c r="CX208" s="508"/>
      <c r="CY208" s="508"/>
      <c r="CZ208" s="508"/>
      <c r="DA208" s="508"/>
      <c r="DB208" s="508"/>
      <c r="DC208" s="508"/>
      <c r="DD208" s="508"/>
      <c r="DE208" s="508"/>
      <c r="DF208" s="508"/>
      <c r="DG208" s="508"/>
      <c r="DH208" s="508"/>
      <c r="DI208" s="508"/>
      <c r="DJ208" s="508"/>
      <c r="DK208" s="508"/>
      <c r="DL208" s="508"/>
      <c r="DM208" s="508"/>
      <c r="DN208" s="508"/>
      <c r="DO208" s="508"/>
      <c r="DP208" s="508"/>
      <c r="DQ208" s="508"/>
      <c r="DR208" s="508"/>
      <c r="DS208" s="508"/>
      <c r="DT208" s="508"/>
      <c r="DU208" s="508"/>
      <c r="DV208" s="508"/>
      <c r="DW208" s="508"/>
      <c r="DX208" s="508"/>
      <c r="DY208" s="508"/>
      <c r="DZ208" s="508"/>
      <c r="EA208" s="508"/>
      <c r="EB208" s="508"/>
      <c r="EC208" s="508"/>
      <c r="ED208" s="508"/>
      <c r="EE208" s="508"/>
      <c r="EF208" s="508"/>
      <c r="EG208" s="508"/>
      <c r="EH208" s="508"/>
      <c r="EI208" s="508"/>
      <c r="EJ208" s="508"/>
      <c r="EK208" s="508"/>
      <c r="EL208" s="508"/>
      <c r="EM208" s="508"/>
      <c r="EN208" s="508"/>
      <c r="EO208" s="508"/>
      <c r="EP208" s="508"/>
      <c r="EQ208" s="508"/>
      <c r="ER208" s="508"/>
      <c r="ES208" s="508"/>
      <c r="ET208" s="508"/>
      <c r="EU208" s="508"/>
      <c r="EV208" s="508"/>
      <c r="EW208" s="508"/>
      <c r="EX208" s="508"/>
      <c r="EY208" s="508"/>
      <c r="EZ208" s="508"/>
      <c r="FA208" s="508"/>
      <c r="FB208" s="508"/>
      <c r="FC208" s="508"/>
      <c r="FD208" s="508"/>
      <c r="FE208" s="508"/>
      <c r="FF208" s="508"/>
      <c r="FG208" s="508"/>
      <c r="FH208" s="508"/>
      <c r="FI208" s="508"/>
      <c r="FJ208" s="508"/>
      <c r="FK208" s="508"/>
      <c r="FL208" s="508"/>
      <c r="FM208" s="508"/>
      <c r="FN208" s="508"/>
      <c r="FO208" s="508"/>
      <c r="FP208" s="508"/>
      <c r="FQ208" s="508"/>
      <c r="FR208" s="508"/>
      <c r="FS208" s="508"/>
      <c r="FT208" s="508"/>
      <c r="FU208" s="508"/>
      <c r="FV208" s="508"/>
      <c r="FW208" s="508"/>
      <c r="FX208" s="508"/>
      <c r="FY208" s="508"/>
      <c r="FZ208" s="508"/>
      <c r="GA208" s="508"/>
      <c r="GB208" s="508"/>
      <c r="GC208" s="508"/>
      <c r="GD208" s="508"/>
      <c r="GE208" s="508"/>
      <c r="GF208" s="508"/>
      <c r="GG208" s="508"/>
      <c r="GH208" s="508"/>
      <c r="GI208" s="508"/>
      <c r="GJ208" s="508"/>
      <c r="GK208" s="508"/>
      <c r="GL208" s="508"/>
      <c r="GM208" s="508"/>
      <c r="GN208" s="508"/>
      <c r="GO208" s="508"/>
      <c r="GP208" s="508"/>
      <c r="GQ208" s="508"/>
      <c r="GR208" s="508"/>
      <c r="GS208" s="508"/>
      <c r="GT208" s="508"/>
      <c r="GU208" s="508"/>
      <c r="GV208" s="508"/>
      <c r="GW208" s="508"/>
      <c r="GX208" s="508"/>
      <c r="GY208" s="508"/>
      <c r="GZ208" s="508"/>
      <c r="HA208" s="508"/>
      <c r="HB208" s="508"/>
      <c r="HC208" s="508"/>
      <c r="HD208" s="508"/>
      <c r="HE208" s="508"/>
      <c r="HF208" s="508"/>
      <c r="HG208" s="508"/>
      <c r="HH208" s="508"/>
      <c r="HI208" s="508"/>
      <c r="HJ208" s="508"/>
      <c r="HK208" s="508"/>
      <c r="HL208" s="508"/>
      <c r="HM208" s="508"/>
      <c r="HN208" s="508"/>
      <c r="HO208" s="508"/>
      <c r="HP208" s="508"/>
      <c r="HQ208" s="508"/>
      <c r="HR208" s="508"/>
      <c r="HS208" s="508"/>
      <c r="HT208" s="508"/>
      <c r="HU208" s="508"/>
      <c r="HV208" s="508"/>
      <c r="HW208" s="508"/>
      <c r="HX208" s="508"/>
      <c r="HY208" s="508"/>
      <c r="HZ208" s="508"/>
      <c r="IA208" s="508"/>
      <c r="IB208" s="508"/>
      <c r="IC208" s="508"/>
      <c r="ID208" s="508"/>
      <c r="IE208" s="508"/>
      <c r="IF208" s="508"/>
      <c r="IG208" s="508"/>
      <c r="IH208" s="508"/>
      <c r="II208" s="508"/>
      <c r="IJ208" s="508"/>
      <c r="IK208" s="508"/>
      <c r="IL208" s="508"/>
      <c r="IM208" s="508"/>
      <c r="IN208" s="508"/>
      <c r="IO208" s="508"/>
      <c r="IP208" s="508"/>
      <c r="IQ208" s="508"/>
      <c r="IR208" s="508"/>
      <c r="IS208" s="508"/>
      <c r="IT208" s="508"/>
      <c r="IU208" s="508"/>
      <c r="IV208" s="508"/>
    </row>
    <row r="209" spans="1:256" s="275" customFormat="1">
      <c r="A209" s="940"/>
      <c r="B209" s="526" t="s">
        <v>2418</v>
      </c>
      <c r="C209" s="527" t="s">
        <v>2143</v>
      </c>
      <c r="D209" s="515" t="s">
        <v>2419</v>
      </c>
      <c r="E209" s="607" t="s">
        <v>2420</v>
      </c>
      <c r="F209" s="363">
        <v>0</v>
      </c>
      <c r="G209" s="363">
        <v>0</v>
      </c>
      <c r="H209" s="363">
        <f>F209-G209</f>
        <v>0</v>
      </c>
      <c r="I209" s="607" t="s">
        <v>2421</v>
      </c>
      <c r="J209" s="508"/>
      <c r="K209" s="508"/>
      <c r="L209" s="508"/>
      <c r="M209" s="508"/>
      <c r="N209" s="508"/>
      <c r="O209" s="508"/>
      <c r="P209" s="508"/>
      <c r="Q209" s="508"/>
      <c r="R209" s="508"/>
      <c r="S209" s="508"/>
      <c r="T209" s="508"/>
      <c r="U209" s="508"/>
      <c r="V209" s="508"/>
      <c r="W209" s="508"/>
      <c r="X209" s="508"/>
      <c r="Y209" s="508"/>
      <c r="Z209" s="508"/>
      <c r="AA209" s="508"/>
      <c r="AB209" s="508"/>
      <c r="AC209" s="508"/>
      <c r="AD209" s="508"/>
      <c r="AE209" s="508"/>
      <c r="AF209" s="508"/>
      <c r="AG209" s="508"/>
      <c r="AH209" s="508"/>
      <c r="AI209" s="508"/>
      <c r="AJ209" s="508"/>
      <c r="AK209" s="508"/>
      <c r="AL209" s="508"/>
      <c r="AM209" s="508"/>
      <c r="AN209" s="508"/>
      <c r="AO209" s="508"/>
      <c r="AP209" s="508"/>
      <c r="AQ209" s="508"/>
      <c r="AR209" s="508"/>
      <c r="AS209" s="508"/>
      <c r="AT209" s="508"/>
      <c r="AU209" s="508"/>
      <c r="AV209" s="508"/>
      <c r="AW209" s="508"/>
      <c r="AX209" s="508"/>
      <c r="AY209" s="508"/>
      <c r="AZ209" s="508"/>
      <c r="BA209" s="508"/>
      <c r="BB209" s="508"/>
      <c r="BC209" s="508"/>
      <c r="BD209" s="508"/>
      <c r="BE209" s="508"/>
      <c r="BF209" s="508"/>
      <c r="BG209" s="508"/>
      <c r="BH209" s="508"/>
      <c r="BI209" s="508"/>
      <c r="BJ209" s="508"/>
      <c r="BK209" s="508"/>
      <c r="BL209" s="508"/>
      <c r="BM209" s="508"/>
      <c r="BN209" s="508"/>
      <c r="BO209" s="508"/>
      <c r="BP209" s="508"/>
      <c r="BQ209" s="508"/>
      <c r="BR209" s="508"/>
      <c r="BS209" s="508"/>
      <c r="BT209" s="508"/>
      <c r="BU209" s="508"/>
      <c r="BV209" s="508"/>
      <c r="BW209" s="508"/>
      <c r="BX209" s="508"/>
      <c r="BY209" s="508"/>
      <c r="BZ209" s="508"/>
      <c r="CA209" s="508"/>
      <c r="CB209" s="508"/>
      <c r="CC209" s="508"/>
      <c r="CD209" s="508"/>
      <c r="CE209" s="508"/>
      <c r="CF209" s="508"/>
      <c r="CG209" s="508"/>
      <c r="CH209" s="508"/>
      <c r="CI209" s="508"/>
      <c r="CJ209" s="508"/>
      <c r="CK209" s="508"/>
      <c r="CL209" s="508"/>
      <c r="CM209" s="508"/>
      <c r="CN209" s="508"/>
      <c r="CO209" s="508"/>
      <c r="CP209" s="508"/>
      <c r="CQ209" s="508"/>
      <c r="CR209" s="508"/>
      <c r="CS209" s="508"/>
      <c r="CT209" s="508"/>
      <c r="CU209" s="508"/>
      <c r="CV209" s="508"/>
      <c r="CW209" s="508"/>
      <c r="CX209" s="508"/>
      <c r="CY209" s="508"/>
      <c r="CZ209" s="508"/>
      <c r="DA209" s="508"/>
      <c r="DB209" s="508"/>
      <c r="DC209" s="508"/>
      <c r="DD209" s="508"/>
      <c r="DE209" s="508"/>
      <c r="DF209" s="508"/>
      <c r="DG209" s="508"/>
      <c r="DH209" s="508"/>
      <c r="DI209" s="508"/>
      <c r="DJ209" s="508"/>
      <c r="DK209" s="508"/>
      <c r="DL209" s="508"/>
      <c r="DM209" s="508"/>
      <c r="DN209" s="508"/>
      <c r="DO209" s="508"/>
      <c r="DP209" s="508"/>
      <c r="DQ209" s="508"/>
      <c r="DR209" s="508"/>
      <c r="DS209" s="508"/>
      <c r="DT209" s="508"/>
      <c r="DU209" s="508"/>
      <c r="DV209" s="508"/>
      <c r="DW209" s="508"/>
      <c r="DX209" s="508"/>
      <c r="DY209" s="508"/>
      <c r="DZ209" s="508"/>
      <c r="EA209" s="508"/>
      <c r="EB209" s="508"/>
      <c r="EC209" s="508"/>
      <c r="ED209" s="508"/>
      <c r="EE209" s="508"/>
      <c r="EF209" s="508"/>
      <c r="EG209" s="508"/>
      <c r="EH209" s="508"/>
      <c r="EI209" s="508"/>
      <c r="EJ209" s="508"/>
      <c r="EK209" s="508"/>
      <c r="EL209" s="508"/>
      <c r="EM209" s="508"/>
      <c r="EN209" s="508"/>
      <c r="EO209" s="508"/>
      <c r="EP209" s="508"/>
      <c r="EQ209" s="508"/>
      <c r="ER209" s="508"/>
      <c r="ES209" s="508"/>
      <c r="ET209" s="508"/>
      <c r="EU209" s="508"/>
      <c r="EV209" s="508"/>
      <c r="EW209" s="508"/>
      <c r="EX209" s="508"/>
      <c r="EY209" s="508"/>
      <c r="EZ209" s="508"/>
      <c r="FA209" s="508"/>
      <c r="FB209" s="508"/>
      <c r="FC209" s="508"/>
      <c r="FD209" s="508"/>
      <c r="FE209" s="508"/>
      <c r="FF209" s="508"/>
      <c r="FG209" s="508"/>
      <c r="FH209" s="508"/>
      <c r="FI209" s="508"/>
      <c r="FJ209" s="508"/>
      <c r="FK209" s="508"/>
      <c r="FL209" s="508"/>
      <c r="FM209" s="508"/>
      <c r="FN209" s="508"/>
      <c r="FO209" s="508"/>
      <c r="FP209" s="508"/>
      <c r="FQ209" s="508"/>
      <c r="FR209" s="508"/>
      <c r="FS209" s="508"/>
      <c r="FT209" s="508"/>
      <c r="FU209" s="508"/>
      <c r="FV209" s="508"/>
      <c r="FW209" s="508"/>
      <c r="FX209" s="508"/>
      <c r="FY209" s="508"/>
      <c r="FZ209" s="508"/>
      <c r="GA209" s="508"/>
      <c r="GB209" s="508"/>
      <c r="GC209" s="508"/>
      <c r="GD209" s="508"/>
      <c r="GE209" s="508"/>
      <c r="GF209" s="508"/>
      <c r="GG209" s="508"/>
      <c r="GH209" s="508"/>
      <c r="GI209" s="508"/>
      <c r="GJ209" s="508"/>
      <c r="GK209" s="508"/>
      <c r="GL209" s="508"/>
      <c r="GM209" s="508"/>
      <c r="GN209" s="508"/>
      <c r="GO209" s="508"/>
      <c r="GP209" s="508"/>
      <c r="GQ209" s="508"/>
      <c r="GR209" s="508"/>
      <c r="GS209" s="508"/>
      <c r="GT209" s="508"/>
      <c r="GU209" s="508"/>
      <c r="GV209" s="508"/>
      <c r="GW209" s="508"/>
      <c r="GX209" s="508"/>
      <c r="GY209" s="508"/>
      <c r="GZ209" s="508"/>
      <c r="HA209" s="508"/>
      <c r="HB209" s="508"/>
      <c r="HC209" s="508"/>
      <c r="HD209" s="508"/>
      <c r="HE209" s="508"/>
      <c r="HF209" s="508"/>
      <c r="HG209" s="508"/>
      <c r="HH209" s="508"/>
      <c r="HI209" s="508"/>
      <c r="HJ209" s="508"/>
      <c r="HK209" s="508"/>
      <c r="HL209" s="508"/>
      <c r="HM209" s="508"/>
      <c r="HN209" s="508"/>
      <c r="HO209" s="508"/>
      <c r="HP209" s="508"/>
      <c r="HQ209" s="508"/>
      <c r="HR209" s="508"/>
      <c r="HS209" s="508"/>
      <c r="HT209" s="508"/>
      <c r="HU209" s="508"/>
      <c r="HV209" s="508"/>
      <c r="HW209" s="508"/>
      <c r="HX209" s="508"/>
      <c r="HY209" s="508"/>
      <c r="HZ209" s="508"/>
      <c r="IA209" s="508"/>
      <c r="IB209" s="508"/>
      <c r="IC209" s="508"/>
      <c r="ID209" s="508"/>
      <c r="IE209" s="508"/>
      <c r="IF209" s="508"/>
      <c r="IG209" s="508"/>
      <c r="IH209" s="508"/>
      <c r="II209" s="508"/>
      <c r="IJ209" s="508"/>
      <c r="IK209" s="508"/>
      <c r="IL209" s="508"/>
      <c r="IM209" s="508"/>
      <c r="IN209" s="508"/>
      <c r="IO209" s="508"/>
      <c r="IP209" s="508"/>
      <c r="IQ209" s="508"/>
      <c r="IR209" s="508"/>
      <c r="IS209" s="508"/>
      <c r="IT209" s="508"/>
      <c r="IU209" s="508"/>
      <c r="IV209" s="508"/>
    </row>
    <row r="210" spans="1:256" s="275" customFormat="1">
      <c r="A210" s="940"/>
      <c r="B210" s="528"/>
      <c r="C210" s="529"/>
      <c r="D210" s="515"/>
      <c r="E210" s="607"/>
      <c r="F210" s="363"/>
      <c r="G210" s="363"/>
      <c r="H210" s="363"/>
      <c r="I210" s="363"/>
      <c r="J210" s="508"/>
      <c r="K210" s="508"/>
      <c r="L210" s="508"/>
      <c r="M210" s="508"/>
      <c r="N210" s="508"/>
      <c r="O210" s="508"/>
      <c r="P210" s="508"/>
      <c r="Q210" s="508"/>
      <c r="R210" s="508"/>
      <c r="S210" s="508"/>
      <c r="T210" s="508"/>
      <c r="U210" s="508"/>
      <c r="V210" s="508"/>
      <c r="W210" s="508"/>
      <c r="X210" s="508"/>
      <c r="Y210" s="508"/>
      <c r="Z210" s="508"/>
      <c r="AA210" s="508"/>
      <c r="AB210" s="508"/>
      <c r="AC210" s="508"/>
      <c r="AD210" s="508"/>
      <c r="AE210" s="508"/>
      <c r="AF210" s="508"/>
      <c r="AG210" s="508"/>
      <c r="AH210" s="508"/>
      <c r="AI210" s="508"/>
      <c r="AJ210" s="508"/>
      <c r="AK210" s="508"/>
      <c r="AL210" s="508"/>
      <c r="AM210" s="508"/>
      <c r="AN210" s="508"/>
      <c r="AO210" s="508"/>
      <c r="AP210" s="508"/>
      <c r="AQ210" s="508"/>
      <c r="AR210" s="508"/>
      <c r="AS210" s="508"/>
      <c r="AT210" s="508"/>
      <c r="AU210" s="508"/>
      <c r="AV210" s="508"/>
      <c r="AW210" s="508"/>
      <c r="AX210" s="508"/>
      <c r="AY210" s="508"/>
      <c r="AZ210" s="508"/>
      <c r="BA210" s="508"/>
      <c r="BB210" s="508"/>
      <c r="BC210" s="508"/>
      <c r="BD210" s="508"/>
      <c r="BE210" s="508"/>
      <c r="BF210" s="508"/>
      <c r="BG210" s="508"/>
      <c r="BH210" s="508"/>
      <c r="BI210" s="508"/>
      <c r="BJ210" s="508"/>
      <c r="BK210" s="508"/>
      <c r="BL210" s="508"/>
      <c r="BM210" s="508"/>
      <c r="BN210" s="508"/>
      <c r="BO210" s="508"/>
      <c r="BP210" s="508"/>
      <c r="BQ210" s="508"/>
      <c r="BR210" s="508"/>
      <c r="BS210" s="508"/>
      <c r="BT210" s="508"/>
      <c r="BU210" s="508"/>
      <c r="BV210" s="508"/>
      <c r="BW210" s="508"/>
      <c r="BX210" s="508"/>
      <c r="BY210" s="508"/>
      <c r="BZ210" s="508"/>
      <c r="CA210" s="508"/>
      <c r="CB210" s="508"/>
      <c r="CC210" s="508"/>
      <c r="CD210" s="508"/>
      <c r="CE210" s="508"/>
      <c r="CF210" s="508"/>
      <c r="CG210" s="508"/>
      <c r="CH210" s="508"/>
      <c r="CI210" s="508"/>
      <c r="CJ210" s="508"/>
      <c r="CK210" s="508"/>
      <c r="CL210" s="508"/>
      <c r="CM210" s="508"/>
      <c r="CN210" s="508"/>
      <c r="CO210" s="508"/>
      <c r="CP210" s="508"/>
      <c r="CQ210" s="508"/>
      <c r="CR210" s="508"/>
      <c r="CS210" s="508"/>
      <c r="CT210" s="508"/>
      <c r="CU210" s="508"/>
      <c r="CV210" s="508"/>
      <c r="CW210" s="508"/>
      <c r="CX210" s="508"/>
      <c r="CY210" s="508"/>
      <c r="CZ210" s="508"/>
      <c r="DA210" s="508"/>
      <c r="DB210" s="508"/>
      <c r="DC210" s="508"/>
      <c r="DD210" s="508"/>
      <c r="DE210" s="508"/>
      <c r="DF210" s="508"/>
      <c r="DG210" s="508"/>
      <c r="DH210" s="508"/>
      <c r="DI210" s="508"/>
      <c r="DJ210" s="508"/>
      <c r="DK210" s="508"/>
      <c r="DL210" s="508"/>
      <c r="DM210" s="508"/>
      <c r="DN210" s="508"/>
      <c r="DO210" s="508"/>
      <c r="DP210" s="508"/>
      <c r="DQ210" s="508"/>
      <c r="DR210" s="508"/>
      <c r="DS210" s="508"/>
      <c r="DT210" s="508"/>
      <c r="DU210" s="508"/>
      <c r="DV210" s="508"/>
      <c r="DW210" s="508"/>
      <c r="DX210" s="508"/>
      <c r="DY210" s="508"/>
      <c r="DZ210" s="508"/>
      <c r="EA210" s="508"/>
      <c r="EB210" s="508"/>
      <c r="EC210" s="508"/>
      <c r="ED210" s="508"/>
      <c r="EE210" s="508"/>
      <c r="EF210" s="508"/>
      <c r="EG210" s="508"/>
      <c r="EH210" s="508"/>
      <c r="EI210" s="508"/>
      <c r="EJ210" s="508"/>
      <c r="EK210" s="508"/>
      <c r="EL210" s="508"/>
      <c r="EM210" s="508"/>
      <c r="EN210" s="508"/>
      <c r="EO210" s="508"/>
      <c r="EP210" s="508"/>
      <c r="EQ210" s="508"/>
      <c r="ER210" s="508"/>
      <c r="ES210" s="508"/>
      <c r="ET210" s="508"/>
      <c r="EU210" s="508"/>
      <c r="EV210" s="508"/>
      <c r="EW210" s="508"/>
      <c r="EX210" s="508"/>
      <c r="EY210" s="508"/>
      <c r="EZ210" s="508"/>
      <c r="FA210" s="508"/>
      <c r="FB210" s="508"/>
      <c r="FC210" s="508"/>
      <c r="FD210" s="508"/>
      <c r="FE210" s="508"/>
      <c r="FF210" s="508"/>
      <c r="FG210" s="508"/>
      <c r="FH210" s="508"/>
      <c r="FI210" s="508"/>
      <c r="FJ210" s="508"/>
      <c r="FK210" s="508"/>
      <c r="FL210" s="508"/>
      <c r="FM210" s="508"/>
      <c r="FN210" s="508"/>
      <c r="FO210" s="508"/>
      <c r="FP210" s="508"/>
      <c r="FQ210" s="508"/>
      <c r="FR210" s="508"/>
      <c r="FS210" s="508"/>
      <c r="FT210" s="508"/>
      <c r="FU210" s="508"/>
      <c r="FV210" s="508"/>
      <c r="FW210" s="508"/>
      <c r="FX210" s="508"/>
      <c r="FY210" s="508"/>
      <c r="FZ210" s="508"/>
      <c r="GA210" s="508"/>
      <c r="GB210" s="508"/>
      <c r="GC210" s="508"/>
      <c r="GD210" s="508"/>
      <c r="GE210" s="508"/>
      <c r="GF210" s="508"/>
      <c r="GG210" s="508"/>
      <c r="GH210" s="508"/>
      <c r="GI210" s="508"/>
      <c r="GJ210" s="508"/>
      <c r="GK210" s="508"/>
      <c r="GL210" s="508"/>
      <c r="GM210" s="508"/>
      <c r="GN210" s="508"/>
      <c r="GO210" s="508"/>
      <c r="GP210" s="508"/>
      <c r="GQ210" s="508"/>
      <c r="GR210" s="508"/>
      <c r="GS210" s="508"/>
      <c r="GT210" s="508"/>
      <c r="GU210" s="508"/>
      <c r="GV210" s="508"/>
      <c r="GW210" s="508"/>
      <c r="GX210" s="508"/>
      <c r="GY210" s="508"/>
      <c r="GZ210" s="508"/>
      <c r="HA210" s="508"/>
      <c r="HB210" s="508"/>
      <c r="HC210" s="508"/>
      <c r="HD210" s="508"/>
      <c r="HE210" s="508"/>
      <c r="HF210" s="508"/>
      <c r="HG210" s="508"/>
      <c r="HH210" s="508"/>
      <c r="HI210" s="508"/>
      <c r="HJ210" s="508"/>
      <c r="HK210" s="508"/>
      <c r="HL210" s="508"/>
      <c r="HM210" s="508"/>
      <c r="HN210" s="508"/>
      <c r="HO210" s="508"/>
      <c r="HP210" s="508"/>
      <c r="HQ210" s="508"/>
      <c r="HR210" s="508"/>
      <c r="HS210" s="508"/>
      <c r="HT210" s="508"/>
      <c r="HU210" s="508"/>
      <c r="HV210" s="508"/>
      <c r="HW210" s="508"/>
      <c r="HX210" s="508"/>
      <c r="HY210" s="508"/>
      <c r="HZ210" s="508"/>
      <c r="IA210" s="508"/>
      <c r="IB210" s="508"/>
      <c r="IC210" s="508"/>
      <c r="ID210" s="508"/>
      <c r="IE210" s="508"/>
      <c r="IF210" s="508"/>
      <c r="IG210" s="508"/>
      <c r="IH210" s="508"/>
      <c r="II210" s="508"/>
      <c r="IJ210" s="508"/>
      <c r="IK210" s="508"/>
      <c r="IL210" s="508"/>
      <c r="IM210" s="508"/>
      <c r="IN210" s="508"/>
      <c r="IO210" s="508"/>
      <c r="IP210" s="508"/>
      <c r="IQ210" s="508"/>
      <c r="IR210" s="508"/>
      <c r="IS210" s="508"/>
      <c r="IT210" s="508"/>
      <c r="IU210" s="508"/>
      <c r="IV210" s="508"/>
    </row>
    <row r="211" spans="1:256" s="275" customFormat="1">
      <c r="A211" s="509"/>
      <c r="B211" s="510"/>
      <c r="C211" s="510"/>
      <c r="D211" s="510"/>
      <c r="E211" s="611"/>
      <c r="F211" s="612"/>
      <c r="G211" s="613"/>
      <c r="H211" s="612"/>
      <c r="I211" s="414"/>
      <c r="J211" s="508"/>
      <c r="K211" s="508"/>
      <c r="L211" s="508"/>
      <c r="M211" s="508"/>
      <c r="N211" s="508"/>
      <c r="O211" s="508"/>
      <c r="P211" s="508"/>
      <c r="Q211" s="508"/>
      <c r="R211" s="508"/>
      <c r="S211" s="508"/>
      <c r="T211" s="508"/>
      <c r="U211" s="508"/>
      <c r="V211" s="508"/>
      <c r="W211" s="508"/>
      <c r="X211" s="508"/>
      <c r="Y211" s="508"/>
      <c r="Z211" s="508"/>
      <c r="AA211" s="508"/>
      <c r="AB211" s="508"/>
      <c r="AC211" s="508"/>
      <c r="AD211" s="508"/>
      <c r="AE211" s="508"/>
      <c r="AF211" s="508"/>
      <c r="AG211" s="508"/>
      <c r="AH211" s="508"/>
      <c r="AI211" s="508"/>
      <c r="AJ211" s="508"/>
      <c r="AK211" s="508"/>
      <c r="AL211" s="508"/>
      <c r="AM211" s="508"/>
      <c r="AN211" s="508"/>
      <c r="AO211" s="508"/>
      <c r="AP211" s="508"/>
      <c r="AQ211" s="508"/>
      <c r="AR211" s="508"/>
      <c r="AS211" s="508"/>
      <c r="AT211" s="508"/>
      <c r="AU211" s="508"/>
      <c r="AV211" s="508"/>
      <c r="AW211" s="508"/>
      <c r="AX211" s="508"/>
      <c r="AY211" s="508"/>
      <c r="AZ211" s="508"/>
      <c r="BA211" s="508"/>
      <c r="BB211" s="508"/>
      <c r="BC211" s="508"/>
      <c r="BD211" s="508"/>
      <c r="BE211" s="508"/>
      <c r="BF211" s="508"/>
      <c r="BG211" s="508"/>
      <c r="BH211" s="508"/>
      <c r="BI211" s="508"/>
      <c r="BJ211" s="508"/>
      <c r="BK211" s="508"/>
      <c r="BL211" s="508"/>
      <c r="BM211" s="508"/>
      <c r="BN211" s="508"/>
      <c r="BO211" s="508"/>
      <c r="BP211" s="508"/>
      <c r="BQ211" s="508"/>
      <c r="BR211" s="508"/>
      <c r="BS211" s="508"/>
      <c r="BT211" s="508"/>
      <c r="BU211" s="508"/>
      <c r="BV211" s="508"/>
      <c r="BW211" s="508"/>
      <c r="BX211" s="508"/>
      <c r="BY211" s="508"/>
      <c r="BZ211" s="508"/>
      <c r="CA211" s="508"/>
      <c r="CB211" s="508"/>
      <c r="CC211" s="508"/>
      <c r="CD211" s="508"/>
      <c r="CE211" s="508"/>
      <c r="CF211" s="508"/>
      <c r="CG211" s="508"/>
      <c r="CH211" s="508"/>
      <c r="CI211" s="508"/>
      <c r="CJ211" s="508"/>
      <c r="CK211" s="508"/>
      <c r="CL211" s="508"/>
      <c r="CM211" s="508"/>
      <c r="CN211" s="508"/>
      <c r="CO211" s="508"/>
      <c r="CP211" s="508"/>
      <c r="CQ211" s="508"/>
      <c r="CR211" s="508"/>
      <c r="CS211" s="508"/>
      <c r="CT211" s="508"/>
      <c r="CU211" s="508"/>
      <c r="CV211" s="508"/>
      <c r="CW211" s="508"/>
      <c r="CX211" s="508"/>
      <c r="CY211" s="508"/>
      <c r="CZ211" s="508"/>
      <c r="DA211" s="508"/>
      <c r="DB211" s="508"/>
      <c r="DC211" s="508"/>
      <c r="DD211" s="508"/>
      <c r="DE211" s="508"/>
      <c r="DF211" s="508"/>
      <c r="DG211" s="508"/>
      <c r="DH211" s="508"/>
      <c r="DI211" s="508"/>
      <c r="DJ211" s="508"/>
      <c r="DK211" s="508"/>
      <c r="DL211" s="508"/>
      <c r="DM211" s="508"/>
      <c r="DN211" s="508"/>
      <c r="DO211" s="508"/>
      <c r="DP211" s="508"/>
      <c r="DQ211" s="508"/>
      <c r="DR211" s="508"/>
      <c r="DS211" s="508"/>
      <c r="DT211" s="508"/>
      <c r="DU211" s="508"/>
      <c r="DV211" s="508"/>
      <c r="DW211" s="508"/>
      <c r="DX211" s="508"/>
      <c r="DY211" s="508"/>
      <c r="DZ211" s="508"/>
      <c r="EA211" s="508"/>
      <c r="EB211" s="508"/>
      <c r="EC211" s="508"/>
      <c r="ED211" s="508"/>
      <c r="EE211" s="508"/>
      <c r="EF211" s="508"/>
      <c r="EG211" s="508"/>
      <c r="EH211" s="508"/>
      <c r="EI211" s="508"/>
      <c r="EJ211" s="508"/>
      <c r="EK211" s="508"/>
      <c r="EL211" s="508"/>
      <c r="EM211" s="508"/>
      <c r="EN211" s="508"/>
      <c r="EO211" s="508"/>
      <c r="EP211" s="508"/>
      <c r="EQ211" s="508"/>
      <c r="ER211" s="508"/>
      <c r="ES211" s="508"/>
      <c r="ET211" s="508"/>
      <c r="EU211" s="508"/>
      <c r="EV211" s="508"/>
      <c r="EW211" s="508"/>
      <c r="EX211" s="508"/>
      <c r="EY211" s="508"/>
      <c r="EZ211" s="508"/>
      <c r="FA211" s="508"/>
      <c r="FB211" s="508"/>
      <c r="FC211" s="508"/>
      <c r="FD211" s="508"/>
      <c r="FE211" s="508"/>
      <c r="FF211" s="508"/>
      <c r="FG211" s="508"/>
      <c r="FH211" s="508"/>
      <c r="FI211" s="508"/>
      <c r="FJ211" s="508"/>
      <c r="FK211" s="508"/>
      <c r="FL211" s="508"/>
      <c r="FM211" s="508"/>
      <c r="FN211" s="508"/>
      <c r="FO211" s="508"/>
      <c r="FP211" s="508"/>
      <c r="FQ211" s="508"/>
      <c r="FR211" s="508"/>
      <c r="FS211" s="508"/>
      <c r="FT211" s="508"/>
      <c r="FU211" s="508"/>
      <c r="FV211" s="508"/>
      <c r="FW211" s="508"/>
      <c r="FX211" s="508"/>
      <c r="FY211" s="508"/>
      <c r="FZ211" s="508"/>
      <c r="GA211" s="508"/>
      <c r="GB211" s="508"/>
      <c r="GC211" s="508"/>
      <c r="GD211" s="508"/>
      <c r="GE211" s="508"/>
      <c r="GF211" s="508"/>
      <c r="GG211" s="508"/>
      <c r="GH211" s="508"/>
      <c r="GI211" s="508"/>
      <c r="GJ211" s="508"/>
      <c r="GK211" s="508"/>
      <c r="GL211" s="508"/>
      <c r="GM211" s="508"/>
      <c r="GN211" s="508"/>
      <c r="GO211" s="508"/>
      <c r="GP211" s="508"/>
      <c r="GQ211" s="508"/>
      <c r="GR211" s="508"/>
      <c r="GS211" s="508"/>
      <c r="GT211" s="508"/>
      <c r="GU211" s="508"/>
      <c r="GV211" s="508"/>
      <c r="GW211" s="508"/>
      <c r="GX211" s="508"/>
      <c r="GY211" s="508"/>
      <c r="GZ211" s="508"/>
      <c r="HA211" s="508"/>
      <c r="HB211" s="508"/>
      <c r="HC211" s="508"/>
      <c r="HD211" s="508"/>
      <c r="HE211" s="508"/>
      <c r="HF211" s="508"/>
      <c r="HG211" s="508"/>
      <c r="HH211" s="508"/>
      <c r="HI211" s="508"/>
      <c r="HJ211" s="508"/>
      <c r="HK211" s="508"/>
      <c r="HL211" s="508"/>
      <c r="HM211" s="508"/>
      <c r="HN211" s="508"/>
      <c r="HO211" s="508"/>
      <c r="HP211" s="508"/>
      <c r="HQ211" s="508"/>
      <c r="HR211" s="508"/>
      <c r="HS211" s="508"/>
      <c r="HT211" s="508"/>
      <c r="HU211" s="508"/>
      <c r="HV211" s="508"/>
      <c r="HW211" s="508"/>
      <c r="HX211" s="508"/>
      <c r="HY211" s="508"/>
      <c r="HZ211" s="508"/>
      <c r="IA211" s="508"/>
      <c r="IB211" s="508"/>
      <c r="IC211" s="508"/>
      <c r="ID211" s="508"/>
      <c r="IE211" s="508"/>
      <c r="IF211" s="508"/>
      <c r="IG211" s="508"/>
      <c r="IH211" s="508"/>
      <c r="II211" s="508"/>
      <c r="IJ211" s="508"/>
      <c r="IK211" s="508"/>
      <c r="IL211" s="508"/>
      <c r="IM211" s="508"/>
      <c r="IN211" s="508"/>
      <c r="IO211" s="508"/>
      <c r="IP211" s="508"/>
      <c r="IQ211" s="508"/>
      <c r="IR211" s="508"/>
      <c r="IS211" s="508"/>
      <c r="IT211" s="508"/>
      <c r="IU211" s="508"/>
      <c r="IV211" s="508"/>
    </row>
    <row r="212" spans="1:256" s="275" customFormat="1">
      <c r="A212" s="502" t="s">
        <v>2422</v>
      </c>
      <c r="B212" s="502" t="s">
        <v>27</v>
      </c>
      <c r="C212" s="502" t="s">
        <v>16</v>
      </c>
      <c r="D212" s="503" t="s">
        <v>17</v>
      </c>
      <c r="E212" s="502" t="s">
        <v>18</v>
      </c>
      <c r="F212" s="504" t="s">
        <v>78</v>
      </c>
      <c r="G212" s="505"/>
      <c r="H212" s="506"/>
      <c r="I212" s="507" t="s">
        <v>1</v>
      </c>
      <c r="J212" s="508"/>
      <c r="K212" s="508"/>
      <c r="L212" s="508"/>
      <c r="M212" s="508"/>
      <c r="N212" s="508"/>
      <c r="O212" s="508"/>
      <c r="P212" s="508"/>
      <c r="Q212" s="508"/>
      <c r="R212" s="508"/>
      <c r="S212" s="508"/>
      <c r="T212" s="508"/>
      <c r="U212" s="508"/>
      <c r="V212" s="508"/>
      <c r="W212" s="508"/>
      <c r="X212" s="508"/>
      <c r="Y212" s="508"/>
      <c r="Z212" s="508"/>
      <c r="AA212" s="508"/>
      <c r="AB212" s="508"/>
      <c r="AC212" s="508"/>
      <c r="AD212" s="508"/>
      <c r="AE212" s="508"/>
      <c r="AF212" s="508"/>
      <c r="AG212" s="508"/>
      <c r="AH212" s="508"/>
      <c r="AI212" s="508"/>
      <c r="AJ212" s="508"/>
      <c r="AK212" s="508"/>
      <c r="AL212" s="508"/>
      <c r="AM212" s="508"/>
      <c r="AN212" s="508"/>
      <c r="AO212" s="508"/>
      <c r="AP212" s="508"/>
      <c r="AQ212" s="508"/>
      <c r="AR212" s="508"/>
      <c r="AS212" s="508"/>
      <c r="AT212" s="508"/>
      <c r="AU212" s="508"/>
      <c r="AV212" s="508"/>
      <c r="AW212" s="508"/>
      <c r="AX212" s="508"/>
      <c r="AY212" s="508"/>
      <c r="AZ212" s="508"/>
      <c r="BA212" s="508"/>
      <c r="BB212" s="508"/>
      <c r="BC212" s="508"/>
      <c r="BD212" s="508"/>
      <c r="BE212" s="508"/>
      <c r="BF212" s="508"/>
      <c r="BG212" s="508"/>
      <c r="BH212" s="508"/>
      <c r="BI212" s="508"/>
      <c r="BJ212" s="508"/>
      <c r="BK212" s="508"/>
      <c r="BL212" s="508"/>
      <c r="BM212" s="508"/>
      <c r="BN212" s="508"/>
      <c r="BO212" s="508"/>
      <c r="BP212" s="508"/>
      <c r="BQ212" s="508"/>
      <c r="BR212" s="508"/>
      <c r="BS212" s="508"/>
      <c r="BT212" s="508"/>
      <c r="BU212" s="508"/>
      <c r="BV212" s="508"/>
      <c r="BW212" s="508"/>
      <c r="BX212" s="508"/>
      <c r="BY212" s="508"/>
      <c r="BZ212" s="508"/>
      <c r="CA212" s="508"/>
      <c r="CB212" s="508"/>
      <c r="CC212" s="508"/>
      <c r="CD212" s="508"/>
      <c r="CE212" s="508"/>
      <c r="CF212" s="508"/>
      <c r="CG212" s="508"/>
      <c r="CH212" s="508"/>
      <c r="CI212" s="508"/>
      <c r="CJ212" s="508"/>
      <c r="CK212" s="508"/>
      <c r="CL212" s="508"/>
      <c r="CM212" s="508"/>
      <c r="CN212" s="508"/>
      <c r="CO212" s="508"/>
      <c r="CP212" s="508"/>
      <c r="CQ212" s="508"/>
      <c r="CR212" s="508"/>
      <c r="CS212" s="508"/>
      <c r="CT212" s="508"/>
      <c r="CU212" s="508"/>
      <c r="CV212" s="508"/>
      <c r="CW212" s="508"/>
      <c r="CX212" s="508"/>
      <c r="CY212" s="508"/>
      <c r="CZ212" s="508"/>
      <c r="DA212" s="508"/>
      <c r="DB212" s="508"/>
      <c r="DC212" s="508"/>
      <c r="DD212" s="508"/>
      <c r="DE212" s="508"/>
      <c r="DF212" s="508"/>
      <c r="DG212" s="508"/>
      <c r="DH212" s="508"/>
      <c r="DI212" s="508"/>
      <c r="DJ212" s="508"/>
      <c r="DK212" s="508"/>
      <c r="DL212" s="508"/>
      <c r="DM212" s="508"/>
      <c r="DN212" s="508"/>
      <c r="DO212" s="508"/>
      <c r="DP212" s="508"/>
      <c r="DQ212" s="508"/>
      <c r="DR212" s="508"/>
      <c r="DS212" s="508"/>
      <c r="DT212" s="508"/>
      <c r="DU212" s="508"/>
      <c r="DV212" s="508"/>
      <c r="DW212" s="508"/>
      <c r="DX212" s="508"/>
      <c r="DY212" s="508"/>
      <c r="DZ212" s="508"/>
      <c r="EA212" s="508"/>
      <c r="EB212" s="508"/>
      <c r="EC212" s="508"/>
      <c r="ED212" s="508"/>
      <c r="EE212" s="508"/>
      <c r="EF212" s="508"/>
      <c r="EG212" s="508"/>
      <c r="EH212" s="508"/>
      <c r="EI212" s="508"/>
      <c r="EJ212" s="508"/>
      <c r="EK212" s="508"/>
      <c r="EL212" s="508"/>
      <c r="EM212" s="508"/>
      <c r="EN212" s="508"/>
      <c r="EO212" s="508"/>
      <c r="EP212" s="508"/>
      <c r="EQ212" s="508"/>
      <c r="ER212" s="508"/>
      <c r="ES212" s="508"/>
      <c r="ET212" s="508"/>
      <c r="EU212" s="508"/>
      <c r="EV212" s="508"/>
      <c r="EW212" s="508"/>
      <c r="EX212" s="508"/>
      <c r="EY212" s="508"/>
      <c r="EZ212" s="508"/>
      <c r="FA212" s="508"/>
      <c r="FB212" s="508"/>
      <c r="FC212" s="508"/>
      <c r="FD212" s="508"/>
      <c r="FE212" s="508"/>
      <c r="FF212" s="508"/>
      <c r="FG212" s="508"/>
      <c r="FH212" s="508"/>
      <c r="FI212" s="508"/>
      <c r="FJ212" s="508"/>
      <c r="FK212" s="508"/>
      <c r="FL212" s="508"/>
      <c r="FM212" s="508"/>
      <c r="FN212" s="508"/>
      <c r="FO212" s="508"/>
      <c r="FP212" s="508"/>
      <c r="FQ212" s="508"/>
      <c r="FR212" s="508"/>
      <c r="FS212" s="508"/>
      <c r="FT212" s="508"/>
      <c r="FU212" s="508"/>
      <c r="FV212" s="508"/>
      <c r="FW212" s="508"/>
      <c r="FX212" s="508"/>
      <c r="FY212" s="508"/>
      <c r="FZ212" s="508"/>
      <c r="GA212" s="508"/>
      <c r="GB212" s="508"/>
      <c r="GC212" s="508"/>
      <c r="GD212" s="508"/>
      <c r="GE212" s="508"/>
      <c r="GF212" s="508"/>
      <c r="GG212" s="508"/>
      <c r="GH212" s="508"/>
      <c r="GI212" s="508"/>
      <c r="GJ212" s="508"/>
      <c r="GK212" s="508"/>
      <c r="GL212" s="508"/>
      <c r="GM212" s="508"/>
      <c r="GN212" s="508"/>
      <c r="GO212" s="508"/>
      <c r="GP212" s="508"/>
      <c r="GQ212" s="508"/>
      <c r="GR212" s="508"/>
      <c r="GS212" s="508"/>
      <c r="GT212" s="508"/>
      <c r="GU212" s="508"/>
      <c r="GV212" s="508"/>
      <c r="GW212" s="508"/>
      <c r="GX212" s="508"/>
      <c r="GY212" s="508"/>
      <c r="GZ212" s="508"/>
      <c r="HA212" s="508"/>
      <c r="HB212" s="508"/>
      <c r="HC212" s="508"/>
      <c r="HD212" s="508"/>
      <c r="HE212" s="508"/>
      <c r="HF212" s="508"/>
      <c r="HG212" s="508"/>
      <c r="HH212" s="508"/>
      <c r="HI212" s="508"/>
      <c r="HJ212" s="508"/>
      <c r="HK212" s="508"/>
      <c r="HL212" s="508"/>
      <c r="HM212" s="508"/>
      <c r="HN212" s="508"/>
      <c r="HO212" s="508"/>
      <c r="HP212" s="508"/>
      <c r="HQ212" s="508"/>
      <c r="HR212" s="508"/>
      <c r="HS212" s="508"/>
      <c r="HT212" s="508"/>
      <c r="HU212" s="508"/>
      <c r="HV212" s="508"/>
      <c r="HW212" s="508"/>
      <c r="HX212" s="508"/>
      <c r="HY212" s="508"/>
      <c r="HZ212" s="508"/>
      <c r="IA212" s="508"/>
      <c r="IB212" s="508"/>
      <c r="IC212" s="508"/>
      <c r="ID212" s="508"/>
      <c r="IE212" s="508"/>
      <c r="IF212" s="508"/>
      <c r="IG212" s="508"/>
      <c r="IH212" s="508"/>
      <c r="II212" s="508"/>
      <c r="IJ212" s="508"/>
      <c r="IK212" s="508"/>
      <c r="IL212" s="508"/>
      <c r="IM212" s="508"/>
      <c r="IN212" s="508"/>
      <c r="IO212" s="508"/>
      <c r="IP212" s="508"/>
      <c r="IQ212" s="508"/>
      <c r="IR212" s="508"/>
      <c r="IS212" s="508"/>
      <c r="IT212" s="508"/>
      <c r="IU212" s="508"/>
      <c r="IV212" s="508"/>
    </row>
    <row r="213" spans="1:256" s="275" customFormat="1" ht="29.25">
      <c r="A213" s="941" t="s">
        <v>2423</v>
      </c>
      <c r="B213" s="510"/>
      <c r="C213" s="510"/>
      <c r="D213" s="510"/>
      <c r="E213" s="510"/>
      <c r="F213" s="507" t="s">
        <v>19</v>
      </c>
      <c r="G213" s="511" t="s">
        <v>2424</v>
      </c>
      <c r="H213" s="507" t="s">
        <v>20</v>
      </c>
      <c r="I213" s="435"/>
      <c r="J213" s="508"/>
      <c r="K213" s="508"/>
      <c r="L213" s="508"/>
      <c r="M213" s="508"/>
      <c r="N213" s="508"/>
      <c r="O213" s="508"/>
      <c r="P213" s="508"/>
      <c r="Q213" s="508"/>
      <c r="R213" s="508"/>
      <c r="S213" s="508"/>
      <c r="T213" s="508"/>
      <c r="U213" s="508"/>
      <c r="V213" s="508"/>
      <c r="W213" s="508"/>
      <c r="X213" s="508"/>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8"/>
      <c r="AY213" s="508"/>
      <c r="AZ213" s="508"/>
      <c r="BA213" s="508"/>
      <c r="BB213" s="508"/>
      <c r="BC213" s="508"/>
      <c r="BD213" s="508"/>
      <c r="BE213" s="508"/>
      <c r="BF213" s="508"/>
      <c r="BG213" s="508"/>
      <c r="BH213" s="508"/>
      <c r="BI213" s="508"/>
      <c r="BJ213" s="508"/>
      <c r="BK213" s="508"/>
      <c r="BL213" s="508"/>
      <c r="BM213" s="508"/>
      <c r="BN213" s="508"/>
      <c r="BO213" s="508"/>
      <c r="BP213" s="508"/>
      <c r="BQ213" s="508"/>
      <c r="BR213" s="508"/>
      <c r="BS213" s="508"/>
      <c r="BT213" s="508"/>
      <c r="BU213" s="508"/>
      <c r="BV213" s="508"/>
      <c r="BW213" s="508"/>
      <c r="BX213" s="508"/>
      <c r="BY213" s="508"/>
      <c r="BZ213" s="508"/>
      <c r="CA213" s="508"/>
      <c r="CB213" s="508"/>
      <c r="CC213" s="508"/>
      <c r="CD213" s="508"/>
      <c r="CE213" s="508"/>
      <c r="CF213" s="508"/>
      <c r="CG213" s="508"/>
      <c r="CH213" s="508"/>
      <c r="CI213" s="508"/>
      <c r="CJ213" s="508"/>
      <c r="CK213" s="508"/>
      <c r="CL213" s="508"/>
      <c r="CM213" s="508"/>
      <c r="CN213" s="508"/>
      <c r="CO213" s="508"/>
      <c r="CP213" s="508"/>
      <c r="CQ213" s="508"/>
      <c r="CR213" s="508"/>
      <c r="CS213" s="508"/>
      <c r="CT213" s="508"/>
      <c r="CU213" s="508"/>
      <c r="CV213" s="508"/>
      <c r="CW213" s="508"/>
      <c r="CX213" s="508"/>
      <c r="CY213" s="508"/>
      <c r="CZ213" s="508"/>
      <c r="DA213" s="508"/>
      <c r="DB213" s="508"/>
      <c r="DC213" s="508"/>
      <c r="DD213" s="508"/>
      <c r="DE213" s="508"/>
      <c r="DF213" s="508"/>
      <c r="DG213" s="508"/>
      <c r="DH213" s="508"/>
      <c r="DI213" s="508"/>
      <c r="DJ213" s="508"/>
      <c r="DK213" s="508"/>
      <c r="DL213" s="508"/>
      <c r="DM213" s="508"/>
      <c r="DN213" s="508"/>
      <c r="DO213" s="508"/>
      <c r="DP213" s="508"/>
      <c r="DQ213" s="508"/>
      <c r="DR213" s="508"/>
      <c r="DS213" s="508"/>
      <c r="DT213" s="508"/>
      <c r="DU213" s="508"/>
      <c r="DV213" s="508"/>
      <c r="DW213" s="508"/>
      <c r="DX213" s="508"/>
      <c r="DY213" s="508"/>
      <c r="DZ213" s="508"/>
      <c r="EA213" s="508"/>
      <c r="EB213" s="508"/>
      <c r="EC213" s="508"/>
      <c r="ED213" s="508"/>
      <c r="EE213" s="508"/>
      <c r="EF213" s="508"/>
      <c r="EG213" s="508"/>
      <c r="EH213" s="508"/>
      <c r="EI213" s="508"/>
      <c r="EJ213" s="508"/>
      <c r="EK213" s="508"/>
      <c r="EL213" s="508"/>
      <c r="EM213" s="508"/>
      <c r="EN213" s="508"/>
      <c r="EO213" s="508"/>
      <c r="EP213" s="508"/>
      <c r="EQ213" s="508"/>
      <c r="ER213" s="508"/>
      <c r="ES213" s="508"/>
      <c r="ET213" s="508"/>
      <c r="EU213" s="508"/>
      <c r="EV213" s="508"/>
      <c r="EW213" s="508"/>
      <c r="EX213" s="508"/>
      <c r="EY213" s="508"/>
      <c r="EZ213" s="508"/>
      <c r="FA213" s="508"/>
      <c r="FB213" s="508"/>
      <c r="FC213" s="508"/>
      <c r="FD213" s="508"/>
      <c r="FE213" s="508"/>
      <c r="FF213" s="508"/>
      <c r="FG213" s="508"/>
      <c r="FH213" s="508"/>
      <c r="FI213" s="508"/>
      <c r="FJ213" s="508"/>
      <c r="FK213" s="508"/>
      <c r="FL213" s="508"/>
      <c r="FM213" s="508"/>
      <c r="FN213" s="508"/>
      <c r="FO213" s="508"/>
      <c r="FP213" s="508"/>
      <c r="FQ213" s="508"/>
      <c r="FR213" s="508"/>
      <c r="FS213" s="508"/>
      <c r="FT213" s="508"/>
      <c r="FU213" s="508"/>
      <c r="FV213" s="508"/>
      <c r="FW213" s="508"/>
      <c r="FX213" s="508"/>
      <c r="FY213" s="508"/>
      <c r="FZ213" s="508"/>
      <c r="GA213" s="508"/>
      <c r="GB213" s="508"/>
      <c r="GC213" s="508"/>
      <c r="GD213" s="508"/>
      <c r="GE213" s="508"/>
      <c r="GF213" s="508"/>
      <c r="GG213" s="508"/>
      <c r="GH213" s="508"/>
      <c r="GI213" s="508"/>
      <c r="GJ213" s="508"/>
      <c r="GK213" s="508"/>
      <c r="GL213" s="508"/>
      <c r="GM213" s="508"/>
      <c r="GN213" s="508"/>
      <c r="GO213" s="508"/>
      <c r="GP213" s="508"/>
      <c r="GQ213" s="508"/>
      <c r="GR213" s="508"/>
      <c r="GS213" s="508"/>
      <c r="GT213" s="508"/>
      <c r="GU213" s="508"/>
      <c r="GV213" s="508"/>
      <c r="GW213" s="508"/>
      <c r="GX213" s="508"/>
      <c r="GY213" s="508"/>
      <c r="GZ213" s="508"/>
      <c r="HA213" s="508"/>
      <c r="HB213" s="508"/>
      <c r="HC213" s="508"/>
      <c r="HD213" s="508"/>
      <c r="HE213" s="508"/>
      <c r="HF213" s="508"/>
      <c r="HG213" s="508"/>
      <c r="HH213" s="508"/>
      <c r="HI213" s="508"/>
      <c r="HJ213" s="508"/>
      <c r="HK213" s="508"/>
      <c r="HL213" s="508"/>
      <c r="HM213" s="508"/>
      <c r="HN213" s="508"/>
      <c r="HO213" s="508"/>
      <c r="HP213" s="508"/>
      <c r="HQ213" s="508"/>
      <c r="HR213" s="508"/>
      <c r="HS213" s="508"/>
      <c r="HT213" s="508"/>
      <c r="HU213" s="508"/>
      <c r="HV213" s="508"/>
      <c r="HW213" s="508"/>
      <c r="HX213" s="508"/>
      <c r="HY213" s="508"/>
      <c r="HZ213" s="508"/>
      <c r="IA213" s="508"/>
      <c r="IB213" s="508"/>
      <c r="IC213" s="508"/>
      <c r="ID213" s="508"/>
      <c r="IE213" s="508"/>
      <c r="IF213" s="508"/>
      <c r="IG213" s="508"/>
      <c r="IH213" s="508"/>
      <c r="II213" s="508"/>
      <c r="IJ213" s="508"/>
      <c r="IK213" s="508"/>
      <c r="IL213" s="508"/>
      <c r="IM213" s="508"/>
      <c r="IN213" s="508"/>
      <c r="IO213" s="508"/>
      <c r="IP213" s="508"/>
      <c r="IQ213" s="508"/>
      <c r="IR213" s="508"/>
      <c r="IS213" s="508"/>
      <c r="IT213" s="508"/>
      <c r="IU213" s="508"/>
      <c r="IV213" s="508"/>
    </row>
    <row r="214" spans="1:256" s="275" customFormat="1" ht="30">
      <c r="A214" s="941"/>
      <c r="B214" s="513"/>
      <c r="C214" s="514"/>
      <c r="D214" s="515" t="s">
        <v>2425</v>
      </c>
      <c r="E214" s="607" t="s">
        <v>2426</v>
      </c>
      <c r="F214" s="363">
        <v>40</v>
      </c>
      <c r="G214" s="363">
        <v>0</v>
      </c>
      <c r="H214" s="363">
        <f>F214-G214</f>
        <v>40</v>
      </c>
      <c r="I214" s="607" t="s">
        <v>2427</v>
      </c>
      <c r="J214" s="508"/>
      <c r="K214" s="508"/>
      <c r="L214" s="508"/>
      <c r="M214" s="508"/>
      <c r="N214" s="508"/>
      <c r="O214" s="508"/>
      <c r="P214" s="508"/>
      <c r="Q214" s="508"/>
      <c r="R214" s="508"/>
      <c r="S214" s="508"/>
      <c r="T214" s="508"/>
      <c r="U214" s="508"/>
      <c r="V214" s="508"/>
      <c r="W214" s="508"/>
      <c r="X214" s="508"/>
      <c r="Y214" s="508"/>
      <c r="Z214" s="508"/>
      <c r="AA214" s="508"/>
      <c r="AB214" s="508"/>
      <c r="AC214" s="508"/>
      <c r="AD214" s="508"/>
      <c r="AE214" s="508"/>
      <c r="AF214" s="508"/>
      <c r="AG214" s="508"/>
      <c r="AH214" s="508"/>
      <c r="AI214" s="508"/>
      <c r="AJ214" s="508"/>
      <c r="AK214" s="508"/>
      <c r="AL214" s="508"/>
      <c r="AM214" s="508"/>
      <c r="AN214" s="508"/>
      <c r="AO214" s="508"/>
      <c r="AP214" s="508"/>
      <c r="AQ214" s="508"/>
      <c r="AR214" s="508"/>
      <c r="AS214" s="508"/>
      <c r="AT214" s="508"/>
      <c r="AU214" s="508"/>
      <c r="AV214" s="508"/>
      <c r="AW214" s="508"/>
      <c r="AX214" s="508"/>
      <c r="AY214" s="508"/>
      <c r="AZ214" s="508"/>
      <c r="BA214" s="508"/>
      <c r="BB214" s="508"/>
      <c r="BC214" s="508"/>
      <c r="BD214" s="508"/>
      <c r="BE214" s="508"/>
      <c r="BF214" s="508"/>
      <c r="BG214" s="508"/>
      <c r="BH214" s="508"/>
      <c r="BI214" s="508"/>
      <c r="BJ214" s="508"/>
      <c r="BK214" s="508"/>
      <c r="BL214" s="508"/>
      <c r="BM214" s="508"/>
      <c r="BN214" s="508"/>
      <c r="BO214" s="508"/>
      <c r="BP214" s="508"/>
      <c r="BQ214" s="508"/>
      <c r="BR214" s="508"/>
      <c r="BS214" s="508"/>
      <c r="BT214" s="508"/>
      <c r="BU214" s="508"/>
      <c r="BV214" s="508"/>
      <c r="BW214" s="508"/>
      <c r="BX214" s="508"/>
      <c r="BY214" s="508"/>
      <c r="BZ214" s="508"/>
      <c r="CA214" s="508"/>
      <c r="CB214" s="508"/>
      <c r="CC214" s="508"/>
      <c r="CD214" s="508"/>
      <c r="CE214" s="508"/>
      <c r="CF214" s="508"/>
      <c r="CG214" s="508"/>
      <c r="CH214" s="508"/>
      <c r="CI214" s="508"/>
      <c r="CJ214" s="508"/>
      <c r="CK214" s="508"/>
      <c r="CL214" s="508"/>
      <c r="CM214" s="508"/>
      <c r="CN214" s="508"/>
      <c r="CO214" s="508"/>
      <c r="CP214" s="508"/>
      <c r="CQ214" s="508"/>
      <c r="CR214" s="508"/>
      <c r="CS214" s="508"/>
      <c r="CT214" s="508"/>
      <c r="CU214" s="508"/>
      <c r="CV214" s="508"/>
      <c r="CW214" s="508"/>
      <c r="CX214" s="508"/>
      <c r="CY214" s="508"/>
      <c r="CZ214" s="508"/>
      <c r="DA214" s="508"/>
      <c r="DB214" s="508"/>
      <c r="DC214" s="508"/>
      <c r="DD214" s="508"/>
      <c r="DE214" s="508"/>
      <c r="DF214" s="508"/>
      <c r="DG214" s="508"/>
      <c r="DH214" s="508"/>
      <c r="DI214" s="508"/>
      <c r="DJ214" s="508"/>
      <c r="DK214" s="508"/>
      <c r="DL214" s="508"/>
      <c r="DM214" s="508"/>
      <c r="DN214" s="508"/>
      <c r="DO214" s="508"/>
      <c r="DP214" s="508"/>
      <c r="DQ214" s="508"/>
      <c r="DR214" s="508"/>
      <c r="DS214" s="508"/>
      <c r="DT214" s="508"/>
      <c r="DU214" s="508"/>
      <c r="DV214" s="508"/>
      <c r="DW214" s="508"/>
      <c r="DX214" s="508"/>
      <c r="DY214" s="508"/>
      <c r="DZ214" s="508"/>
      <c r="EA214" s="508"/>
      <c r="EB214" s="508"/>
      <c r="EC214" s="508"/>
      <c r="ED214" s="508"/>
      <c r="EE214" s="508"/>
      <c r="EF214" s="508"/>
      <c r="EG214" s="508"/>
      <c r="EH214" s="508"/>
      <c r="EI214" s="508"/>
      <c r="EJ214" s="508"/>
      <c r="EK214" s="508"/>
      <c r="EL214" s="508"/>
      <c r="EM214" s="508"/>
      <c r="EN214" s="508"/>
      <c r="EO214" s="508"/>
      <c r="EP214" s="508"/>
      <c r="EQ214" s="508"/>
      <c r="ER214" s="508"/>
      <c r="ES214" s="508"/>
      <c r="ET214" s="508"/>
      <c r="EU214" s="508"/>
      <c r="EV214" s="508"/>
      <c r="EW214" s="508"/>
      <c r="EX214" s="508"/>
      <c r="EY214" s="508"/>
      <c r="EZ214" s="508"/>
      <c r="FA214" s="508"/>
      <c r="FB214" s="508"/>
      <c r="FC214" s="508"/>
      <c r="FD214" s="508"/>
      <c r="FE214" s="508"/>
      <c r="FF214" s="508"/>
      <c r="FG214" s="508"/>
      <c r="FH214" s="508"/>
      <c r="FI214" s="508"/>
      <c r="FJ214" s="508"/>
      <c r="FK214" s="508"/>
      <c r="FL214" s="508"/>
      <c r="FM214" s="508"/>
      <c r="FN214" s="508"/>
      <c r="FO214" s="508"/>
      <c r="FP214" s="508"/>
      <c r="FQ214" s="508"/>
      <c r="FR214" s="508"/>
      <c r="FS214" s="508"/>
      <c r="FT214" s="508"/>
      <c r="FU214" s="508"/>
      <c r="FV214" s="508"/>
      <c r="FW214" s="508"/>
      <c r="FX214" s="508"/>
      <c r="FY214" s="508"/>
      <c r="FZ214" s="508"/>
      <c r="GA214" s="508"/>
      <c r="GB214" s="508"/>
      <c r="GC214" s="508"/>
      <c r="GD214" s="508"/>
      <c r="GE214" s="508"/>
      <c r="GF214" s="508"/>
      <c r="GG214" s="508"/>
      <c r="GH214" s="508"/>
      <c r="GI214" s="508"/>
      <c r="GJ214" s="508"/>
      <c r="GK214" s="508"/>
      <c r="GL214" s="508"/>
      <c r="GM214" s="508"/>
      <c r="GN214" s="508"/>
      <c r="GO214" s="508"/>
      <c r="GP214" s="508"/>
      <c r="GQ214" s="508"/>
      <c r="GR214" s="508"/>
      <c r="GS214" s="508"/>
      <c r="GT214" s="508"/>
      <c r="GU214" s="508"/>
      <c r="GV214" s="508"/>
      <c r="GW214" s="508"/>
      <c r="GX214" s="508"/>
      <c r="GY214" s="508"/>
      <c r="GZ214" s="508"/>
      <c r="HA214" s="508"/>
      <c r="HB214" s="508"/>
      <c r="HC214" s="508"/>
      <c r="HD214" s="508"/>
      <c r="HE214" s="508"/>
      <c r="HF214" s="508"/>
      <c r="HG214" s="508"/>
      <c r="HH214" s="508"/>
      <c r="HI214" s="508"/>
      <c r="HJ214" s="508"/>
      <c r="HK214" s="508"/>
      <c r="HL214" s="508"/>
      <c r="HM214" s="508"/>
      <c r="HN214" s="508"/>
      <c r="HO214" s="508"/>
      <c r="HP214" s="508"/>
      <c r="HQ214" s="508"/>
      <c r="HR214" s="508"/>
      <c r="HS214" s="508"/>
      <c r="HT214" s="508"/>
      <c r="HU214" s="508"/>
      <c r="HV214" s="508"/>
      <c r="HW214" s="508"/>
      <c r="HX214" s="508"/>
      <c r="HY214" s="508"/>
      <c r="HZ214" s="508"/>
      <c r="IA214" s="508"/>
      <c r="IB214" s="508"/>
      <c r="IC214" s="508"/>
      <c r="ID214" s="508"/>
      <c r="IE214" s="508"/>
      <c r="IF214" s="508"/>
      <c r="IG214" s="508"/>
      <c r="IH214" s="508"/>
      <c r="II214" s="508"/>
      <c r="IJ214" s="508"/>
      <c r="IK214" s="508"/>
      <c r="IL214" s="508"/>
      <c r="IM214" s="508"/>
      <c r="IN214" s="508"/>
      <c r="IO214" s="508"/>
      <c r="IP214" s="508"/>
      <c r="IQ214" s="508"/>
      <c r="IR214" s="508"/>
      <c r="IS214" s="508"/>
      <c r="IT214" s="508"/>
      <c r="IU214" s="508"/>
      <c r="IV214" s="508"/>
    </row>
    <row r="215" spans="1:256" s="275" customFormat="1">
      <c r="A215" s="941"/>
      <c r="B215" s="547" t="s">
        <v>2428</v>
      </c>
      <c r="C215" s="519" t="s">
        <v>2143</v>
      </c>
      <c r="D215" s="520" t="s">
        <v>2429</v>
      </c>
      <c r="E215" s="608" t="s">
        <v>2430</v>
      </c>
      <c r="F215" s="609">
        <v>1</v>
      </c>
      <c r="G215" s="609">
        <v>0</v>
      </c>
      <c r="H215" s="363">
        <f>F215-G215</f>
        <v>1</v>
      </c>
      <c r="I215" s="607" t="s">
        <v>2427</v>
      </c>
      <c r="J215" s="508"/>
      <c r="K215" s="508"/>
      <c r="L215" s="508"/>
      <c r="M215" s="508"/>
      <c r="N215" s="508"/>
      <c r="O215" s="508"/>
      <c r="P215" s="508"/>
      <c r="Q215" s="508"/>
      <c r="R215" s="508"/>
      <c r="S215" s="508"/>
      <c r="T215" s="508"/>
      <c r="U215" s="508"/>
      <c r="V215" s="508"/>
      <c r="W215" s="508"/>
      <c r="X215" s="508"/>
      <c r="Y215" s="508"/>
      <c r="Z215" s="508"/>
      <c r="AA215" s="508"/>
      <c r="AB215" s="508"/>
      <c r="AC215" s="508"/>
      <c r="AD215" s="508"/>
      <c r="AE215" s="508"/>
      <c r="AF215" s="508"/>
      <c r="AG215" s="508"/>
      <c r="AH215" s="508"/>
      <c r="AI215" s="508"/>
      <c r="AJ215" s="508"/>
      <c r="AK215" s="508"/>
      <c r="AL215" s="508"/>
      <c r="AM215" s="508"/>
      <c r="AN215" s="508"/>
      <c r="AO215" s="508"/>
      <c r="AP215" s="508"/>
      <c r="AQ215" s="508"/>
      <c r="AR215" s="508"/>
      <c r="AS215" s="508"/>
      <c r="AT215" s="508"/>
      <c r="AU215" s="508"/>
      <c r="AV215" s="508"/>
      <c r="AW215" s="508"/>
      <c r="AX215" s="508"/>
      <c r="AY215" s="508"/>
      <c r="AZ215" s="508"/>
      <c r="BA215" s="508"/>
      <c r="BB215" s="508"/>
      <c r="BC215" s="508"/>
      <c r="BD215" s="508"/>
      <c r="BE215" s="508"/>
      <c r="BF215" s="508"/>
      <c r="BG215" s="508"/>
      <c r="BH215" s="508"/>
      <c r="BI215" s="508"/>
      <c r="BJ215" s="508"/>
      <c r="BK215" s="508"/>
      <c r="BL215" s="508"/>
      <c r="BM215" s="508"/>
      <c r="BN215" s="508"/>
      <c r="BO215" s="508"/>
      <c r="BP215" s="508"/>
      <c r="BQ215" s="508"/>
      <c r="BR215" s="508"/>
      <c r="BS215" s="508"/>
      <c r="BT215" s="508"/>
      <c r="BU215" s="508"/>
      <c r="BV215" s="508"/>
      <c r="BW215" s="508"/>
      <c r="BX215" s="508"/>
      <c r="BY215" s="508"/>
      <c r="BZ215" s="508"/>
      <c r="CA215" s="508"/>
      <c r="CB215" s="508"/>
      <c r="CC215" s="508"/>
      <c r="CD215" s="508"/>
      <c r="CE215" s="508"/>
      <c r="CF215" s="508"/>
      <c r="CG215" s="508"/>
      <c r="CH215" s="508"/>
      <c r="CI215" s="508"/>
      <c r="CJ215" s="508"/>
      <c r="CK215" s="508"/>
      <c r="CL215" s="508"/>
      <c r="CM215" s="508"/>
      <c r="CN215" s="508"/>
      <c r="CO215" s="508"/>
      <c r="CP215" s="508"/>
      <c r="CQ215" s="508"/>
      <c r="CR215" s="508"/>
      <c r="CS215" s="508"/>
      <c r="CT215" s="508"/>
      <c r="CU215" s="508"/>
      <c r="CV215" s="508"/>
      <c r="CW215" s="508"/>
      <c r="CX215" s="508"/>
      <c r="CY215" s="508"/>
      <c r="CZ215" s="508"/>
      <c r="DA215" s="508"/>
      <c r="DB215" s="508"/>
      <c r="DC215" s="508"/>
      <c r="DD215" s="508"/>
      <c r="DE215" s="508"/>
      <c r="DF215" s="508"/>
      <c r="DG215" s="508"/>
      <c r="DH215" s="508"/>
      <c r="DI215" s="508"/>
      <c r="DJ215" s="508"/>
      <c r="DK215" s="508"/>
      <c r="DL215" s="508"/>
      <c r="DM215" s="508"/>
      <c r="DN215" s="508"/>
      <c r="DO215" s="508"/>
      <c r="DP215" s="508"/>
      <c r="DQ215" s="508"/>
      <c r="DR215" s="508"/>
      <c r="DS215" s="508"/>
      <c r="DT215" s="508"/>
      <c r="DU215" s="508"/>
      <c r="DV215" s="508"/>
      <c r="DW215" s="508"/>
      <c r="DX215" s="508"/>
      <c r="DY215" s="508"/>
      <c r="DZ215" s="508"/>
      <c r="EA215" s="508"/>
      <c r="EB215" s="508"/>
      <c r="EC215" s="508"/>
      <c r="ED215" s="508"/>
      <c r="EE215" s="508"/>
      <c r="EF215" s="508"/>
      <c r="EG215" s="508"/>
      <c r="EH215" s="508"/>
      <c r="EI215" s="508"/>
      <c r="EJ215" s="508"/>
      <c r="EK215" s="508"/>
      <c r="EL215" s="508"/>
      <c r="EM215" s="508"/>
      <c r="EN215" s="508"/>
      <c r="EO215" s="508"/>
      <c r="EP215" s="508"/>
      <c r="EQ215" s="508"/>
      <c r="ER215" s="508"/>
      <c r="ES215" s="508"/>
      <c r="ET215" s="508"/>
      <c r="EU215" s="508"/>
      <c r="EV215" s="508"/>
      <c r="EW215" s="508"/>
      <c r="EX215" s="508"/>
      <c r="EY215" s="508"/>
      <c r="EZ215" s="508"/>
      <c r="FA215" s="508"/>
      <c r="FB215" s="508"/>
      <c r="FC215" s="508"/>
      <c r="FD215" s="508"/>
      <c r="FE215" s="508"/>
      <c r="FF215" s="508"/>
      <c r="FG215" s="508"/>
      <c r="FH215" s="508"/>
      <c r="FI215" s="508"/>
      <c r="FJ215" s="508"/>
      <c r="FK215" s="508"/>
      <c r="FL215" s="508"/>
      <c r="FM215" s="508"/>
      <c r="FN215" s="508"/>
      <c r="FO215" s="508"/>
      <c r="FP215" s="508"/>
      <c r="FQ215" s="508"/>
      <c r="FR215" s="508"/>
      <c r="FS215" s="508"/>
      <c r="FT215" s="508"/>
      <c r="FU215" s="508"/>
      <c r="FV215" s="508"/>
      <c r="FW215" s="508"/>
      <c r="FX215" s="508"/>
      <c r="FY215" s="508"/>
      <c r="FZ215" s="508"/>
      <c r="GA215" s="508"/>
      <c r="GB215" s="508"/>
      <c r="GC215" s="508"/>
      <c r="GD215" s="508"/>
      <c r="GE215" s="508"/>
      <c r="GF215" s="508"/>
      <c r="GG215" s="508"/>
      <c r="GH215" s="508"/>
      <c r="GI215" s="508"/>
      <c r="GJ215" s="508"/>
      <c r="GK215" s="508"/>
      <c r="GL215" s="508"/>
      <c r="GM215" s="508"/>
      <c r="GN215" s="508"/>
      <c r="GO215" s="508"/>
      <c r="GP215" s="508"/>
      <c r="GQ215" s="508"/>
      <c r="GR215" s="508"/>
      <c r="GS215" s="508"/>
      <c r="GT215" s="508"/>
      <c r="GU215" s="508"/>
      <c r="GV215" s="508"/>
      <c r="GW215" s="508"/>
      <c r="GX215" s="508"/>
      <c r="GY215" s="508"/>
      <c r="GZ215" s="508"/>
      <c r="HA215" s="508"/>
      <c r="HB215" s="508"/>
      <c r="HC215" s="508"/>
      <c r="HD215" s="508"/>
      <c r="HE215" s="508"/>
      <c r="HF215" s="508"/>
      <c r="HG215" s="508"/>
      <c r="HH215" s="508"/>
      <c r="HI215" s="508"/>
      <c r="HJ215" s="508"/>
      <c r="HK215" s="508"/>
      <c r="HL215" s="508"/>
      <c r="HM215" s="508"/>
      <c r="HN215" s="508"/>
      <c r="HO215" s="508"/>
      <c r="HP215" s="508"/>
      <c r="HQ215" s="508"/>
      <c r="HR215" s="508"/>
      <c r="HS215" s="508"/>
      <c r="HT215" s="508"/>
      <c r="HU215" s="508"/>
      <c r="HV215" s="508"/>
      <c r="HW215" s="508"/>
      <c r="HX215" s="508"/>
      <c r="HY215" s="508"/>
      <c r="HZ215" s="508"/>
      <c r="IA215" s="508"/>
      <c r="IB215" s="508"/>
      <c r="IC215" s="508"/>
      <c r="ID215" s="508"/>
      <c r="IE215" s="508"/>
      <c r="IF215" s="508"/>
      <c r="IG215" s="508"/>
      <c r="IH215" s="508"/>
      <c r="II215" s="508"/>
      <c r="IJ215" s="508"/>
      <c r="IK215" s="508"/>
      <c r="IL215" s="508"/>
      <c r="IM215" s="508"/>
      <c r="IN215" s="508"/>
      <c r="IO215" s="508"/>
      <c r="IP215" s="508"/>
      <c r="IQ215" s="508"/>
      <c r="IR215" s="508"/>
      <c r="IS215" s="508"/>
      <c r="IT215" s="508"/>
      <c r="IU215" s="508"/>
      <c r="IV215" s="508"/>
    </row>
    <row r="216" spans="1:256" s="275" customFormat="1">
      <c r="A216" s="941"/>
      <c r="B216" s="522"/>
      <c r="C216" s="523"/>
      <c r="D216" s="515"/>
      <c r="E216" s="610"/>
      <c r="F216" s="610"/>
      <c r="G216" s="610"/>
      <c r="H216" s="363"/>
      <c r="I216" s="607"/>
      <c r="J216" s="508"/>
      <c r="K216" s="508"/>
      <c r="L216" s="508"/>
      <c r="M216" s="508"/>
      <c r="N216" s="508"/>
      <c r="O216" s="508"/>
      <c r="P216" s="508"/>
      <c r="Q216" s="508"/>
      <c r="R216" s="508"/>
      <c r="S216" s="508"/>
      <c r="T216" s="508"/>
      <c r="U216" s="508"/>
      <c r="V216" s="508"/>
      <c r="W216" s="508"/>
      <c r="X216" s="508"/>
      <c r="Y216" s="508"/>
      <c r="Z216" s="508"/>
      <c r="AA216" s="508"/>
      <c r="AB216" s="508"/>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8"/>
      <c r="AY216" s="508"/>
      <c r="AZ216" s="508"/>
      <c r="BA216" s="508"/>
      <c r="BB216" s="508"/>
      <c r="BC216" s="508"/>
      <c r="BD216" s="508"/>
      <c r="BE216" s="508"/>
      <c r="BF216" s="508"/>
      <c r="BG216" s="508"/>
      <c r="BH216" s="508"/>
      <c r="BI216" s="508"/>
      <c r="BJ216" s="508"/>
      <c r="BK216" s="508"/>
      <c r="BL216" s="508"/>
      <c r="BM216" s="508"/>
      <c r="BN216" s="508"/>
      <c r="BO216" s="508"/>
      <c r="BP216" s="508"/>
      <c r="BQ216" s="508"/>
      <c r="BR216" s="508"/>
      <c r="BS216" s="508"/>
      <c r="BT216" s="508"/>
      <c r="BU216" s="508"/>
      <c r="BV216" s="508"/>
      <c r="BW216" s="508"/>
      <c r="BX216" s="508"/>
      <c r="BY216" s="508"/>
      <c r="BZ216" s="508"/>
      <c r="CA216" s="508"/>
      <c r="CB216" s="508"/>
      <c r="CC216" s="508"/>
      <c r="CD216" s="508"/>
      <c r="CE216" s="508"/>
      <c r="CF216" s="508"/>
      <c r="CG216" s="508"/>
      <c r="CH216" s="508"/>
      <c r="CI216" s="508"/>
      <c r="CJ216" s="508"/>
      <c r="CK216" s="508"/>
      <c r="CL216" s="508"/>
      <c r="CM216" s="508"/>
      <c r="CN216" s="508"/>
      <c r="CO216" s="508"/>
      <c r="CP216" s="508"/>
      <c r="CQ216" s="508"/>
      <c r="CR216" s="508"/>
      <c r="CS216" s="508"/>
      <c r="CT216" s="508"/>
      <c r="CU216" s="508"/>
      <c r="CV216" s="508"/>
      <c r="CW216" s="508"/>
      <c r="CX216" s="508"/>
      <c r="CY216" s="508"/>
      <c r="CZ216" s="508"/>
      <c r="DA216" s="508"/>
      <c r="DB216" s="508"/>
      <c r="DC216" s="508"/>
      <c r="DD216" s="508"/>
      <c r="DE216" s="508"/>
      <c r="DF216" s="508"/>
      <c r="DG216" s="508"/>
      <c r="DH216" s="508"/>
      <c r="DI216" s="508"/>
      <c r="DJ216" s="508"/>
      <c r="DK216" s="508"/>
      <c r="DL216" s="508"/>
      <c r="DM216" s="508"/>
      <c r="DN216" s="508"/>
      <c r="DO216" s="508"/>
      <c r="DP216" s="508"/>
      <c r="DQ216" s="508"/>
      <c r="DR216" s="508"/>
      <c r="DS216" s="508"/>
      <c r="DT216" s="508"/>
      <c r="DU216" s="508"/>
      <c r="DV216" s="508"/>
      <c r="DW216" s="508"/>
      <c r="DX216" s="508"/>
      <c r="DY216" s="508"/>
      <c r="DZ216" s="508"/>
      <c r="EA216" s="508"/>
      <c r="EB216" s="508"/>
      <c r="EC216" s="508"/>
      <c r="ED216" s="508"/>
      <c r="EE216" s="508"/>
      <c r="EF216" s="508"/>
      <c r="EG216" s="508"/>
      <c r="EH216" s="508"/>
      <c r="EI216" s="508"/>
      <c r="EJ216" s="508"/>
      <c r="EK216" s="508"/>
      <c r="EL216" s="508"/>
      <c r="EM216" s="508"/>
      <c r="EN216" s="508"/>
      <c r="EO216" s="508"/>
      <c r="EP216" s="508"/>
      <c r="EQ216" s="508"/>
      <c r="ER216" s="508"/>
      <c r="ES216" s="508"/>
      <c r="ET216" s="508"/>
      <c r="EU216" s="508"/>
      <c r="EV216" s="508"/>
      <c r="EW216" s="508"/>
      <c r="EX216" s="508"/>
      <c r="EY216" s="508"/>
      <c r="EZ216" s="508"/>
      <c r="FA216" s="508"/>
      <c r="FB216" s="508"/>
      <c r="FC216" s="508"/>
      <c r="FD216" s="508"/>
      <c r="FE216" s="508"/>
      <c r="FF216" s="508"/>
      <c r="FG216" s="508"/>
      <c r="FH216" s="508"/>
      <c r="FI216" s="508"/>
      <c r="FJ216" s="508"/>
      <c r="FK216" s="508"/>
      <c r="FL216" s="508"/>
      <c r="FM216" s="508"/>
      <c r="FN216" s="508"/>
      <c r="FO216" s="508"/>
      <c r="FP216" s="508"/>
      <c r="FQ216" s="508"/>
      <c r="FR216" s="508"/>
      <c r="FS216" s="508"/>
      <c r="FT216" s="508"/>
      <c r="FU216" s="508"/>
      <c r="FV216" s="508"/>
      <c r="FW216" s="508"/>
      <c r="FX216" s="508"/>
      <c r="FY216" s="508"/>
      <c r="FZ216" s="508"/>
      <c r="GA216" s="508"/>
      <c r="GB216" s="508"/>
      <c r="GC216" s="508"/>
      <c r="GD216" s="508"/>
      <c r="GE216" s="508"/>
      <c r="GF216" s="508"/>
      <c r="GG216" s="508"/>
      <c r="GH216" s="508"/>
      <c r="GI216" s="508"/>
      <c r="GJ216" s="508"/>
      <c r="GK216" s="508"/>
      <c r="GL216" s="508"/>
      <c r="GM216" s="508"/>
      <c r="GN216" s="508"/>
      <c r="GO216" s="508"/>
      <c r="GP216" s="508"/>
      <c r="GQ216" s="508"/>
      <c r="GR216" s="508"/>
      <c r="GS216" s="508"/>
      <c r="GT216" s="508"/>
      <c r="GU216" s="508"/>
      <c r="GV216" s="508"/>
      <c r="GW216" s="508"/>
      <c r="GX216" s="508"/>
      <c r="GY216" s="508"/>
      <c r="GZ216" s="508"/>
      <c r="HA216" s="508"/>
      <c r="HB216" s="508"/>
      <c r="HC216" s="508"/>
      <c r="HD216" s="508"/>
      <c r="HE216" s="508"/>
      <c r="HF216" s="508"/>
      <c r="HG216" s="508"/>
      <c r="HH216" s="508"/>
      <c r="HI216" s="508"/>
      <c r="HJ216" s="508"/>
      <c r="HK216" s="508"/>
      <c r="HL216" s="508"/>
      <c r="HM216" s="508"/>
      <c r="HN216" s="508"/>
      <c r="HO216" s="508"/>
      <c r="HP216" s="508"/>
      <c r="HQ216" s="508"/>
      <c r="HR216" s="508"/>
      <c r="HS216" s="508"/>
      <c r="HT216" s="508"/>
      <c r="HU216" s="508"/>
      <c r="HV216" s="508"/>
      <c r="HW216" s="508"/>
      <c r="HX216" s="508"/>
      <c r="HY216" s="508"/>
      <c r="HZ216" s="508"/>
      <c r="IA216" s="508"/>
      <c r="IB216" s="508"/>
      <c r="IC216" s="508"/>
      <c r="ID216" s="508"/>
      <c r="IE216" s="508"/>
      <c r="IF216" s="508"/>
      <c r="IG216" s="508"/>
      <c r="IH216" s="508"/>
      <c r="II216" s="508"/>
      <c r="IJ216" s="508"/>
      <c r="IK216" s="508"/>
      <c r="IL216" s="508"/>
      <c r="IM216" s="508"/>
      <c r="IN216" s="508"/>
      <c r="IO216" s="508"/>
      <c r="IP216" s="508"/>
      <c r="IQ216" s="508"/>
      <c r="IR216" s="508"/>
      <c r="IS216" s="508"/>
      <c r="IT216" s="508"/>
      <c r="IU216" s="508"/>
      <c r="IV216" s="508"/>
    </row>
    <row r="217" spans="1:256" s="275" customFormat="1">
      <c r="A217" s="941"/>
      <c r="B217" s="942" t="s">
        <v>2431</v>
      </c>
      <c r="C217" s="525"/>
      <c r="D217" s="515" t="s">
        <v>2432</v>
      </c>
      <c r="E217" s="607" t="s">
        <v>2433</v>
      </c>
      <c r="F217" s="363">
        <v>3</v>
      </c>
      <c r="G217" s="363">
        <v>0</v>
      </c>
      <c r="H217" s="363">
        <f>F217-G217</f>
        <v>3</v>
      </c>
      <c r="I217" s="607" t="s">
        <v>2427</v>
      </c>
      <c r="J217" s="508"/>
      <c r="K217" s="508"/>
      <c r="L217" s="508"/>
      <c r="M217" s="508"/>
      <c r="N217" s="508"/>
      <c r="O217" s="508"/>
      <c r="P217" s="508"/>
      <c r="Q217" s="508"/>
      <c r="R217" s="508"/>
      <c r="S217" s="508"/>
      <c r="T217" s="508"/>
      <c r="U217" s="508"/>
      <c r="V217" s="508"/>
      <c r="W217" s="508"/>
      <c r="X217" s="508"/>
      <c r="Y217" s="508"/>
      <c r="Z217" s="508"/>
      <c r="AA217" s="508"/>
      <c r="AB217" s="508"/>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8"/>
      <c r="AY217" s="508"/>
      <c r="AZ217" s="508"/>
      <c r="BA217" s="508"/>
      <c r="BB217" s="508"/>
      <c r="BC217" s="508"/>
      <c r="BD217" s="508"/>
      <c r="BE217" s="508"/>
      <c r="BF217" s="508"/>
      <c r="BG217" s="508"/>
      <c r="BH217" s="508"/>
      <c r="BI217" s="508"/>
      <c r="BJ217" s="508"/>
      <c r="BK217" s="508"/>
      <c r="BL217" s="508"/>
      <c r="BM217" s="508"/>
      <c r="BN217" s="508"/>
      <c r="BO217" s="508"/>
      <c r="BP217" s="508"/>
      <c r="BQ217" s="508"/>
      <c r="BR217" s="508"/>
      <c r="BS217" s="508"/>
      <c r="BT217" s="508"/>
      <c r="BU217" s="508"/>
      <c r="BV217" s="508"/>
      <c r="BW217" s="508"/>
      <c r="BX217" s="508"/>
      <c r="BY217" s="508"/>
      <c r="BZ217" s="508"/>
      <c r="CA217" s="508"/>
      <c r="CB217" s="508"/>
      <c r="CC217" s="508"/>
      <c r="CD217" s="508"/>
      <c r="CE217" s="508"/>
      <c r="CF217" s="508"/>
      <c r="CG217" s="508"/>
      <c r="CH217" s="508"/>
      <c r="CI217" s="508"/>
      <c r="CJ217" s="508"/>
      <c r="CK217" s="508"/>
      <c r="CL217" s="508"/>
      <c r="CM217" s="508"/>
      <c r="CN217" s="508"/>
      <c r="CO217" s="508"/>
      <c r="CP217" s="508"/>
      <c r="CQ217" s="508"/>
      <c r="CR217" s="508"/>
      <c r="CS217" s="508"/>
      <c r="CT217" s="508"/>
      <c r="CU217" s="508"/>
      <c r="CV217" s="508"/>
      <c r="CW217" s="508"/>
      <c r="CX217" s="508"/>
      <c r="CY217" s="508"/>
      <c r="CZ217" s="508"/>
      <c r="DA217" s="508"/>
      <c r="DB217" s="508"/>
      <c r="DC217" s="508"/>
      <c r="DD217" s="508"/>
      <c r="DE217" s="508"/>
      <c r="DF217" s="508"/>
      <c r="DG217" s="508"/>
      <c r="DH217" s="508"/>
      <c r="DI217" s="508"/>
      <c r="DJ217" s="508"/>
      <c r="DK217" s="508"/>
      <c r="DL217" s="508"/>
      <c r="DM217" s="508"/>
      <c r="DN217" s="508"/>
      <c r="DO217" s="508"/>
      <c r="DP217" s="508"/>
      <c r="DQ217" s="508"/>
      <c r="DR217" s="508"/>
      <c r="DS217" s="508"/>
      <c r="DT217" s="508"/>
      <c r="DU217" s="508"/>
      <c r="DV217" s="508"/>
      <c r="DW217" s="508"/>
      <c r="DX217" s="508"/>
      <c r="DY217" s="508"/>
      <c r="DZ217" s="508"/>
      <c r="EA217" s="508"/>
      <c r="EB217" s="508"/>
      <c r="EC217" s="508"/>
      <c r="ED217" s="508"/>
      <c r="EE217" s="508"/>
      <c r="EF217" s="508"/>
      <c r="EG217" s="508"/>
      <c r="EH217" s="508"/>
      <c r="EI217" s="508"/>
      <c r="EJ217" s="508"/>
      <c r="EK217" s="508"/>
      <c r="EL217" s="508"/>
      <c r="EM217" s="508"/>
      <c r="EN217" s="508"/>
      <c r="EO217" s="508"/>
      <c r="EP217" s="508"/>
      <c r="EQ217" s="508"/>
      <c r="ER217" s="508"/>
      <c r="ES217" s="508"/>
      <c r="ET217" s="508"/>
      <c r="EU217" s="508"/>
      <c r="EV217" s="508"/>
      <c r="EW217" s="508"/>
      <c r="EX217" s="508"/>
      <c r="EY217" s="508"/>
      <c r="EZ217" s="508"/>
      <c r="FA217" s="508"/>
      <c r="FB217" s="508"/>
      <c r="FC217" s="508"/>
      <c r="FD217" s="508"/>
      <c r="FE217" s="508"/>
      <c r="FF217" s="508"/>
      <c r="FG217" s="508"/>
      <c r="FH217" s="508"/>
      <c r="FI217" s="508"/>
      <c r="FJ217" s="508"/>
      <c r="FK217" s="508"/>
      <c r="FL217" s="508"/>
      <c r="FM217" s="508"/>
      <c r="FN217" s="508"/>
      <c r="FO217" s="508"/>
      <c r="FP217" s="508"/>
      <c r="FQ217" s="508"/>
      <c r="FR217" s="508"/>
      <c r="FS217" s="508"/>
      <c r="FT217" s="508"/>
      <c r="FU217" s="508"/>
      <c r="FV217" s="508"/>
      <c r="FW217" s="508"/>
      <c r="FX217" s="508"/>
      <c r="FY217" s="508"/>
      <c r="FZ217" s="508"/>
      <c r="GA217" s="508"/>
      <c r="GB217" s="508"/>
      <c r="GC217" s="508"/>
      <c r="GD217" s="508"/>
      <c r="GE217" s="508"/>
      <c r="GF217" s="508"/>
      <c r="GG217" s="508"/>
      <c r="GH217" s="508"/>
      <c r="GI217" s="508"/>
      <c r="GJ217" s="508"/>
      <c r="GK217" s="508"/>
      <c r="GL217" s="508"/>
      <c r="GM217" s="508"/>
      <c r="GN217" s="508"/>
      <c r="GO217" s="508"/>
      <c r="GP217" s="508"/>
      <c r="GQ217" s="508"/>
      <c r="GR217" s="508"/>
      <c r="GS217" s="508"/>
      <c r="GT217" s="508"/>
      <c r="GU217" s="508"/>
      <c r="GV217" s="508"/>
      <c r="GW217" s="508"/>
      <c r="GX217" s="508"/>
      <c r="GY217" s="508"/>
      <c r="GZ217" s="508"/>
      <c r="HA217" s="508"/>
      <c r="HB217" s="508"/>
      <c r="HC217" s="508"/>
      <c r="HD217" s="508"/>
      <c r="HE217" s="508"/>
      <c r="HF217" s="508"/>
      <c r="HG217" s="508"/>
      <c r="HH217" s="508"/>
      <c r="HI217" s="508"/>
      <c r="HJ217" s="508"/>
      <c r="HK217" s="508"/>
      <c r="HL217" s="508"/>
      <c r="HM217" s="508"/>
      <c r="HN217" s="508"/>
      <c r="HO217" s="508"/>
      <c r="HP217" s="508"/>
      <c r="HQ217" s="508"/>
      <c r="HR217" s="508"/>
      <c r="HS217" s="508"/>
      <c r="HT217" s="508"/>
      <c r="HU217" s="508"/>
      <c r="HV217" s="508"/>
      <c r="HW217" s="508"/>
      <c r="HX217" s="508"/>
      <c r="HY217" s="508"/>
      <c r="HZ217" s="508"/>
      <c r="IA217" s="508"/>
      <c r="IB217" s="508"/>
      <c r="IC217" s="508"/>
      <c r="ID217" s="508"/>
      <c r="IE217" s="508"/>
      <c r="IF217" s="508"/>
      <c r="IG217" s="508"/>
      <c r="IH217" s="508"/>
      <c r="II217" s="508"/>
      <c r="IJ217" s="508"/>
      <c r="IK217" s="508"/>
      <c r="IL217" s="508"/>
      <c r="IM217" s="508"/>
      <c r="IN217" s="508"/>
      <c r="IO217" s="508"/>
      <c r="IP217" s="508"/>
      <c r="IQ217" s="508"/>
      <c r="IR217" s="508"/>
      <c r="IS217" s="508"/>
      <c r="IT217" s="508"/>
      <c r="IU217" s="508"/>
      <c r="IV217" s="508"/>
    </row>
    <row r="218" spans="1:256" s="275" customFormat="1" ht="30">
      <c r="A218" s="941"/>
      <c r="B218" s="943"/>
      <c r="C218" s="548" t="s">
        <v>2143</v>
      </c>
      <c r="D218" s="515" t="s">
        <v>2434</v>
      </c>
      <c r="E218" s="607" t="s">
        <v>2435</v>
      </c>
      <c r="F218" s="363">
        <v>3</v>
      </c>
      <c r="G218" s="363">
        <v>0</v>
      </c>
      <c r="H218" s="363">
        <f>F218-G218</f>
        <v>3</v>
      </c>
      <c r="I218" s="607" t="s">
        <v>2436</v>
      </c>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8"/>
      <c r="AY218" s="508"/>
      <c r="AZ218" s="508"/>
      <c r="BA218" s="508"/>
      <c r="BB218" s="508"/>
      <c r="BC218" s="508"/>
      <c r="BD218" s="508"/>
      <c r="BE218" s="508"/>
      <c r="BF218" s="508"/>
      <c r="BG218" s="508"/>
      <c r="BH218" s="508"/>
      <c r="BI218" s="508"/>
      <c r="BJ218" s="508"/>
      <c r="BK218" s="508"/>
      <c r="BL218" s="508"/>
      <c r="BM218" s="508"/>
      <c r="BN218" s="508"/>
      <c r="BO218" s="508"/>
      <c r="BP218" s="508"/>
      <c r="BQ218" s="508"/>
      <c r="BR218" s="508"/>
      <c r="BS218" s="508"/>
      <c r="BT218" s="508"/>
      <c r="BU218" s="508"/>
      <c r="BV218" s="508"/>
      <c r="BW218" s="508"/>
      <c r="BX218" s="508"/>
      <c r="BY218" s="508"/>
      <c r="BZ218" s="508"/>
      <c r="CA218" s="508"/>
      <c r="CB218" s="508"/>
      <c r="CC218" s="508"/>
      <c r="CD218" s="508"/>
      <c r="CE218" s="508"/>
      <c r="CF218" s="508"/>
      <c r="CG218" s="508"/>
      <c r="CH218" s="508"/>
      <c r="CI218" s="508"/>
      <c r="CJ218" s="508"/>
      <c r="CK218" s="508"/>
      <c r="CL218" s="508"/>
      <c r="CM218" s="508"/>
      <c r="CN218" s="508"/>
      <c r="CO218" s="508"/>
      <c r="CP218" s="508"/>
      <c r="CQ218" s="508"/>
      <c r="CR218" s="508"/>
      <c r="CS218" s="508"/>
      <c r="CT218" s="508"/>
      <c r="CU218" s="508"/>
      <c r="CV218" s="508"/>
      <c r="CW218" s="508"/>
      <c r="CX218" s="508"/>
      <c r="CY218" s="508"/>
      <c r="CZ218" s="508"/>
      <c r="DA218" s="508"/>
      <c r="DB218" s="508"/>
      <c r="DC218" s="508"/>
      <c r="DD218" s="508"/>
      <c r="DE218" s="508"/>
      <c r="DF218" s="508"/>
      <c r="DG218" s="508"/>
      <c r="DH218" s="508"/>
      <c r="DI218" s="508"/>
      <c r="DJ218" s="508"/>
      <c r="DK218" s="508"/>
      <c r="DL218" s="508"/>
      <c r="DM218" s="508"/>
      <c r="DN218" s="508"/>
      <c r="DO218" s="508"/>
      <c r="DP218" s="508"/>
      <c r="DQ218" s="508"/>
      <c r="DR218" s="508"/>
      <c r="DS218" s="508"/>
      <c r="DT218" s="508"/>
      <c r="DU218" s="508"/>
      <c r="DV218" s="508"/>
      <c r="DW218" s="508"/>
      <c r="DX218" s="508"/>
      <c r="DY218" s="508"/>
      <c r="DZ218" s="508"/>
      <c r="EA218" s="508"/>
      <c r="EB218" s="508"/>
      <c r="EC218" s="508"/>
      <c r="ED218" s="508"/>
      <c r="EE218" s="508"/>
      <c r="EF218" s="508"/>
      <c r="EG218" s="508"/>
      <c r="EH218" s="508"/>
      <c r="EI218" s="508"/>
      <c r="EJ218" s="508"/>
      <c r="EK218" s="508"/>
      <c r="EL218" s="508"/>
      <c r="EM218" s="508"/>
      <c r="EN218" s="508"/>
      <c r="EO218" s="508"/>
      <c r="EP218" s="508"/>
      <c r="EQ218" s="508"/>
      <c r="ER218" s="508"/>
      <c r="ES218" s="508"/>
      <c r="ET218" s="508"/>
      <c r="EU218" s="508"/>
      <c r="EV218" s="508"/>
      <c r="EW218" s="508"/>
      <c r="EX218" s="508"/>
      <c r="EY218" s="508"/>
      <c r="EZ218" s="508"/>
      <c r="FA218" s="508"/>
      <c r="FB218" s="508"/>
      <c r="FC218" s="508"/>
      <c r="FD218" s="508"/>
      <c r="FE218" s="508"/>
      <c r="FF218" s="508"/>
      <c r="FG218" s="508"/>
      <c r="FH218" s="508"/>
      <c r="FI218" s="508"/>
      <c r="FJ218" s="508"/>
      <c r="FK218" s="508"/>
      <c r="FL218" s="508"/>
      <c r="FM218" s="508"/>
      <c r="FN218" s="508"/>
      <c r="FO218" s="508"/>
      <c r="FP218" s="508"/>
      <c r="FQ218" s="508"/>
      <c r="FR218" s="508"/>
      <c r="FS218" s="508"/>
      <c r="FT218" s="508"/>
      <c r="FU218" s="508"/>
      <c r="FV218" s="508"/>
      <c r="FW218" s="508"/>
      <c r="FX218" s="508"/>
      <c r="FY218" s="508"/>
      <c r="FZ218" s="508"/>
      <c r="GA218" s="508"/>
      <c r="GB218" s="508"/>
      <c r="GC218" s="508"/>
      <c r="GD218" s="508"/>
      <c r="GE218" s="508"/>
      <c r="GF218" s="508"/>
      <c r="GG218" s="508"/>
      <c r="GH218" s="508"/>
      <c r="GI218" s="508"/>
      <c r="GJ218" s="508"/>
      <c r="GK218" s="508"/>
      <c r="GL218" s="508"/>
      <c r="GM218" s="508"/>
      <c r="GN218" s="508"/>
      <c r="GO218" s="508"/>
      <c r="GP218" s="508"/>
      <c r="GQ218" s="508"/>
      <c r="GR218" s="508"/>
      <c r="GS218" s="508"/>
      <c r="GT218" s="508"/>
      <c r="GU218" s="508"/>
      <c r="GV218" s="508"/>
      <c r="GW218" s="508"/>
      <c r="GX218" s="508"/>
      <c r="GY218" s="508"/>
      <c r="GZ218" s="508"/>
      <c r="HA218" s="508"/>
      <c r="HB218" s="508"/>
      <c r="HC218" s="508"/>
      <c r="HD218" s="508"/>
      <c r="HE218" s="508"/>
      <c r="HF218" s="508"/>
      <c r="HG218" s="508"/>
      <c r="HH218" s="508"/>
      <c r="HI218" s="508"/>
      <c r="HJ218" s="508"/>
      <c r="HK218" s="508"/>
      <c r="HL218" s="508"/>
      <c r="HM218" s="508"/>
      <c r="HN218" s="508"/>
      <c r="HO218" s="508"/>
      <c r="HP218" s="508"/>
      <c r="HQ218" s="508"/>
      <c r="HR218" s="508"/>
      <c r="HS218" s="508"/>
      <c r="HT218" s="508"/>
      <c r="HU218" s="508"/>
      <c r="HV218" s="508"/>
      <c r="HW218" s="508"/>
      <c r="HX218" s="508"/>
      <c r="HY218" s="508"/>
      <c r="HZ218" s="508"/>
      <c r="IA218" s="508"/>
      <c r="IB218" s="508"/>
      <c r="IC218" s="508"/>
      <c r="ID218" s="508"/>
      <c r="IE218" s="508"/>
      <c r="IF218" s="508"/>
      <c r="IG218" s="508"/>
      <c r="IH218" s="508"/>
      <c r="II218" s="508"/>
      <c r="IJ218" s="508"/>
      <c r="IK218" s="508"/>
      <c r="IL218" s="508"/>
      <c r="IM218" s="508"/>
      <c r="IN218" s="508"/>
      <c r="IO218" s="508"/>
      <c r="IP218" s="508"/>
      <c r="IQ218" s="508"/>
      <c r="IR218" s="508"/>
      <c r="IS218" s="508"/>
      <c r="IT218" s="508"/>
      <c r="IU218" s="508"/>
      <c r="IV218" s="508"/>
    </row>
    <row r="219" spans="1:256" s="275" customFormat="1">
      <c r="A219" s="941"/>
      <c r="B219" s="943"/>
      <c r="C219" s="527"/>
      <c r="D219" s="515" t="s">
        <v>2437</v>
      </c>
      <c r="E219" s="607" t="s">
        <v>2438</v>
      </c>
      <c r="F219" s="363">
        <v>3</v>
      </c>
      <c r="G219" s="363">
        <v>0</v>
      </c>
      <c r="H219" s="363">
        <v>2</v>
      </c>
      <c r="I219" s="607" t="s">
        <v>1355</v>
      </c>
      <c r="J219" s="508"/>
      <c r="K219" s="508"/>
      <c r="L219" s="508"/>
      <c r="M219" s="508"/>
      <c r="N219" s="508"/>
      <c r="O219" s="508"/>
      <c r="P219" s="508"/>
      <c r="Q219" s="508"/>
      <c r="R219" s="508"/>
      <c r="S219" s="508"/>
      <c r="T219" s="508"/>
      <c r="U219" s="508"/>
      <c r="V219" s="508"/>
      <c r="W219" s="508"/>
      <c r="X219" s="508"/>
      <c r="Y219" s="508"/>
      <c r="Z219" s="508"/>
      <c r="AA219" s="508"/>
      <c r="AB219" s="508"/>
      <c r="AC219" s="508"/>
      <c r="AD219" s="508"/>
      <c r="AE219" s="508"/>
      <c r="AF219" s="508"/>
      <c r="AG219" s="508"/>
      <c r="AH219" s="508"/>
      <c r="AI219" s="508"/>
      <c r="AJ219" s="508"/>
      <c r="AK219" s="508"/>
      <c r="AL219" s="508"/>
      <c r="AM219" s="508"/>
      <c r="AN219" s="508"/>
      <c r="AO219" s="508"/>
      <c r="AP219" s="508"/>
      <c r="AQ219" s="508"/>
      <c r="AR219" s="508"/>
      <c r="AS219" s="508"/>
      <c r="AT219" s="508"/>
      <c r="AU219" s="508"/>
      <c r="AV219" s="508"/>
      <c r="AW219" s="508"/>
      <c r="AX219" s="508"/>
      <c r="AY219" s="508"/>
      <c r="AZ219" s="508"/>
      <c r="BA219" s="508"/>
      <c r="BB219" s="508"/>
      <c r="BC219" s="508"/>
      <c r="BD219" s="508"/>
      <c r="BE219" s="508"/>
      <c r="BF219" s="508"/>
      <c r="BG219" s="508"/>
      <c r="BH219" s="508"/>
      <c r="BI219" s="508"/>
      <c r="BJ219" s="508"/>
      <c r="BK219" s="508"/>
      <c r="BL219" s="508"/>
      <c r="BM219" s="508"/>
      <c r="BN219" s="508"/>
      <c r="BO219" s="508"/>
      <c r="BP219" s="508"/>
      <c r="BQ219" s="508"/>
      <c r="BR219" s="508"/>
      <c r="BS219" s="508"/>
      <c r="BT219" s="508"/>
      <c r="BU219" s="508"/>
      <c r="BV219" s="508"/>
      <c r="BW219" s="508"/>
      <c r="BX219" s="508"/>
      <c r="BY219" s="508"/>
      <c r="BZ219" s="508"/>
      <c r="CA219" s="508"/>
      <c r="CB219" s="508"/>
      <c r="CC219" s="508"/>
      <c r="CD219" s="508"/>
      <c r="CE219" s="508"/>
      <c r="CF219" s="508"/>
      <c r="CG219" s="508"/>
      <c r="CH219" s="508"/>
      <c r="CI219" s="508"/>
      <c r="CJ219" s="508"/>
      <c r="CK219" s="508"/>
      <c r="CL219" s="508"/>
      <c r="CM219" s="508"/>
      <c r="CN219" s="508"/>
      <c r="CO219" s="508"/>
      <c r="CP219" s="508"/>
      <c r="CQ219" s="508"/>
      <c r="CR219" s="508"/>
      <c r="CS219" s="508"/>
      <c r="CT219" s="508"/>
      <c r="CU219" s="508"/>
      <c r="CV219" s="508"/>
      <c r="CW219" s="508"/>
      <c r="CX219" s="508"/>
      <c r="CY219" s="508"/>
      <c r="CZ219" s="508"/>
      <c r="DA219" s="508"/>
      <c r="DB219" s="508"/>
      <c r="DC219" s="508"/>
      <c r="DD219" s="508"/>
      <c r="DE219" s="508"/>
      <c r="DF219" s="508"/>
      <c r="DG219" s="508"/>
      <c r="DH219" s="508"/>
      <c r="DI219" s="508"/>
      <c r="DJ219" s="508"/>
      <c r="DK219" s="508"/>
      <c r="DL219" s="508"/>
      <c r="DM219" s="508"/>
      <c r="DN219" s="508"/>
      <c r="DO219" s="508"/>
      <c r="DP219" s="508"/>
      <c r="DQ219" s="508"/>
      <c r="DR219" s="508"/>
      <c r="DS219" s="508"/>
      <c r="DT219" s="508"/>
      <c r="DU219" s="508"/>
      <c r="DV219" s="508"/>
      <c r="DW219" s="508"/>
      <c r="DX219" s="508"/>
      <c r="DY219" s="508"/>
      <c r="DZ219" s="508"/>
      <c r="EA219" s="508"/>
      <c r="EB219" s="508"/>
      <c r="EC219" s="508"/>
      <c r="ED219" s="508"/>
      <c r="EE219" s="508"/>
      <c r="EF219" s="508"/>
      <c r="EG219" s="508"/>
      <c r="EH219" s="508"/>
      <c r="EI219" s="508"/>
      <c r="EJ219" s="508"/>
      <c r="EK219" s="508"/>
      <c r="EL219" s="508"/>
      <c r="EM219" s="508"/>
      <c r="EN219" s="508"/>
      <c r="EO219" s="508"/>
      <c r="EP219" s="508"/>
      <c r="EQ219" s="508"/>
      <c r="ER219" s="508"/>
      <c r="ES219" s="508"/>
      <c r="ET219" s="508"/>
      <c r="EU219" s="508"/>
      <c r="EV219" s="508"/>
      <c r="EW219" s="508"/>
      <c r="EX219" s="508"/>
      <c r="EY219" s="508"/>
      <c r="EZ219" s="508"/>
      <c r="FA219" s="508"/>
      <c r="FB219" s="508"/>
      <c r="FC219" s="508"/>
      <c r="FD219" s="508"/>
      <c r="FE219" s="508"/>
      <c r="FF219" s="508"/>
      <c r="FG219" s="508"/>
      <c r="FH219" s="508"/>
      <c r="FI219" s="508"/>
      <c r="FJ219" s="508"/>
      <c r="FK219" s="508"/>
      <c r="FL219" s="508"/>
      <c r="FM219" s="508"/>
      <c r="FN219" s="508"/>
      <c r="FO219" s="508"/>
      <c r="FP219" s="508"/>
      <c r="FQ219" s="508"/>
      <c r="FR219" s="508"/>
      <c r="FS219" s="508"/>
      <c r="FT219" s="508"/>
      <c r="FU219" s="508"/>
      <c r="FV219" s="508"/>
      <c r="FW219" s="508"/>
      <c r="FX219" s="508"/>
      <c r="FY219" s="508"/>
      <c r="FZ219" s="508"/>
      <c r="GA219" s="508"/>
      <c r="GB219" s="508"/>
      <c r="GC219" s="508"/>
      <c r="GD219" s="508"/>
      <c r="GE219" s="508"/>
      <c r="GF219" s="508"/>
      <c r="GG219" s="508"/>
      <c r="GH219" s="508"/>
      <c r="GI219" s="508"/>
      <c r="GJ219" s="508"/>
      <c r="GK219" s="508"/>
      <c r="GL219" s="508"/>
      <c r="GM219" s="508"/>
      <c r="GN219" s="508"/>
      <c r="GO219" s="508"/>
      <c r="GP219" s="508"/>
      <c r="GQ219" s="508"/>
      <c r="GR219" s="508"/>
      <c r="GS219" s="508"/>
      <c r="GT219" s="508"/>
      <c r="GU219" s="508"/>
      <c r="GV219" s="508"/>
      <c r="GW219" s="508"/>
      <c r="GX219" s="508"/>
      <c r="GY219" s="508"/>
      <c r="GZ219" s="508"/>
      <c r="HA219" s="508"/>
      <c r="HB219" s="508"/>
      <c r="HC219" s="508"/>
      <c r="HD219" s="508"/>
      <c r="HE219" s="508"/>
      <c r="HF219" s="508"/>
      <c r="HG219" s="508"/>
      <c r="HH219" s="508"/>
      <c r="HI219" s="508"/>
      <c r="HJ219" s="508"/>
      <c r="HK219" s="508"/>
      <c r="HL219" s="508"/>
      <c r="HM219" s="508"/>
      <c r="HN219" s="508"/>
      <c r="HO219" s="508"/>
      <c r="HP219" s="508"/>
      <c r="HQ219" s="508"/>
      <c r="HR219" s="508"/>
      <c r="HS219" s="508"/>
      <c r="HT219" s="508"/>
      <c r="HU219" s="508"/>
      <c r="HV219" s="508"/>
      <c r="HW219" s="508"/>
      <c r="HX219" s="508"/>
      <c r="HY219" s="508"/>
      <c r="HZ219" s="508"/>
      <c r="IA219" s="508"/>
      <c r="IB219" s="508"/>
      <c r="IC219" s="508"/>
      <c r="ID219" s="508"/>
      <c r="IE219" s="508"/>
      <c r="IF219" s="508"/>
      <c r="IG219" s="508"/>
      <c r="IH219" s="508"/>
      <c r="II219" s="508"/>
      <c r="IJ219" s="508"/>
      <c r="IK219" s="508"/>
      <c r="IL219" s="508"/>
      <c r="IM219" s="508"/>
      <c r="IN219" s="508"/>
      <c r="IO219" s="508"/>
      <c r="IP219" s="508"/>
      <c r="IQ219" s="508"/>
      <c r="IR219" s="508"/>
      <c r="IS219" s="508"/>
      <c r="IT219" s="508"/>
      <c r="IU219" s="508"/>
      <c r="IV219" s="508"/>
    </row>
    <row r="220" spans="1:256" s="468" customFormat="1" ht="23.25" customHeight="1">
      <c r="A220" s="472" t="s">
        <v>2485</v>
      </c>
      <c r="B220" s="485"/>
      <c r="C220" s="485"/>
      <c r="D220" s="485"/>
      <c r="E220" s="485"/>
      <c r="F220" s="485"/>
      <c r="G220" s="485"/>
      <c r="H220" s="485"/>
      <c r="I220" s="486"/>
    </row>
    <row r="221" spans="1:256" ht="53.45" customHeight="1">
      <c r="A221" s="555"/>
      <c r="B221" s="865" t="s">
        <v>2441</v>
      </c>
      <c r="C221" s="869" t="s">
        <v>2442</v>
      </c>
      <c r="D221" s="405" t="s">
        <v>2443</v>
      </c>
      <c r="E221" s="393" t="s">
        <v>2444</v>
      </c>
      <c r="F221" s="556">
        <v>1</v>
      </c>
      <c r="G221" s="557">
        <v>0.8</v>
      </c>
      <c r="H221" s="391">
        <f>F221-G221</f>
        <v>0.19999999999999996</v>
      </c>
      <c r="I221" s="390" t="s">
        <v>2445</v>
      </c>
    </row>
    <row r="222" spans="1:256" ht="62.1" customHeight="1">
      <c r="A222" s="555"/>
      <c r="B222" s="874"/>
      <c r="C222" s="874"/>
      <c r="D222" s="558" t="s">
        <v>2446</v>
      </c>
      <c r="E222" s="393" t="s">
        <v>2447</v>
      </c>
      <c r="F222" s="556">
        <v>1</v>
      </c>
      <c r="G222" s="557">
        <v>0.6</v>
      </c>
      <c r="H222" s="391">
        <f t="shared" ref="H222:H232" si="8">F222-G222</f>
        <v>0.4</v>
      </c>
      <c r="I222" s="390" t="s">
        <v>2448</v>
      </c>
    </row>
    <row r="223" spans="1:256" ht="72.599999999999994" customHeight="1">
      <c r="A223" s="555"/>
      <c r="B223" s="865" t="s">
        <v>2449</v>
      </c>
      <c r="C223" s="869" t="s">
        <v>2450</v>
      </c>
      <c r="D223" s="421" t="s">
        <v>2451</v>
      </c>
      <c r="E223" s="559" t="s">
        <v>2452</v>
      </c>
      <c r="F223" s="556">
        <v>1</v>
      </c>
      <c r="G223" s="560">
        <v>0.9</v>
      </c>
      <c r="H223" s="391">
        <f t="shared" si="8"/>
        <v>9.9999999999999978E-2</v>
      </c>
      <c r="I223" s="390" t="s">
        <v>2453</v>
      </c>
    </row>
    <row r="224" spans="1:256" ht="25.5">
      <c r="A224" s="555"/>
      <c r="B224" s="874"/>
      <c r="C224" s="935"/>
      <c r="D224" s="405" t="s">
        <v>2454</v>
      </c>
      <c r="E224" s="393" t="s">
        <v>2455</v>
      </c>
      <c r="F224" s="556">
        <v>1</v>
      </c>
      <c r="G224" s="557">
        <v>0.8</v>
      </c>
      <c r="H224" s="391">
        <f t="shared" si="8"/>
        <v>0.19999999999999996</v>
      </c>
      <c r="I224" s="936" t="s">
        <v>2456</v>
      </c>
    </row>
    <row r="225" spans="1:9" ht="25.5">
      <c r="A225" s="555"/>
      <c r="B225" s="870"/>
      <c r="C225" s="892"/>
      <c r="D225" s="405" t="s">
        <v>2457</v>
      </c>
      <c r="E225" s="405" t="s">
        <v>2458</v>
      </c>
      <c r="F225" s="561">
        <v>0.9</v>
      </c>
      <c r="G225" s="391">
        <v>0.75</v>
      </c>
      <c r="H225" s="391">
        <f t="shared" si="8"/>
        <v>0.15000000000000002</v>
      </c>
      <c r="I225" s="937"/>
    </row>
    <row r="226" spans="1:9" ht="39">
      <c r="A226" s="555"/>
      <c r="B226" s="919" t="s">
        <v>2459</v>
      </c>
      <c r="C226" s="938" t="s">
        <v>2460</v>
      </c>
      <c r="D226" s="390" t="s">
        <v>2461</v>
      </c>
      <c r="E226" s="390" t="s">
        <v>2462</v>
      </c>
      <c r="F226" s="556">
        <v>1</v>
      </c>
      <c r="G226" s="391">
        <v>0.8</v>
      </c>
      <c r="H226" s="391">
        <f t="shared" si="8"/>
        <v>0.19999999999999996</v>
      </c>
      <c r="I226" s="390" t="s">
        <v>2463</v>
      </c>
    </row>
    <row r="227" spans="1:9" ht="26.25">
      <c r="A227" s="555"/>
      <c r="B227" s="921"/>
      <c r="C227" s="939"/>
      <c r="D227" s="390" t="s">
        <v>2464</v>
      </c>
      <c r="E227" s="390" t="s">
        <v>2465</v>
      </c>
      <c r="F227" s="556">
        <v>1</v>
      </c>
      <c r="G227" s="391">
        <v>0.7</v>
      </c>
      <c r="H227" s="391">
        <f t="shared" si="8"/>
        <v>0.30000000000000004</v>
      </c>
      <c r="I227" s="390" t="s">
        <v>2466</v>
      </c>
    </row>
    <row r="228" spans="1:9" ht="39">
      <c r="A228" s="555"/>
      <c r="B228" s="887" t="s">
        <v>2467</v>
      </c>
      <c r="C228" s="919" t="s">
        <v>2468</v>
      </c>
      <c r="D228" s="390" t="s">
        <v>2469</v>
      </c>
      <c r="E228" s="390" t="s">
        <v>2470</v>
      </c>
      <c r="F228" s="556">
        <v>1</v>
      </c>
      <c r="G228" s="391">
        <v>0.95</v>
      </c>
      <c r="H228" s="391">
        <f t="shared" si="8"/>
        <v>5.0000000000000044E-2</v>
      </c>
      <c r="I228" s="390" t="s">
        <v>2471</v>
      </c>
    </row>
    <row r="229" spans="1:9" ht="39">
      <c r="A229" s="555"/>
      <c r="B229" s="931"/>
      <c r="C229" s="920"/>
      <c r="D229" s="390" t="s">
        <v>1983</v>
      </c>
      <c r="E229" s="562" t="s">
        <v>2472</v>
      </c>
      <c r="F229" s="556">
        <v>1</v>
      </c>
      <c r="G229" s="563">
        <v>0.85</v>
      </c>
      <c r="H229" s="391">
        <f t="shared" si="8"/>
        <v>0.15000000000000002</v>
      </c>
      <c r="I229" s="390" t="s">
        <v>2473</v>
      </c>
    </row>
    <row r="230" spans="1:9" ht="39">
      <c r="A230" s="555"/>
      <c r="B230" s="931"/>
      <c r="C230" s="920"/>
      <c r="D230" s="390" t="s">
        <v>2474</v>
      </c>
      <c r="E230" s="562" t="s">
        <v>2475</v>
      </c>
      <c r="F230" s="556">
        <v>0.9</v>
      </c>
      <c r="G230" s="563">
        <v>0.7</v>
      </c>
      <c r="H230" s="391">
        <f t="shared" si="8"/>
        <v>0.20000000000000007</v>
      </c>
      <c r="I230" s="390" t="s">
        <v>2476</v>
      </c>
    </row>
    <row r="231" spans="1:9" ht="39">
      <c r="A231" s="555"/>
      <c r="B231" s="888"/>
      <c r="C231" s="921"/>
      <c r="D231" s="390" t="s">
        <v>2477</v>
      </c>
      <c r="E231" s="564" t="s">
        <v>2478</v>
      </c>
      <c r="F231" s="556">
        <v>0.9</v>
      </c>
      <c r="G231" s="563">
        <v>0.8</v>
      </c>
      <c r="H231" s="391">
        <f t="shared" si="8"/>
        <v>9.9999999999999978E-2</v>
      </c>
      <c r="I231" s="390" t="s">
        <v>2479</v>
      </c>
    </row>
    <row r="232" spans="1:9" ht="14.1" customHeight="1">
      <c r="A232" s="555"/>
      <c r="B232" s="932" t="s">
        <v>2480</v>
      </c>
      <c r="C232" s="933" t="s">
        <v>2481</v>
      </c>
      <c r="D232" s="934" t="s">
        <v>2482</v>
      </c>
      <c r="E232" s="919" t="s">
        <v>2483</v>
      </c>
      <c r="F232" s="922">
        <v>0.9</v>
      </c>
      <c r="G232" s="925">
        <v>0.8</v>
      </c>
      <c r="H232" s="928">
        <f t="shared" si="8"/>
        <v>9.9999999999999978E-2</v>
      </c>
      <c r="I232" s="919" t="s">
        <v>2484</v>
      </c>
    </row>
    <row r="233" spans="1:9" ht="14.1" customHeight="1">
      <c r="A233" s="555"/>
      <c r="B233" s="932"/>
      <c r="C233" s="933"/>
      <c r="D233" s="934"/>
      <c r="E233" s="920"/>
      <c r="F233" s="923"/>
      <c r="G233" s="926"/>
      <c r="H233" s="929"/>
      <c r="I233" s="920"/>
    </row>
    <row r="234" spans="1:9" ht="14.1" customHeight="1">
      <c r="A234" s="555"/>
      <c r="B234" s="932"/>
      <c r="C234" s="933"/>
      <c r="D234" s="934"/>
      <c r="E234" s="920"/>
      <c r="F234" s="923"/>
      <c r="G234" s="926"/>
      <c r="H234" s="929"/>
      <c r="I234" s="920"/>
    </row>
    <row r="235" spans="1:9" ht="14.1" customHeight="1">
      <c r="A235" s="555"/>
      <c r="B235" s="932"/>
      <c r="C235" s="933"/>
      <c r="D235" s="934"/>
      <c r="E235" s="920"/>
      <c r="F235" s="923"/>
      <c r="G235" s="926"/>
      <c r="H235" s="929"/>
      <c r="I235" s="920"/>
    </row>
    <row r="236" spans="1:9" ht="14.1" customHeight="1">
      <c r="A236" s="555"/>
      <c r="B236" s="932"/>
      <c r="C236" s="933"/>
      <c r="D236" s="934"/>
      <c r="E236" s="920"/>
      <c r="F236" s="923"/>
      <c r="G236" s="926"/>
      <c r="H236" s="929"/>
      <c r="I236" s="920"/>
    </row>
    <row r="237" spans="1:9" ht="14.1" customHeight="1">
      <c r="A237" s="555"/>
      <c r="B237" s="932"/>
      <c r="C237" s="933"/>
      <c r="D237" s="934"/>
      <c r="E237" s="920"/>
      <c r="F237" s="923"/>
      <c r="G237" s="926"/>
      <c r="H237" s="929"/>
      <c r="I237" s="920"/>
    </row>
    <row r="238" spans="1:9" ht="14.1" customHeight="1">
      <c r="A238" s="555"/>
      <c r="B238" s="932"/>
      <c r="C238" s="933"/>
      <c r="D238" s="934"/>
      <c r="E238" s="921"/>
      <c r="F238" s="924"/>
      <c r="G238" s="927"/>
      <c r="H238" s="930"/>
      <c r="I238" s="921"/>
    </row>
    <row r="239" spans="1:9" s="468" customFormat="1" ht="23.25" customHeight="1">
      <c r="A239" s="472" t="s">
        <v>2520</v>
      </c>
      <c r="B239" s="485"/>
      <c r="C239" s="485"/>
      <c r="D239" s="485"/>
      <c r="E239" s="485"/>
      <c r="F239" s="485"/>
      <c r="G239" s="485"/>
      <c r="H239" s="485"/>
      <c r="I239" s="486"/>
    </row>
    <row r="240" spans="1:9" ht="34.5" customHeight="1">
      <c r="A240" s="911" t="s">
        <v>2486</v>
      </c>
      <c r="B240" s="443" t="s">
        <v>2487</v>
      </c>
      <c r="C240" s="570" t="s">
        <v>2488</v>
      </c>
      <c r="D240" s="565" t="s">
        <v>2489</v>
      </c>
      <c r="E240" s="576" t="s">
        <v>2490</v>
      </c>
      <c r="F240" s="414">
        <v>4292</v>
      </c>
      <c r="G240" s="414">
        <f>F240/4*3</f>
        <v>3219</v>
      </c>
      <c r="H240" s="414">
        <f>F240-G240</f>
        <v>1073</v>
      </c>
      <c r="I240" s="599"/>
    </row>
    <row r="241" spans="1:9" ht="31.5" customHeight="1" thickBot="1">
      <c r="A241" s="912"/>
      <c r="B241" s="443" t="s">
        <v>2491</v>
      </c>
      <c r="C241" s="570" t="s">
        <v>2488</v>
      </c>
      <c r="D241" s="566" t="s">
        <v>2492</v>
      </c>
      <c r="E241" s="600" t="s">
        <v>2493</v>
      </c>
      <c r="F241" s="580">
        <v>1</v>
      </c>
      <c r="G241" s="580">
        <v>0</v>
      </c>
      <c r="H241" s="580">
        <f>F241-G241</f>
        <v>1</v>
      </c>
      <c r="I241" s="601"/>
    </row>
    <row r="242" spans="1:9" ht="45">
      <c r="A242" s="912"/>
      <c r="B242" s="443" t="s">
        <v>2494</v>
      </c>
      <c r="C242" s="570" t="s">
        <v>2488</v>
      </c>
      <c r="D242" s="567" t="s">
        <v>2495</v>
      </c>
      <c r="E242" s="583" t="s">
        <v>2496</v>
      </c>
      <c r="F242" s="583">
        <v>4</v>
      </c>
      <c r="G242" s="583">
        <v>4</v>
      </c>
      <c r="H242" s="583">
        <f>F242-G242</f>
        <v>0</v>
      </c>
      <c r="I242" s="420"/>
    </row>
    <row r="243" spans="1:9" ht="29.25" customHeight="1">
      <c r="A243" s="912"/>
      <c r="B243" s="443" t="s">
        <v>2497</v>
      </c>
      <c r="C243" s="570" t="s">
        <v>2488</v>
      </c>
      <c r="D243" s="568" t="s">
        <v>2498</v>
      </c>
      <c r="E243" s="406" t="s">
        <v>2499</v>
      </c>
      <c r="F243" s="583">
        <v>0</v>
      </c>
      <c r="G243" s="583">
        <v>0</v>
      </c>
      <c r="H243" s="583">
        <f>F243-G243</f>
        <v>0</v>
      </c>
      <c r="I243" s="420"/>
    </row>
    <row r="244" spans="1:9" ht="34.5" customHeight="1">
      <c r="A244" s="913" t="s">
        <v>2500</v>
      </c>
      <c r="B244" s="914" t="s">
        <v>27</v>
      </c>
      <c r="C244" s="915" t="s">
        <v>16</v>
      </c>
      <c r="D244" s="917" t="s">
        <v>17</v>
      </c>
      <c r="E244" s="473"/>
      <c r="F244" s="908" t="s">
        <v>78</v>
      </c>
      <c r="G244" s="910"/>
      <c r="H244" s="910"/>
      <c r="I244" s="585" t="s">
        <v>1</v>
      </c>
    </row>
    <row r="245" spans="1:9" ht="31.5" customHeight="1">
      <c r="A245" s="913"/>
      <c r="B245" s="914"/>
      <c r="C245" s="916"/>
      <c r="D245" s="918"/>
      <c r="E245" s="494"/>
      <c r="F245" s="585" t="s">
        <v>19</v>
      </c>
      <c r="G245" s="586" t="s">
        <v>133</v>
      </c>
      <c r="H245" s="585" t="s">
        <v>20</v>
      </c>
      <c r="I245" s="602"/>
    </row>
    <row r="246" spans="1:9" ht="45">
      <c r="A246" s="913"/>
      <c r="B246" s="443" t="s">
        <v>2501</v>
      </c>
      <c r="C246" s="439" t="s">
        <v>2502</v>
      </c>
      <c r="D246" s="569" t="s">
        <v>2503</v>
      </c>
      <c r="E246" s="603" t="s">
        <v>2504</v>
      </c>
      <c r="F246" s="583">
        <v>1164</v>
      </c>
      <c r="G246" s="583">
        <f>1164/4*3</f>
        <v>873</v>
      </c>
      <c r="H246" s="583">
        <f>F246-G246</f>
        <v>291</v>
      </c>
      <c r="I246" s="420" t="s">
        <v>2505</v>
      </c>
    </row>
    <row r="247" spans="1:9" ht="29.25" customHeight="1">
      <c r="A247" s="913"/>
      <c r="B247" s="443" t="s">
        <v>2506</v>
      </c>
      <c r="C247" s="439" t="s">
        <v>2507</v>
      </c>
      <c r="D247" s="439" t="s">
        <v>2508</v>
      </c>
      <c r="E247" s="590" t="s">
        <v>2509</v>
      </c>
      <c r="F247" s="604" t="s">
        <v>2510</v>
      </c>
      <c r="G247" s="590"/>
      <c r="H247" s="605">
        <v>0</v>
      </c>
      <c r="I247" s="606" t="s">
        <v>2511</v>
      </c>
    </row>
    <row r="248" spans="1:9" s="468" customFormat="1" ht="23.25" customHeight="1">
      <c r="A248" s="472" t="s">
        <v>2519</v>
      </c>
      <c r="B248" s="485"/>
      <c r="C248" s="485"/>
      <c r="D248" s="485"/>
      <c r="E248" s="485"/>
      <c r="F248" s="485"/>
      <c r="G248" s="485"/>
      <c r="H248" s="485"/>
      <c r="I248" s="486"/>
    </row>
    <row r="249" spans="1:9" ht="59.45" customHeight="1">
      <c r="A249" s="875" t="s">
        <v>2201</v>
      </c>
      <c r="B249" s="388" t="s">
        <v>2512</v>
      </c>
      <c r="C249" s="235" t="s">
        <v>2513</v>
      </c>
      <c r="D249" s="406" t="s">
        <v>2033</v>
      </c>
      <c r="E249" s="375" t="s">
        <v>2034</v>
      </c>
      <c r="F249" s="376">
        <v>6</v>
      </c>
      <c r="G249" s="376">
        <v>3</v>
      </c>
      <c r="H249" s="376">
        <f>F249-G249</f>
        <v>3</v>
      </c>
      <c r="I249" s="390" t="s">
        <v>2514</v>
      </c>
    </row>
    <row r="250" spans="1:9" ht="31.5" customHeight="1">
      <c r="A250" s="876"/>
      <c r="B250" s="388"/>
      <c r="C250" s="94"/>
      <c r="D250" s="383"/>
      <c r="E250" s="376" t="s">
        <v>2035</v>
      </c>
      <c r="F250" s="376">
        <v>6</v>
      </c>
      <c r="G250" s="376">
        <v>1</v>
      </c>
      <c r="H250" s="376">
        <f t="shared" ref="H250" si="9">F250-G250</f>
        <v>5</v>
      </c>
      <c r="I250" s="390" t="s">
        <v>2514</v>
      </c>
    </row>
    <row r="251" spans="1:9" ht="47.1" customHeight="1">
      <c r="A251" s="876" t="s">
        <v>2515</v>
      </c>
      <c r="B251" s="898" t="s">
        <v>2516</v>
      </c>
      <c r="C251" s="235" t="s">
        <v>2513</v>
      </c>
      <c r="D251" s="879" t="s">
        <v>2073</v>
      </c>
      <c r="E251" s="375" t="s">
        <v>2517</v>
      </c>
      <c r="F251" s="376" t="s">
        <v>2518</v>
      </c>
      <c r="G251" s="376" t="s">
        <v>2518</v>
      </c>
      <c r="H251" s="379" t="s">
        <v>1951</v>
      </c>
      <c r="I251" s="383"/>
    </row>
    <row r="252" spans="1:9" ht="39.6" customHeight="1">
      <c r="A252" s="876"/>
      <c r="B252" s="899"/>
      <c r="C252" s="94"/>
      <c r="D252" s="880"/>
      <c r="E252" s="375" t="s">
        <v>2078</v>
      </c>
      <c r="F252" s="378">
        <v>0.4</v>
      </c>
      <c r="G252" s="378">
        <v>0</v>
      </c>
      <c r="H252" s="379">
        <f t="shared" ref="H252" si="10">F252-G252</f>
        <v>0.4</v>
      </c>
      <c r="I252" s="383"/>
    </row>
    <row r="253" spans="1:9" s="468" customFormat="1" ht="23.25" customHeight="1">
      <c r="A253" s="472" t="s">
        <v>2525</v>
      </c>
      <c r="B253" s="485"/>
      <c r="C253" s="485"/>
      <c r="D253" s="485"/>
      <c r="E253" s="485"/>
      <c r="F253" s="485"/>
      <c r="G253" s="485"/>
      <c r="H253" s="485"/>
      <c r="I253" s="486"/>
    </row>
    <row r="254" spans="1:9" s="571" customFormat="1" ht="26.25">
      <c r="A254" s="876" t="s">
        <v>2201</v>
      </c>
      <c r="B254" s="894" t="s">
        <v>2512</v>
      </c>
      <c r="C254" s="896" t="s">
        <v>2521</v>
      </c>
      <c r="D254" s="877" t="s">
        <v>2033</v>
      </c>
      <c r="E254" s="375" t="s">
        <v>2034</v>
      </c>
      <c r="F254" s="376">
        <v>6</v>
      </c>
      <c r="G254" s="376">
        <v>4</v>
      </c>
      <c r="H254" s="376">
        <f>F254-G254</f>
        <v>2</v>
      </c>
      <c r="I254" s="415"/>
    </row>
    <row r="255" spans="1:9" s="571" customFormat="1" ht="23.45" customHeight="1">
      <c r="A255" s="893"/>
      <c r="B255" s="895"/>
      <c r="C255" s="897"/>
      <c r="D255" s="878"/>
      <c r="E255" s="376" t="s">
        <v>2035</v>
      </c>
      <c r="F255" s="376">
        <v>12</v>
      </c>
      <c r="G255" s="376">
        <v>0</v>
      </c>
      <c r="H255" s="376">
        <f t="shared" ref="H255:H257" si="11">F255-G255</f>
        <v>12</v>
      </c>
      <c r="I255" s="415"/>
    </row>
    <row r="256" spans="1:9" s="571" customFormat="1" ht="30.75" customHeight="1">
      <c r="A256" s="876" t="s">
        <v>2515</v>
      </c>
      <c r="B256" s="898" t="s">
        <v>2522</v>
      </c>
      <c r="C256" s="896" t="s">
        <v>2521</v>
      </c>
      <c r="D256" s="877" t="s">
        <v>2073</v>
      </c>
      <c r="E256" s="375" t="s">
        <v>2517</v>
      </c>
      <c r="F256" s="376" t="s">
        <v>2523</v>
      </c>
      <c r="G256" s="376" t="s">
        <v>2524</v>
      </c>
      <c r="H256" s="379" t="s">
        <v>1951</v>
      </c>
      <c r="I256" s="415"/>
    </row>
    <row r="257" spans="1:9" s="571" customFormat="1" ht="34.5" customHeight="1">
      <c r="A257" s="893"/>
      <c r="B257" s="899"/>
      <c r="C257" s="897"/>
      <c r="D257" s="878"/>
      <c r="E257" s="375" t="s">
        <v>2078</v>
      </c>
      <c r="F257" s="378">
        <v>0.7</v>
      </c>
      <c r="G257" s="378">
        <v>0.35</v>
      </c>
      <c r="H257" s="379">
        <f t="shared" si="11"/>
        <v>0.35</v>
      </c>
      <c r="I257" s="415"/>
    </row>
    <row r="258" spans="1:9" s="154" customFormat="1" ht="15.75">
      <c r="A258" s="572" t="s">
        <v>2540</v>
      </c>
      <c r="B258" s="573"/>
      <c r="C258" s="573"/>
      <c r="D258" s="573"/>
      <c r="E258" s="573"/>
      <c r="F258" s="573"/>
      <c r="G258" s="573"/>
      <c r="H258" s="573"/>
      <c r="I258" s="573"/>
    </row>
    <row r="259" spans="1:9">
      <c r="A259" s="909"/>
      <c r="B259" s="574" t="s">
        <v>2526</v>
      </c>
      <c r="C259" s="414" t="s">
        <v>1108</v>
      </c>
      <c r="D259" s="575" t="s">
        <v>2527</v>
      </c>
      <c r="E259" s="576" t="s">
        <v>2528</v>
      </c>
      <c r="F259" s="414">
        <v>5</v>
      </c>
      <c r="G259" s="414">
        <v>2</v>
      </c>
      <c r="H259" s="414">
        <f>F259-G259</f>
        <v>3</v>
      </c>
      <c r="I259" s="577"/>
    </row>
    <row r="260" spans="1:9" ht="29.25" customHeight="1" thickBot="1">
      <c r="A260" s="909"/>
      <c r="B260" s="578" t="s">
        <v>2529</v>
      </c>
      <c r="C260" s="414" t="s">
        <v>1108</v>
      </c>
      <c r="D260" s="579" t="s">
        <v>2530</v>
      </c>
      <c r="E260" s="580" t="s">
        <v>2531</v>
      </c>
      <c r="F260" s="580">
        <v>17</v>
      </c>
      <c r="G260" s="580">
        <v>3</v>
      </c>
      <c r="H260" s="580">
        <f>F260-G260</f>
        <v>14</v>
      </c>
      <c r="I260" s="581"/>
    </row>
    <row r="261" spans="1:9" ht="29.25" customHeight="1">
      <c r="A261" s="909"/>
      <c r="B261" s="574" t="s">
        <v>2532</v>
      </c>
      <c r="C261" s="414" t="s">
        <v>1108</v>
      </c>
      <c r="D261" s="582" t="s">
        <v>2533</v>
      </c>
      <c r="E261" s="583" t="s">
        <v>2534</v>
      </c>
      <c r="F261" s="584">
        <v>9</v>
      </c>
      <c r="G261" s="583">
        <v>2</v>
      </c>
      <c r="H261" s="583">
        <f>F261-G261</f>
        <v>7</v>
      </c>
      <c r="I261" s="383"/>
    </row>
    <row r="262" spans="1:9" ht="34.5" customHeight="1">
      <c r="A262" s="900" t="s">
        <v>2535</v>
      </c>
      <c r="B262" s="902" t="s">
        <v>27</v>
      </c>
      <c r="C262" s="904" t="s">
        <v>16</v>
      </c>
      <c r="D262" s="906" t="s">
        <v>17</v>
      </c>
      <c r="E262" s="473"/>
      <c r="F262" s="908"/>
      <c r="G262" s="907"/>
      <c r="H262" s="907"/>
      <c r="I262" s="585" t="s">
        <v>1</v>
      </c>
    </row>
    <row r="263" spans="1:9" ht="31.5" customHeight="1">
      <c r="A263" s="901"/>
      <c r="B263" s="903"/>
      <c r="C263" s="905"/>
      <c r="D263" s="907"/>
      <c r="E263" s="494"/>
      <c r="F263" s="585" t="s">
        <v>19</v>
      </c>
      <c r="G263" s="586" t="s">
        <v>133</v>
      </c>
      <c r="H263" s="585" t="s">
        <v>20</v>
      </c>
      <c r="I263" s="400"/>
    </row>
    <row r="264" spans="1:9">
      <c r="A264" s="901"/>
      <c r="B264" s="587" t="s">
        <v>2536</v>
      </c>
      <c r="C264" s="414" t="s">
        <v>1108</v>
      </c>
      <c r="D264" s="587" t="s">
        <v>1983</v>
      </c>
      <c r="E264" s="583" t="s">
        <v>2351</v>
      </c>
      <c r="F264" s="588">
        <v>186.5</v>
      </c>
      <c r="G264" s="589">
        <v>0</v>
      </c>
      <c r="H264" s="583">
        <f>F264-G264</f>
        <v>186.5</v>
      </c>
      <c r="I264" s="383" t="s">
        <v>2537</v>
      </c>
    </row>
    <row r="265" spans="1:9" ht="29.25" customHeight="1">
      <c r="A265" s="901"/>
      <c r="B265" s="587" t="s">
        <v>2538</v>
      </c>
      <c r="C265" s="414" t="s">
        <v>1108</v>
      </c>
      <c r="D265" s="587" t="s">
        <v>2344</v>
      </c>
      <c r="E265" s="583" t="s">
        <v>2539</v>
      </c>
      <c r="F265" s="590">
        <v>6</v>
      </c>
      <c r="G265" s="590">
        <v>3</v>
      </c>
      <c r="H265" s="590">
        <f>F265-G265</f>
        <v>3</v>
      </c>
      <c r="I265" s="591"/>
    </row>
    <row r="266" spans="1:9" s="571" customFormat="1">
      <c r="A266" s="901"/>
      <c r="B266" s="592"/>
      <c r="C266" s="592"/>
      <c r="D266" s="592"/>
      <c r="E266" s="593"/>
      <c r="F266" s="593"/>
      <c r="G266" s="593"/>
      <c r="H266" s="593"/>
      <c r="I266" s="593"/>
    </row>
    <row r="267" spans="1:9" s="571" customFormat="1" ht="15.75">
      <c r="A267" s="594" t="s">
        <v>2543</v>
      </c>
      <c r="B267" s="595"/>
      <c r="C267" s="595"/>
      <c r="D267" s="595"/>
      <c r="E267" s="596"/>
      <c r="F267" s="596"/>
      <c r="G267" s="596"/>
      <c r="H267" s="596"/>
      <c r="I267" s="596"/>
    </row>
    <row r="268" spans="1:9" s="571" customFormat="1" ht="26.25">
      <c r="A268" s="876" t="s">
        <v>2201</v>
      </c>
      <c r="B268" s="894" t="s">
        <v>2512</v>
      </c>
      <c r="C268" s="896" t="s">
        <v>2521</v>
      </c>
      <c r="D268" s="877" t="s">
        <v>2033</v>
      </c>
      <c r="E268" s="375" t="s">
        <v>2034</v>
      </c>
      <c r="F268" s="376">
        <v>4</v>
      </c>
      <c r="G268" s="376">
        <v>0</v>
      </c>
      <c r="H268" s="376">
        <f>F268-G268</f>
        <v>4</v>
      </c>
      <c r="I268" s="415"/>
    </row>
    <row r="269" spans="1:9" s="571" customFormat="1" ht="29.45" customHeight="1">
      <c r="A269" s="893"/>
      <c r="B269" s="895"/>
      <c r="C269" s="897"/>
      <c r="D269" s="878"/>
      <c r="E269" s="376" t="s">
        <v>2035</v>
      </c>
      <c r="F269" s="376">
        <v>5</v>
      </c>
      <c r="G269" s="376">
        <v>0</v>
      </c>
      <c r="H269" s="376">
        <f t="shared" ref="H269:H271" si="12">F269-G269</f>
        <v>5</v>
      </c>
      <c r="I269" s="415"/>
    </row>
    <row r="270" spans="1:9" s="571" customFormat="1" ht="30.75" customHeight="1">
      <c r="A270" s="876" t="s">
        <v>2515</v>
      </c>
      <c r="B270" s="898" t="s">
        <v>2541</v>
      </c>
      <c r="C270" s="896" t="s">
        <v>2521</v>
      </c>
      <c r="D270" s="877" t="s">
        <v>2073</v>
      </c>
      <c r="E270" s="375" t="s">
        <v>2517</v>
      </c>
      <c r="F270" s="376" t="s">
        <v>2542</v>
      </c>
      <c r="G270" s="376" t="s">
        <v>2542</v>
      </c>
      <c r="H270" s="379" t="s">
        <v>1951</v>
      </c>
      <c r="I270" s="415"/>
    </row>
    <row r="271" spans="1:9" s="571" customFormat="1" ht="34.5" customHeight="1">
      <c r="A271" s="893"/>
      <c r="B271" s="899"/>
      <c r="C271" s="897"/>
      <c r="D271" s="878"/>
      <c r="E271" s="375" t="s">
        <v>2078</v>
      </c>
      <c r="F271" s="378">
        <v>0.8</v>
      </c>
      <c r="G271" s="378">
        <v>0.6</v>
      </c>
      <c r="H271" s="379">
        <f t="shared" si="12"/>
        <v>0.20000000000000007</v>
      </c>
      <c r="I271" s="415"/>
    </row>
    <row r="272" spans="1:9" s="571" customFormat="1" ht="15.75">
      <c r="A272" s="594" t="s">
        <v>2544</v>
      </c>
      <c r="B272" s="595"/>
      <c r="C272" s="595"/>
      <c r="D272" s="595"/>
      <c r="E272" s="596"/>
      <c r="F272" s="596"/>
      <c r="G272" s="596"/>
      <c r="H272" s="596"/>
      <c r="I272" s="596"/>
    </row>
    <row r="273" spans="1:9" ht="56.45" customHeight="1">
      <c r="A273" s="875" t="s">
        <v>2201</v>
      </c>
      <c r="B273" s="393" t="s">
        <v>2512</v>
      </c>
      <c r="C273" s="390" t="s">
        <v>2513</v>
      </c>
      <c r="D273" s="406" t="s">
        <v>2033</v>
      </c>
      <c r="E273" s="375" t="s">
        <v>2034</v>
      </c>
      <c r="F273" s="376">
        <v>5</v>
      </c>
      <c r="G273" s="376">
        <v>1</v>
      </c>
      <c r="H273" s="376">
        <f>F273-G273</f>
        <v>4</v>
      </c>
      <c r="I273" s="383"/>
    </row>
    <row r="274" spans="1:9" ht="31.5" customHeight="1">
      <c r="A274" s="876"/>
      <c r="B274" s="393"/>
      <c r="C274" s="383"/>
      <c r="D274" s="383"/>
      <c r="E274" s="376" t="s">
        <v>2035</v>
      </c>
      <c r="F274" s="376">
        <v>5</v>
      </c>
      <c r="G274" s="376">
        <v>0</v>
      </c>
      <c r="H274" s="376">
        <f t="shared" ref="H274" si="13">F274-G274</f>
        <v>5</v>
      </c>
      <c r="I274" s="383"/>
    </row>
    <row r="275" spans="1:9" ht="47.1" customHeight="1">
      <c r="A275" s="876" t="s">
        <v>2515</v>
      </c>
      <c r="B275" s="877" t="s">
        <v>2516</v>
      </c>
      <c r="C275" s="390" t="s">
        <v>2513</v>
      </c>
      <c r="D275" s="879" t="s">
        <v>2073</v>
      </c>
      <c r="E275" s="375" t="s">
        <v>2517</v>
      </c>
      <c r="F275" s="376" t="s">
        <v>2518</v>
      </c>
      <c r="G275" s="376" t="s">
        <v>2518</v>
      </c>
      <c r="H275" s="379" t="s">
        <v>1951</v>
      </c>
      <c r="I275" s="383"/>
    </row>
    <row r="276" spans="1:9" ht="39.6" customHeight="1">
      <c r="A276" s="876"/>
      <c r="B276" s="878"/>
      <c r="C276" s="383"/>
      <c r="D276" s="880"/>
      <c r="E276" s="375" t="s">
        <v>2078</v>
      </c>
      <c r="F276" s="378">
        <v>0.5</v>
      </c>
      <c r="G276" s="378">
        <v>0</v>
      </c>
      <c r="H276" s="379">
        <f t="shared" ref="H276" si="14">F276-G276</f>
        <v>0.5</v>
      </c>
      <c r="I276" s="383"/>
    </row>
    <row r="277" spans="1:9" s="571" customFormat="1" ht="15.75">
      <c r="A277" s="594" t="s">
        <v>2546</v>
      </c>
      <c r="B277" s="595"/>
      <c r="C277" s="595"/>
      <c r="D277" s="595"/>
      <c r="E277" s="596"/>
      <c r="F277" s="596"/>
      <c r="G277" s="596"/>
      <c r="H277" s="596"/>
      <c r="I277" s="596"/>
    </row>
    <row r="278" spans="1:9" ht="24" customHeight="1">
      <c r="A278" s="881" t="s">
        <v>2082</v>
      </c>
      <c r="B278" s="871" t="s">
        <v>27</v>
      </c>
      <c r="C278" s="871" t="s">
        <v>16</v>
      </c>
      <c r="D278" s="883" t="s">
        <v>17</v>
      </c>
      <c r="E278" s="871" t="s">
        <v>18</v>
      </c>
      <c r="F278" s="872" t="s">
        <v>78</v>
      </c>
      <c r="G278" s="872"/>
      <c r="H278" s="872"/>
      <c r="I278" s="27" t="s">
        <v>1</v>
      </c>
    </row>
    <row r="279" spans="1:9" ht="43.35" customHeight="1">
      <c r="A279" s="882"/>
      <c r="B279" s="871"/>
      <c r="C279" s="871"/>
      <c r="D279" s="883"/>
      <c r="E279" s="871"/>
      <c r="F279" s="27" t="s">
        <v>19</v>
      </c>
      <c r="G279" s="28" t="s">
        <v>133</v>
      </c>
      <c r="H279" s="27" t="s">
        <v>20</v>
      </c>
      <c r="I279" s="29"/>
    </row>
    <row r="280" spans="1:9" customFormat="1" ht="34.5" customHeight="1">
      <c r="A280" s="882"/>
      <c r="B280" s="865" t="s">
        <v>2083</v>
      </c>
      <c r="C280" s="869" t="s">
        <v>2084</v>
      </c>
      <c r="D280" s="869" t="s">
        <v>2085</v>
      </c>
      <c r="E280" s="399" t="s">
        <v>2086</v>
      </c>
      <c r="F280" s="400">
        <v>36</v>
      </c>
      <c r="G280" s="401">
        <v>30</v>
      </c>
      <c r="H280" s="400">
        <v>6</v>
      </c>
      <c r="I280" s="420"/>
    </row>
    <row r="281" spans="1:9" customFormat="1" ht="46.35" customHeight="1">
      <c r="A281" s="882"/>
      <c r="B281" s="873"/>
      <c r="C281" s="874"/>
      <c r="D281" s="874"/>
      <c r="E281" s="399" t="s">
        <v>2087</v>
      </c>
      <c r="F281" s="400">
        <v>10</v>
      </c>
      <c r="G281" s="401">
        <v>7</v>
      </c>
      <c r="H281" s="400">
        <v>3</v>
      </c>
      <c r="I281" s="426"/>
    </row>
    <row r="282" spans="1:9" customFormat="1">
      <c r="A282" s="882"/>
      <c r="B282" s="866"/>
      <c r="C282" s="870"/>
      <c r="D282" s="870"/>
      <c r="E282" s="399" t="s">
        <v>2088</v>
      </c>
      <c r="F282" s="400">
        <v>5</v>
      </c>
      <c r="G282" s="401">
        <v>4</v>
      </c>
      <c r="H282" s="400">
        <v>1</v>
      </c>
      <c r="I282" s="426"/>
    </row>
    <row r="283" spans="1:9" customFormat="1" ht="46.5" customHeight="1">
      <c r="A283" s="882"/>
      <c r="B283" s="865" t="s">
        <v>2089</v>
      </c>
      <c r="C283" s="884"/>
      <c r="D283" s="869" t="s">
        <v>2090</v>
      </c>
      <c r="E283" s="402" t="s">
        <v>2091</v>
      </c>
      <c r="F283" s="403">
        <v>12</v>
      </c>
      <c r="G283" s="404">
        <v>9</v>
      </c>
      <c r="H283" s="400">
        <v>3</v>
      </c>
      <c r="I283" s="426"/>
    </row>
    <row r="284" spans="1:9" customFormat="1" ht="25.5">
      <c r="A284" s="882"/>
      <c r="B284" s="873"/>
      <c r="C284" s="885"/>
      <c r="D284" s="874"/>
      <c r="E284" s="399" t="s">
        <v>2092</v>
      </c>
      <c r="F284" s="400">
        <v>20</v>
      </c>
      <c r="G284" s="401">
        <v>15</v>
      </c>
      <c r="H284" s="400">
        <v>5</v>
      </c>
      <c r="I284" s="420"/>
    </row>
    <row r="285" spans="1:9" customFormat="1">
      <c r="A285" s="882"/>
      <c r="B285" s="873"/>
      <c r="C285" s="885"/>
      <c r="D285" s="874"/>
      <c r="E285" s="399" t="s">
        <v>2093</v>
      </c>
      <c r="F285" s="400">
        <v>5</v>
      </c>
      <c r="G285" s="401">
        <v>2</v>
      </c>
      <c r="H285" s="400">
        <v>3</v>
      </c>
      <c r="I285" s="420"/>
    </row>
    <row r="286" spans="1:9" customFormat="1">
      <c r="A286" s="882"/>
      <c r="B286" s="866"/>
      <c r="C286" s="886"/>
      <c r="D286" s="870"/>
      <c r="E286" s="405" t="s">
        <v>1962</v>
      </c>
      <c r="F286" s="383">
        <v>10</v>
      </c>
      <c r="G286" s="383">
        <v>8</v>
      </c>
      <c r="H286" s="400">
        <v>2</v>
      </c>
      <c r="I286" s="426"/>
    </row>
    <row r="287" spans="1:9" customFormat="1" ht="60" customHeight="1">
      <c r="A287" s="882"/>
      <c r="B287" s="393" t="s">
        <v>2094</v>
      </c>
      <c r="C287" s="383"/>
      <c r="D287" s="390" t="s">
        <v>2095</v>
      </c>
      <c r="E287" s="390" t="s">
        <v>2096</v>
      </c>
      <c r="F287" s="383">
        <v>30</v>
      </c>
      <c r="G287" s="383">
        <v>22</v>
      </c>
      <c r="H287" s="400">
        <v>8</v>
      </c>
      <c r="I287" s="426"/>
    </row>
    <row r="288" spans="1:9" customFormat="1" ht="45.6" customHeight="1">
      <c r="A288" s="882"/>
      <c r="B288" s="887" t="s">
        <v>2097</v>
      </c>
      <c r="C288" s="889"/>
      <c r="D288" s="891" t="s">
        <v>2098</v>
      </c>
      <c r="E288" s="390" t="s">
        <v>2099</v>
      </c>
      <c r="F288" s="383">
        <v>4</v>
      </c>
      <c r="G288" s="383">
        <v>2</v>
      </c>
      <c r="H288" s="400">
        <v>2</v>
      </c>
      <c r="I288" s="426"/>
    </row>
    <row r="289" spans="1:9" customFormat="1">
      <c r="A289" s="882"/>
      <c r="B289" s="888"/>
      <c r="C289" s="890"/>
      <c r="D289" s="892"/>
      <c r="E289" s="406" t="s">
        <v>2100</v>
      </c>
      <c r="F289" s="383">
        <v>12</v>
      </c>
      <c r="G289" s="383">
        <v>10</v>
      </c>
      <c r="H289" s="400">
        <v>2</v>
      </c>
      <c r="I289" s="426"/>
    </row>
    <row r="290" spans="1:9" customFormat="1" ht="15.75">
      <c r="A290" s="860"/>
      <c r="B290" s="860"/>
      <c r="C290" s="860"/>
      <c r="D290" s="860"/>
      <c r="E290" s="860"/>
      <c r="F290" s="860"/>
      <c r="G290" s="860"/>
      <c r="H290" s="860"/>
      <c r="I290" s="861"/>
    </row>
    <row r="291" spans="1:9" customFormat="1" ht="42.6" customHeight="1">
      <c r="A291" s="862" t="s">
        <v>2101</v>
      </c>
      <c r="B291" s="865" t="s">
        <v>2102</v>
      </c>
      <c r="C291" s="867"/>
      <c r="D291" s="869" t="s">
        <v>2103</v>
      </c>
      <c r="E291" s="390" t="s">
        <v>2104</v>
      </c>
      <c r="F291" s="420">
        <v>179</v>
      </c>
      <c r="G291" s="420">
        <v>150</v>
      </c>
      <c r="H291" s="420">
        <v>29</v>
      </c>
      <c r="I291" s="420"/>
    </row>
    <row r="292" spans="1:9" customFormat="1">
      <c r="A292" s="863"/>
      <c r="B292" s="866"/>
      <c r="C292" s="868"/>
      <c r="D292" s="870"/>
      <c r="E292" s="405" t="s">
        <v>2105</v>
      </c>
      <c r="F292" s="407">
        <v>15</v>
      </c>
      <c r="G292" s="363">
        <v>10</v>
      </c>
      <c r="H292" s="597">
        <v>5</v>
      </c>
      <c r="I292" s="597"/>
    </row>
    <row r="293" spans="1:9" customFormat="1">
      <c r="A293" s="864"/>
      <c r="B293" s="393" t="s">
        <v>21</v>
      </c>
      <c r="C293" s="383"/>
      <c r="D293" s="383"/>
      <c r="E293" s="383"/>
      <c r="F293" s="383"/>
      <c r="G293" s="383"/>
      <c r="H293" s="383"/>
      <c r="I293" s="420"/>
    </row>
    <row r="294" spans="1:9" customFormat="1" ht="15.75">
      <c r="A294" s="397"/>
      <c r="B294" s="855"/>
      <c r="C294" s="856"/>
      <c r="D294" s="856"/>
      <c r="E294" s="856"/>
      <c r="F294" s="856"/>
      <c r="G294" s="856"/>
      <c r="H294" s="856"/>
      <c r="I294" s="857"/>
    </row>
    <row r="295" spans="1:9" customFormat="1" ht="25.5">
      <c r="A295" s="858" t="s">
        <v>2545</v>
      </c>
      <c r="B295" s="408" t="s">
        <v>2106</v>
      </c>
      <c r="C295" s="409"/>
      <c r="D295" s="405" t="s">
        <v>2107</v>
      </c>
      <c r="E295" s="405" t="s">
        <v>2108</v>
      </c>
      <c r="F295" s="405">
        <v>179</v>
      </c>
      <c r="G295" s="409">
        <v>170</v>
      </c>
      <c r="H295" s="409">
        <v>9</v>
      </c>
      <c r="I295" s="425"/>
    </row>
    <row r="296" spans="1:9" customFormat="1" ht="25.5">
      <c r="A296" s="859"/>
      <c r="B296" s="408" t="s">
        <v>2109</v>
      </c>
      <c r="C296" s="409"/>
      <c r="D296" s="405" t="s">
        <v>2110</v>
      </c>
      <c r="E296" s="405" t="s">
        <v>2111</v>
      </c>
      <c r="F296" s="409">
        <v>5</v>
      </c>
      <c r="G296" s="409">
        <v>5</v>
      </c>
      <c r="H296" s="409">
        <v>0</v>
      </c>
      <c r="I296" s="425"/>
    </row>
    <row r="297" spans="1:9" customFormat="1" ht="25.5">
      <c r="A297" s="859"/>
      <c r="B297" s="408" t="s">
        <v>2112</v>
      </c>
      <c r="C297" s="409"/>
      <c r="D297" s="405" t="s">
        <v>2113</v>
      </c>
      <c r="E297" s="405" t="s">
        <v>2114</v>
      </c>
      <c r="F297" s="410">
        <v>179</v>
      </c>
      <c r="G297" s="410">
        <v>170</v>
      </c>
      <c r="H297" s="410">
        <v>9</v>
      </c>
      <c r="I297" s="598" t="s">
        <v>2115</v>
      </c>
    </row>
    <row r="298" spans="1:9" customFormat="1">
      <c r="A298" s="859"/>
      <c r="B298" s="408"/>
      <c r="C298" s="409"/>
      <c r="D298" s="409"/>
      <c r="E298" s="409"/>
      <c r="F298" s="409"/>
      <c r="G298" s="409"/>
      <c r="H298" s="409"/>
      <c r="I298" s="598"/>
    </row>
    <row r="299" spans="1:9" s="95" customFormat="1">
      <c r="A299" s="500"/>
      <c r="B299" s="501"/>
      <c r="C299" s="478"/>
      <c r="D299" s="483"/>
      <c r="E299" s="483"/>
      <c r="F299" s="483"/>
      <c r="G299" s="389"/>
      <c r="H299" s="482"/>
      <c r="I299" s="94"/>
    </row>
    <row r="300" spans="1:9" ht="30.75" customHeight="1">
      <c r="A300" s="4"/>
      <c r="B300" s="4"/>
      <c r="C300" s="4"/>
      <c r="D300" s="4"/>
      <c r="E300" s="4"/>
      <c r="F300" s="4"/>
      <c r="G300" s="4"/>
      <c r="H300" s="4"/>
    </row>
    <row r="301" spans="1:9" ht="34.5" customHeight="1">
      <c r="A301" s="4"/>
      <c r="B301" s="4"/>
      <c r="C301" s="4"/>
      <c r="D301" s="4"/>
      <c r="E301" s="4"/>
      <c r="F301" s="4"/>
      <c r="G301" s="4"/>
      <c r="H301" s="4"/>
    </row>
    <row r="302" spans="1:9" s="57" customFormat="1" ht="15.75">
      <c r="A302" s="57" t="s">
        <v>2307</v>
      </c>
      <c r="F302" s="466"/>
      <c r="I302" s="467"/>
    </row>
    <row r="303" spans="1:9" s="57" customFormat="1" ht="15.75">
      <c r="F303" s="466"/>
      <c r="I303" s="467"/>
    </row>
    <row r="304" spans="1:9" s="57" customFormat="1" ht="15.75">
      <c r="A304" s="57" t="s">
        <v>2308</v>
      </c>
      <c r="F304" s="466"/>
      <c r="I304" s="467"/>
    </row>
    <row r="305" spans="1:9" s="57" customFormat="1" ht="15.75">
      <c r="F305" s="466"/>
      <c r="I305" s="467"/>
    </row>
    <row r="306" spans="1:9" s="57" customFormat="1" ht="15.75">
      <c r="A306" s="57" t="s">
        <v>2309</v>
      </c>
      <c r="F306" s="466"/>
      <c r="I306" s="467"/>
    </row>
    <row r="307" spans="1:9" s="57" customFormat="1" ht="15.75">
      <c r="F307" s="466"/>
      <c r="I307" s="467"/>
    </row>
    <row r="308" spans="1:9" s="57" customFormat="1" ht="15.75">
      <c r="A308" s="57" t="s">
        <v>2310</v>
      </c>
      <c r="F308" s="466"/>
      <c r="I308" s="467"/>
    </row>
    <row r="309" spans="1:9" s="57" customFormat="1" ht="15.75">
      <c r="F309" s="466"/>
      <c r="I309" s="467"/>
    </row>
    <row r="310" spans="1:9" s="57" customFormat="1" ht="15.75">
      <c r="A310" s="57" t="s">
        <v>2308</v>
      </c>
      <c r="F310" s="466"/>
      <c r="I310" s="467"/>
    </row>
    <row r="311" spans="1:9" s="57" customFormat="1" ht="15.75">
      <c r="F311" s="466"/>
      <c r="I311" s="467"/>
    </row>
    <row r="312" spans="1:9" s="57" customFormat="1" ht="15.75">
      <c r="A312" s="57" t="s">
        <v>2309</v>
      </c>
      <c r="F312" s="466"/>
      <c r="I312" s="467"/>
    </row>
  </sheetData>
  <mergeCells count="251">
    <mergeCell ref="B5:B6"/>
    <mergeCell ref="C5:C6"/>
    <mergeCell ref="D5:D6"/>
    <mergeCell ref="E5:E6"/>
    <mergeCell ref="F5:H5"/>
    <mergeCell ref="A5:A6"/>
    <mergeCell ref="A8:I8"/>
    <mergeCell ref="A9:A15"/>
    <mergeCell ref="B9:B10"/>
    <mergeCell ref="C9:C10"/>
    <mergeCell ref="D9:D10"/>
    <mergeCell ref="E9:E10"/>
    <mergeCell ref="F9:H9"/>
    <mergeCell ref="A31:A32"/>
    <mergeCell ref="A33:A35"/>
    <mergeCell ref="A36:A37"/>
    <mergeCell ref="A30:B30"/>
    <mergeCell ref="A7:B7"/>
    <mergeCell ref="A23:I23"/>
    <mergeCell ref="A24:I24"/>
    <mergeCell ref="A25:A29"/>
    <mergeCell ref="B25:B26"/>
    <mergeCell ref="C25:C26"/>
    <mergeCell ref="D25:D26"/>
    <mergeCell ref="E25:E26"/>
    <mergeCell ref="F25:H25"/>
    <mergeCell ref="A16:I16"/>
    <mergeCell ref="A17:I17"/>
    <mergeCell ref="A18:A22"/>
    <mergeCell ref="B18:B19"/>
    <mergeCell ref="C18:C19"/>
    <mergeCell ref="D18:D19"/>
    <mergeCell ref="E18:E19"/>
    <mergeCell ref="F18:H18"/>
    <mergeCell ref="A39:B39"/>
    <mergeCell ref="A46:A50"/>
    <mergeCell ref="B46:B48"/>
    <mergeCell ref="C46:C48"/>
    <mergeCell ref="D46:D48"/>
    <mergeCell ref="A52:A53"/>
    <mergeCell ref="A40:A45"/>
    <mergeCell ref="B40:B41"/>
    <mergeCell ref="C40:C41"/>
    <mergeCell ref="D40:D41"/>
    <mergeCell ref="B42:B45"/>
    <mergeCell ref="C42:C45"/>
    <mergeCell ref="D42:D45"/>
    <mergeCell ref="A57:A68"/>
    <mergeCell ref="B57:B58"/>
    <mergeCell ref="C57:C58"/>
    <mergeCell ref="D57:D58"/>
    <mergeCell ref="E57:E58"/>
    <mergeCell ref="B67:B68"/>
    <mergeCell ref="C67:C68"/>
    <mergeCell ref="D67:D68"/>
    <mergeCell ref="A54:A55"/>
    <mergeCell ref="B54:B55"/>
    <mergeCell ref="C54:C55"/>
    <mergeCell ref="D54:D55"/>
    <mergeCell ref="C70:C71"/>
    <mergeCell ref="D70:D71"/>
    <mergeCell ref="F57:H57"/>
    <mergeCell ref="B59:B61"/>
    <mergeCell ref="C59:C61"/>
    <mergeCell ref="D59:D61"/>
    <mergeCell ref="B62:B65"/>
    <mergeCell ref="C62:C65"/>
    <mergeCell ref="D62:D65"/>
    <mergeCell ref="C105:C109"/>
    <mergeCell ref="A89:A95"/>
    <mergeCell ref="B89:B91"/>
    <mergeCell ref="C89:C91"/>
    <mergeCell ref="B92:B95"/>
    <mergeCell ref="C92:C95"/>
    <mergeCell ref="B73:I73"/>
    <mergeCell ref="A56:B56"/>
    <mergeCell ref="A78:A85"/>
    <mergeCell ref="B78:B79"/>
    <mergeCell ref="C78:C79"/>
    <mergeCell ref="D78:D79"/>
    <mergeCell ref="E78:E79"/>
    <mergeCell ref="F78:H78"/>
    <mergeCell ref="B80:B82"/>
    <mergeCell ref="C80:C82"/>
    <mergeCell ref="D80:D82"/>
    <mergeCell ref="B83:B85"/>
    <mergeCell ref="C83:C85"/>
    <mergeCell ref="D83:D85"/>
    <mergeCell ref="A77:B77"/>
    <mergeCell ref="A69:I69"/>
    <mergeCell ref="A70:A72"/>
    <mergeCell ref="B70:B71"/>
    <mergeCell ref="A86:B86"/>
    <mergeCell ref="A119:B119"/>
    <mergeCell ref="A87:I87"/>
    <mergeCell ref="A88:I88"/>
    <mergeCell ref="A120:A123"/>
    <mergeCell ref="B120:B121"/>
    <mergeCell ref="C120:C121"/>
    <mergeCell ref="D120:D121"/>
    <mergeCell ref="E120:E121"/>
    <mergeCell ref="F120:H120"/>
    <mergeCell ref="A110:I110"/>
    <mergeCell ref="A111:I111"/>
    <mergeCell ref="A114:I114"/>
    <mergeCell ref="A115:I115"/>
    <mergeCell ref="A116:A118"/>
    <mergeCell ref="C116:C118"/>
    <mergeCell ref="A96:I96"/>
    <mergeCell ref="A97:I97"/>
    <mergeCell ref="A98:A109"/>
    <mergeCell ref="B98:B100"/>
    <mergeCell ref="C98:C100"/>
    <mergeCell ref="B101:B104"/>
    <mergeCell ref="C101:C104"/>
    <mergeCell ref="B105:B109"/>
    <mergeCell ref="D145:D146"/>
    <mergeCell ref="B148:B149"/>
    <mergeCell ref="C148:C149"/>
    <mergeCell ref="D148:D149"/>
    <mergeCell ref="A140:A149"/>
    <mergeCell ref="B140:B141"/>
    <mergeCell ref="C140:C141"/>
    <mergeCell ref="D140:D141"/>
    <mergeCell ref="E140:E141"/>
    <mergeCell ref="D158:D160"/>
    <mergeCell ref="A162:A163"/>
    <mergeCell ref="B162:B163"/>
    <mergeCell ref="C162:C163"/>
    <mergeCell ref="F150:H150"/>
    <mergeCell ref="B152:B154"/>
    <mergeCell ref="C152:C154"/>
    <mergeCell ref="B132:B133"/>
    <mergeCell ref="C132:C133"/>
    <mergeCell ref="D132:D133"/>
    <mergeCell ref="E132:E133"/>
    <mergeCell ref="F132:H132"/>
    <mergeCell ref="A133:A139"/>
    <mergeCell ref="B134:B139"/>
    <mergeCell ref="C134:C139"/>
    <mergeCell ref="D134:D139"/>
    <mergeCell ref="A150:A155"/>
    <mergeCell ref="B150:B151"/>
    <mergeCell ref="C150:C151"/>
    <mergeCell ref="D150:D151"/>
    <mergeCell ref="E150:E151"/>
    <mergeCell ref="F140:H140"/>
    <mergeCell ref="B142:B146"/>
    <mergeCell ref="C142:C146"/>
    <mergeCell ref="A164:A165"/>
    <mergeCell ref="B164:B165"/>
    <mergeCell ref="C164:C165"/>
    <mergeCell ref="A167:A177"/>
    <mergeCell ref="B167:B168"/>
    <mergeCell ref="C167:C168"/>
    <mergeCell ref="A158:A161"/>
    <mergeCell ref="B158:B160"/>
    <mergeCell ref="C158:C160"/>
    <mergeCell ref="A179:A180"/>
    <mergeCell ref="C179:C180"/>
    <mergeCell ref="A181:A188"/>
    <mergeCell ref="C181:C188"/>
    <mergeCell ref="B186:B187"/>
    <mergeCell ref="D167:D168"/>
    <mergeCell ref="E167:E168"/>
    <mergeCell ref="F167:H167"/>
    <mergeCell ref="C171:C175"/>
    <mergeCell ref="C176:C177"/>
    <mergeCell ref="A203:A210"/>
    <mergeCell ref="A213:A219"/>
    <mergeCell ref="B217:B219"/>
    <mergeCell ref="B221:B222"/>
    <mergeCell ref="C221:C222"/>
    <mergeCell ref="D186:D187"/>
    <mergeCell ref="A189:A190"/>
    <mergeCell ref="B189:B190"/>
    <mergeCell ref="C189:C190"/>
    <mergeCell ref="A195:A200"/>
    <mergeCell ref="I232:I238"/>
    <mergeCell ref="B228:B231"/>
    <mergeCell ref="C228:C231"/>
    <mergeCell ref="B232:B238"/>
    <mergeCell ref="C232:C238"/>
    <mergeCell ref="D232:D238"/>
    <mergeCell ref="B223:B225"/>
    <mergeCell ref="C223:C225"/>
    <mergeCell ref="I224:I225"/>
    <mergeCell ref="B226:B227"/>
    <mergeCell ref="C226:C227"/>
    <mergeCell ref="F244:H244"/>
    <mergeCell ref="A240:A243"/>
    <mergeCell ref="A244:A247"/>
    <mergeCell ref="B244:B245"/>
    <mergeCell ref="C244:C245"/>
    <mergeCell ref="D244:D245"/>
    <mergeCell ref="E232:E238"/>
    <mergeCell ref="F232:F238"/>
    <mergeCell ref="G232:G238"/>
    <mergeCell ref="H232:H238"/>
    <mergeCell ref="F262:H262"/>
    <mergeCell ref="A256:A257"/>
    <mergeCell ref="B256:B257"/>
    <mergeCell ref="C256:C257"/>
    <mergeCell ref="D256:D257"/>
    <mergeCell ref="A259:A261"/>
    <mergeCell ref="A249:A250"/>
    <mergeCell ref="A251:A252"/>
    <mergeCell ref="B251:B252"/>
    <mergeCell ref="D251:D252"/>
    <mergeCell ref="A254:A255"/>
    <mergeCell ref="B254:B255"/>
    <mergeCell ref="C254:C255"/>
    <mergeCell ref="D254:D255"/>
    <mergeCell ref="A268:A269"/>
    <mergeCell ref="B268:B269"/>
    <mergeCell ref="C268:C269"/>
    <mergeCell ref="D268:D269"/>
    <mergeCell ref="A270:A271"/>
    <mergeCell ref="B270:B271"/>
    <mergeCell ref="C270:C271"/>
    <mergeCell ref="D270:D271"/>
    <mergeCell ref="A262:A266"/>
    <mergeCell ref="B262:B263"/>
    <mergeCell ref="C262:C263"/>
    <mergeCell ref="D262:D263"/>
    <mergeCell ref="A273:A274"/>
    <mergeCell ref="A275:A276"/>
    <mergeCell ref="B275:B276"/>
    <mergeCell ref="D275:D276"/>
    <mergeCell ref="A278:A289"/>
    <mergeCell ref="B278:B279"/>
    <mergeCell ref="C278:C279"/>
    <mergeCell ref="D278:D279"/>
    <mergeCell ref="B283:B286"/>
    <mergeCell ref="C283:C286"/>
    <mergeCell ref="D283:D286"/>
    <mergeCell ref="B288:B289"/>
    <mergeCell ref="C288:C289"/>
    <mergeCell ref="D288:D289"/>
    <mergeCell ref="B294:I294"/>
    <mergeCell ref="A295:A298"/>
    <mergeCell ref="A290:I290"/>
    <mergeCell ref="A291:A293"/>
    <mergeCell ref="B291:B292"/>
    <mergeCell ref="C291:C292"/>
    <mergeCell ref="D291:D292"/>
    <mergeCell ref="E278:E279"/>
    <mergeCell ref="F278:H278"/>
    <mergeCell ref="B280:B282"/>
    <mergeCell ref="C280:C282"/>
    <mergeCell ref="D280:D282"/>
  </mergeCells>
  <pageMargins left="0.7" right="0.7" top="0.75" bottom="0.75" header="0.3" footer="0.3"/>
  <pageSetup scale="96" fitToHeight="0"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L659"/>
  <sheetViews>
    <sheetView topLeftCell="A646" zoomScale="70" zoomScaleNormal="70" workbookViewId="0">
      <selection activeCell="K437" sqref="K437"/>
    </sheetView>
  </sheetViews>
  <sheetFormatPr defaultColWidth="9.42578125" defaultRowHeight="15" customHeight="1"/>
  <cols>
    <col min="1" max="1" width="31.5703125" style="774" customWidth="1"/>
    <col min="2" max="2" width="41.85546875" style="774" customWidth="1"/>
    <col min="3" max="4" width="17.42578125" style="774" customWidth="1"/>
    <col min="5" max="5" width="53.85546875" style="742" customWidth="1"/>
    <col min="6" max="6" width="22" style="777" customWidth="1"/>
    <col min="7" max="7" width="18.5703125" style="795" customWidth="1"/>
    <col min="8" max="8" width="19" style="795" customWidth="1"/>
    <col min="9" max="16384" width="9.42578125" style="742"/>
  </cols>
  <sheetData>
    <row r="1" spans="1:64" s="154" customFormat="1" ht="15.75">
      <c r="A1" s="12" t="s">
        <v>39</v>
      </c>
      <c r="B1" s="3"/>
      <c r="C1" s="3"/>
      <c r="D1" s="3"/>
      <c r="E1" s="3"/>
      <c r="F1" s="3"/>
      <c r="G1" s="839"/>
      <c r="H1" s="839"/>
    </row>
    <row r="2" spans="1:64" s="154" customFormat="1" ht="15.75">
      <c r="A2" s="220" t="s">
        <v>3972</v>
      </c>
      <c r="B2" s="3"/>
      <c r="C2" s="3"/>
      <c r="D2" s="3"/>
      <c r="E2" s="3"/>
      <c r="F2" s="3"/>
      <c r="G2" s="839"/>
      <c r="H2" s="839"/>
    </row>
    <row r="3" spans="1:64" s="154" customFormat="1" ht="15.75">
      <c r="A3" s="220" t="s">
        <v>113</v>
      </c>
      <c r="B3" s="3"/>
      <c r="C3" s="3"/>
      <c r="D3" s="3"/>
      <c r="E3" s="3"/>
      <c r="F3" s="3"/>
      <c r="G3" s="839"/>
      <c r="H3" s="839"/>
    </row>
    <row r="4" spans="1:64" s="744" customFormat="1" ht="81" customHeight="1">
      <c r="A4" s="754" t="s">
        <v>3004</v>
      </c>
      <c r="B4" s="1079" t="s">
        <v>29</v>
      </c>
      <c r="C4" s="1079" t="s">
        <v>30</v>
      </c>
      <c r="D4" s="1079" t="s">
        <v>31</v>
      </c>
      <c r="E4" s="1079" t="s">
        <v>32</v>
      </c>
      <c r="F4" s="796" t="s">
        <v>72</v>
      </c>
      <c r="G4" s="796" t="s">
        <v>114</v>
      </c>
      <c r="H4" s="796" t="s">
        <v>116</v>
      </c>
    </row>
    <row r="5" spans="1:64" s="744" customFormat="1" ht="15" customHeight="1">
      <c r="A5" s="779"/>
      <c r="B5" s="1079"/>
      <c r="C5" s="1079"/>
      <c r="D5" s="1079"/>
      <c r="E5" s="1079"/>
      <c r="F5" s="797" t="s">
        <v>23</v>
      </c>
      <c r="G5" s="797" t="s">
        <v>24</v>
      </c>
      <c r="H5" s="797" t="s">
        <v>3005</v>
      </c>
    </row>
    <row r="6" spans="1:64" s="773" customFormat="1" ht="15" customHeight="1">
      <c r="A6" s="746" t="s">
        <v>3006</v>
      </c>
      <c r="B6" s="747" t="s">
        <v>2623</v>
      </c>
      <c r="C6" s="748">
        <v>2035566</v>
      </c>
      <c r="D6" s="749">
        <v>45294</v>
      </c>
      <c r="E6" s="750" t="s">
        <v>2652</v>
      </c>
      <c r="F6" s="751">
        <v>135000000</v>
      </c>
      <c r="G6" s="751">
        <v>135000000</v>
      </c>
      <c r="H6" s="765">
        <f t="shared" ref="H6:H31" si="0">F6-G6</f>
        <v>0</v>
      </c>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5"/>
      <c r="AY6" s="745"/>
      <c r="AZ6" s="745"/>
      <c r="BA6" s="745"/>
      <c r="BB6" s="745"/>
      <c r="BC6" s="745"/>
      <c r="BD6" s="745"/>
      <c r="BE6" s="745"/>
      <c r="BF6" s="745"/>
      <c r="BG6" s="745"/>
      <c r="BH6" s="745"/>
      <c r="BI6" s="745"/>
      <c r="BJ6" s="745"/>
      <c r="BK6" s="745"/>
      <c r="BL6" s="745"/>
    </row>
    <row r="7" spans="1:64" s="752" customFormat="1" ht="15" customHeight="1">
      <c r="A7" s="746" t="s">
        <v>3006</v>
      </c>
      <c r="B7" s="747" t="s">
        <v>2593</v>
      </c>
      <c r="C7" s="748">
        <v>3814800</v>
      </c>
      <c r="D7" s="749">
        <v>45293</v>
      </c>
      <c r="E7" s="750" t="s">
        <v>2632</v>
      </c>
      <c r="F7" s="751">
        <v>336600</v>
      </c>
      <c r="G7" s="751">
        <v>336600</v>
      </c>
      <c r="H7" s="765">
        <f t="shared" si="0"/>
        <v>0</v>
      </c>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4"/>
      <c r="AY7" s="744"/>
      <c r="AZ7" s="744"/>
      <c r="BA7" s="744"/>
      <c r="BB7" s="744"/>
      <c r="BC7" s="744"/>
      <c r="BD7" s="744"/>
      <c r="BE7" s="744"/>
      <c r="BF7" s="744"/>
      <c r="BG7" s="744"/>
      <c r="BH7" s="744"/>
      <c r="BI7" s="744"/>
      <c r="BJ7" s="744"/>
      <c r="BK7" s="744"/>
      <c r="BL7" s="744"/>
    </row>
    <row r="8" spans="1:64" s="752" customFormat="1" ht="15" customHeight="1">
      <c r="A8" s="746" t="s">
        <v>3006</v>
      </c>
      <c r="B8" s="747" t="s">
        <v>2614</v>
      </c>
      <c r="C8" s="748">
        <v>2035514</v>
      </c>
      <c r="D8" s="749" t="s">
        <v>1372</v>
      </c>
      <c r="E8" s="750" t="s">
        <v>2634</v>
      </c>
      <c r="F8" s="751">
        <v>309400</v>
      </c>
      <c r="G8" s="765">
        <v>309400</v>
      </c>
      <c r="H8" s="765">
        <f t="shared" si="0"/>
        <v>0</v>
      </c>
      <c r="I8" s="744"/>
      <c r="J8" s="744"/>
      <c r="K8" s="744"/>
      <c r="L8" s="744"/>
      <c r="M8" s="744"/>
      <c r="N8" s="744"/>
      <c r="O8" s="744"/>
      <c r="P8" s="744"/>
      <c r="Q8" s="744"/>
      <c r="R8" s="744"/>
      <c r="S8" s="744"/>
      <c r="T8" s="744"/>
      <c r="U8" s="744"/>
      <c r="V8" s="744"/>
      <c r="W8" s="744"/>
      <c r="X8" s="744"/>
      <c r="Y8" s="744"/>
      <c r="Z8" s="744"/>
      <c r="AA8" s="744"/>
      <c r="AB8" s="744"/>
      <c r="AC8" s="744"/>
      <c r="AD8" s="744"/>
      <c r="AE8" s="744"/>
      <c r="AF8" s="744"/>
      <c r="AG8" s="744"/>
      <c r="AH8" s="744"/>
      <c r="AI8" s="744"/>
      <c r="AJ8" s="744"/>
      <c r="AK8" s="744"/>
      <c r="AL8" s="744"/>
      <c r="AM8" s="744"/>
      <c r="AN8" s="744"/>
      <c r="AO8" s="744"/>
      <c r="AP8" s="744"/>
      <c r="AQ8" s="744"/>
      <c r="AR8" s="744"/>
      <c r="AS8" s="744"/>
      <c r="AT8" s="744"/>
      <c r="AU8" s="744"/>
      <c r="AV8" s="744"/>
      <c r="AW8" s="744"/>
      <c r="AX8" s="744"/>
      <c r="AY8" s="744"/>
      <c r="AZ8" s="744"/>
      <c r="BA8" s="744"/>
      <c r="BB8" s="744"/>
      <c r="BC8" s="744"/>
      <c r="BD8" s="744"/>
      <c r="BE8" s="744"/>
      <c r="BF8" s="744"/>
      <c r="BG8" s="744"/>
      <c r="BH8" s="744"/>
      <c r="BI8" s="744"/>
      <c r="BJ8" s="744"/>
      <c r="BK8" s="744"/>
      <c r="BL8" s="744"/>
    </row>
    <row r="9" spans="1:64" s="752" customFormat="1" ht="15" customHeight="1">
      <c r="A9" s="746" t="s">
        <v>3006</v>
      </c>
      <c r="B9" s="747" t="s">
        <v>2595</v>
      </c>
      <c r="C9" s="748">
        <v>4012782</v>
      </c>
      <c r="D9" s="749" t="s">
        <v>3008</v>
      </c>
      <c r="E9" s="750" t="s">
        <v>2637</v>
      </c>
      <c r="F9" s="751">
        <v>470000</v>
      </c>
      <c r="G9" s="765">
        <v>470000</v>
      </c>
      <c r="H9" s="765">
        <f t="shared" si="0"/>
        <v>0</v>
      </c>
      <c r="I9" s="744"/>
      <c r="J9" s="744"/>
      <c r="K9" s="744"/>
      <c r="L9" s="744"/>
      <c r="M9" s="744"/>
      <c r="N9" s="744"/>
      <c r="O9" s="744"/>
      <c r="P9" s="744"/>
      <c r="Q9" s="744"/>
      <c r="R9" s="744"/>
      <c r="S9" s="744"/>
      <c r="T9" s="744"/>
      <c r="U9" s="744"/>
      <c r="V9" s="744"/>
      <c r="W9" s="744"/>
      <c r="X9" s="744"/>
      <c r="Y9" s="744"/>
      <c r="Z9" s="744"/>
      <c r="AA9" s="744"/>
      <c r="AB9" s="744"/>
      <c r="AC9" s="744"/>
      <c r="AD9" s="744"/>
      <c r="AE9" s="744"/>
      <c r="AF9" s="744"/>
      <c r="AG9" s="744"/>
      <c r="AH9" s="744"/>
      <c r="AI9" s="744"/>
      <c r="AJ9" s="744"/>
      <c r="AK9" s="744"/>
      <c r="AL9" s="744"/>
      <c r="AM9" s="744"/>
      <c r="AN9" s="744"/>
      <c r="AO9" s="744"/>
      <c r="AP9" s="744"/>
      <c r="AQ9" s="744"/>
      <c r="AR9" s="744"/>
      <c r="AS9" s="744"/>
      <c r="AT9" s="744"/>
      <c r="AU9" s="744"/>
      <c r="AV9" s="744"/>
      <c r="AW9" s="744"/>
      <c r="AX9" s="744"/>
      <c r="AY9" s="744"/>
      <c r="AZ9" s="744"/>
      <c r="BA9" s="744"/>
      <c r="BB9" s="744"/>
      <c r="BC9" s="744"/>
      <c r="BD9" s="744"/>
      <c r="BE9" s="744"/>
      <c r="BF9" s="744"/>
      <c r="BG9" s="744"/>
      <c r="BH9" s="744"/>
      <c r="BI9" s="744"/>
      <c r="BJ9" s="744"/>
      <c r="BK9" s="744"/>
      <c r="BL9" s="744"/>
    </row>
    <row r="10" spans="1:64" s="752" customFormat="1" ht="15" customHeight="1">
      <c r="A10" s="746" t="s">
        <v>3006</v>
      </c>
      <c r="B10" s="747" t="s">
        <v>2596</v>
      </c>
      <c r="C10" s="748">
        <v>2035587</v>
      </c>
      <c r="D10" s="749">
        <v>45355</v>
      </c>
      <c r="E10" s="750" t="s">
        <v>2638</v>
      </c>
      <c r="F10" s="751">
        <v>217830</v>
      </c>
      <c r="G10" s="765">
        <v>217830</v>
      </c>
      <c r="H10" s="765">
        <f t="shared" si="0"/>
        <v>0</v>
      </c>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4"/>
      <c r="AY10" s="744"/>
      <c r="AZ10" s="744"/>
      <c r="BA10" s="744"/>
      <c r="BB10" s="744"/>
      <c r="BC10" s="744"/>
      <c r="BD10" s="744"/>
      <c r="BE10" s="744"/>
      <c r="BF10" s="744"/>
      <c r="BG10" s="744"/>
      <c r="BH10" s="744"/>
      <c r="BI10" s="744"/>
      <c r="BJ10" s="744"/>
      <c r="BK10" s="744"/>
      <c r="BL10" s="744"/>
    </row>
    <row r="11" spans="1:64" s="752" customFormat="1" ht="15" customHeight="1">
      <c r="A11" s="746" t="s">
        <v>3006</v>
      </c>
      <c r="B11" s="747" t="s">
        <v>2583</v>
      </c>
      <c r="C11" s="748">
        <v>2035568</v>
      </c>
      <c r="D11" s="749">
        <v>45258</v>
      </c>
      <c r="E11" s="750" t="s">
        <v>2629</v>
      </c>
      <c r="F11" s="751">
        <v>58500</v>
      </c>
      <c r="G11" s="765">
        <v>58500</v>
      </c>
      <c r="H11" s="765">
        <f t="shared" si="0"/>
        <v>0</v>
      </c>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4"/>
      <c r="AY11" s="744"/>
      <c r="AZ11" s="744"/>
      <c r="BA11" s="744"/>
      <c r="BB11" s="744"/>
      <c r="BC11" s="744"/>
      <c r="BD11" s="744"/>
      <c r="BE11" s="744"/>
      <c r="BF11" s="744"/>
      <c r="BG11" s="744"/>
      <c r="BH11" s="744"/>
      <c r="BI11" s="744"/>
      <c r="BJ11" s="744"/>
      <c r="BK11" s="744"/>
      <c r="BL11" s="744"/>
    </row>
    <row r="12" spans="1:64" s="752" customFormat="1" ht="15" customHeight="1">
      <c r="A12" s="746" t="s">
        <v>3006</v>
      </c>
      <c r="B12" s="747" t="s">
        <v>2617</v>
      </c>
      <c r="C12" s="748">
        <v>2034648</v>
      </c>
      <c r="D12" s="749" t="s">
        <v>3009</v>
      </c>
      <c r="E12" s="750" t="s">
        <v>2639</v>
      </c>
      <c r="F12" s="751">
        <v>84400</v>
      </c>
      <c r="G12" s="765">
        <v>84400</v>
      </c>
      <c r="H12" s="765">
        <f t="shared" si="0"/>
        <v>0</v>
      </c>
      <c r="I12" s="744"/>
      <c r="J12" s="744"/>
      <c r="K12" s="744"/>
      <c r="L12" s="744"/>
      <c r="M12" s="744"/>
      <c r="N12" s="744"/>
      <c r="O12" s="744"/>
      <c r="P12" s="744"/>
      <c r="Q12" s="744"/>
      <c r="R12" s="744"/>
      <c r="S12" s="744"/>
      <c r="T12" s="744"/>
      <c r="U12" s="744"/>
      <c r="V12" s="744"/>
      <c r="W12" s="744"/>
      <c r="X12" s="744"/>
      <c r="Y12" s="744"/>
      <c r="Z12" s="744"/>
      <c r="AA12" s="744"/>
      <c r="AB12" s="744"/>
      <c r="AC12" s="744"/>
      <c r="AD12" s="744"/>
      <c r="AE12" s="744"/>
      <c r="AF12" s="744"/>
      <c r="AG12" s="744"/>
      <c r="AH12" s="744"/>
      <c r="AI12" s="744"/>
      <c r="AJ12" s="744"/>
      <c r="AK12" s="744"/>
      <c r="AL12" s="744"/>
      <c r="AM12" s="744"/>
      <c r="AN12" s="744"/>
      <c r="AO12" s="744"/>
      <c r="AP12" s="744"/>
      <c r="AQ12" s="744"/>
      <c r="AR12" s="744"/>
      <c r="AS12" s="744"/>
      <c r="AT12" s="744"/>
      <c r="AU12" s="744"/>
      <c r="AV12" s="744"/>
      <c r="AW12" s="744"/>
      <c r="AX12" s="744"/>
      <c r="AY12" s="744"/>
      <c r="AZ12" s="744"/>
      <c r="BA12" s="744"/>
      <c r="BB12" s="744"/>
      <c r="BC12" s="744"/>
      <c r="BD12" s="744"/>
      <c r="BE12" s="744"/>
      <c r="BF12" s="744"/>
      <c r="BG12" s="744"/>
      <c r="BH12" s="744"/>
      <c r="BI12" s="744"/>
      <c r="BJ12" s="744"/>
      <c r="BK12" s="744"/>
      <c r="BL12" s="744"/>
    </row>
    <row r="13" spans="1:64" s="752" customFormat="1" ht="15" customHeight="1">
      <c r="A13" s="746" t="s">
        <v>3006</v>
      </c>
      <c r="B13" s="746" t="s">
        <v>3010</v>
      </c>
      <c r="C13" s="746"/>
      <c r="D13" s="746"/>
      <c r="E13" s="750" t="s">
        <v>3010</v>
      </c>
      <c r="F13" s="753">
        <v>287919937.14999998</v>
      </c>
      <c r="G13" s="753">
        <v>287919937.14999998</v>
      </c>
      <c r="H13" s="765">
        <f t="shared" si="0"/>
        <v>0</v>
      </c>
      <c r="I13" s="744"/>
      <c r="J13" s="744"/>
      <c r="K13" s="744"/>
      <c r="L13" s="744"/>
      <c r="M13" s="744"/>
      <c r="N13" s="744"/>
      <c r="O13" s="744"/>
      <c r="P13" s="744"/>
      <c r="Q13" s="744"/>
      <c r="R13" s="744"/>
      <c r="S13" s="744"/>
      <c r="T13" s="744"/>
      <c r="U13" s="744"/>
      <c r="V13" s="744"/>
      <c r="W13" s="744"/>
      <c r="X13" s="744"/>
      <c r="Y13" s="744"/>
      <c r="Z13" s="744"/>
      <c r="AA13" s="744"/>
      <c r="AB13" s="744"/>
      <c r="AC13" s="744"/>
      <c r="AD13" s="744"/>
      <c r="AE13" s="744"/>
      <c r="AF13" s="744"/>
      <c r="AG13" s="744"/>
      <c r="AH13" s="744"/>
      <c r="AI13" s="744"/>
      <c r="AJ13" s="744"/>
      <c r="AK13" s="744"/>
      <c r="AL13" s="744"/>
      <c r="AM13" s="744"/>
      <c r="AN13" s="744"/>
      <c r="AO13" s="744"/>
      <c r="AP13" s="744"/>
      <c r="AQ13" s="744"/>
      <c r="AR13" s="744"/>
      <c r="AS13" s="744"/>
      <c r="AT13" s="744"/>
      <c r="AU13" s="744"/>
      <c r="AV13" s="744"/>
      <c r="AW13" s="744"/>
      <c r="AX13" s="744"/>
      <c r="AY13" s="744"/>
      <c r="AZ13" s="744"/>
      <c r="BA13" s="744"/>
      <c r="BB13" s="744"/>
      <c r="BC13" s="744"/>
      <c r="BD13" s="744"/>
      <c r="BE13" s="744"/>
      <c r="BF13" s="744"/>
      <c r="BG13" s="744"/>
      <c r="BH13" s="744"/>
      <c r="BI13" s="744"/>
      <c r="BJ13" s="744"/>
      <c r="BK13" s="744"/>
      <c r="BL13" s="744"/>
    </row>
    <row r="14" spans="1:64" s="752" customFormat="1" ht="15" customHeight="1">
      <c r="A14" s="746" t="s">
        <v>3006</v>
      </c>
      <c r="B14" s="747" t="s">
        <v>2599</v>
      </c>
      <c r="C14" s="748">
        <v>2035819</v>
      </c>
      <c r="D14" s="749">
        <v>45356</v>
      </c>
      <c r="E14" s="750" t="s">
        <v>2639</v>
      </c>
      <c r="F14" s="751">
        <v>189000</v>
      </c>
      <c r="G14" s="797">
        <v>189000</v>
      </c>
      <c r="H14" s="765">
        <f t="shared" si="0"/>
        <v>0</v>
      </c>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4"/>
      <c r="AY14" s="744"/>
      <c r="AZ14" s="744"/>
      <c r="BA14" s="744"/>
      <c r="BB14" s="744"/>
      <c r="BC14" s="744"/>
      <c r="BD14" s="744"/>
      <c r="BE14" s="744"/>
      <c r="BF14" s="744"/>
      <c r="BG14" s="744"/>
      <c r="BH14" s="744"/>
      <c r="BI14" s="744"/>
      <c r="BJ14" s="744"/>
      <c r="BK14" s="744"/>
      <c r="BL14" s="744"/>
    </row>
    <row r="15" spans="1:64" s="752" customFormat="1" ht="15" customHeight="1">
      <c r="A15" s="746" t="s">
        <v>3006</v>
      </c>
      <c r="B15" s="747" t="s">
        <v>2601</v>
      </c>
      <c r="C15" s="748">
        <v>4012506</v>
      </c>
      <c r="D15" s="749" t="s">
        <v>3011</v>
      </c>
      <c r="E15" s="750" t="s">
        <v>2641</v>
      </c>
      <c r="F15" s="751">
        <v>843600</v>
      </c>
      <c r="G15" s="765">
        <v>843600</v>
      </c>
      <c r="H15" s="765">
        <f t="shared" si="0"/>
        <v>0</v>
      </c>
      <c r="I15" s="744"/>
      <c r="J15" s="744"/>
      <c r="K15" s="744"/>
      <c r="L15" s="744"/>
      <c r="M15" s="744"/>
      <c r="N15" s="744"/>
      <c r="O15" s="744"/>
      <c r="P15" s="744"/>
      <c r="Q15" s="744"/>
      <c r="R15" s="744"/>
      <c r="S15" s="744"/>
      <c r="T15" s="744"/>
      <c r="U15" s="744"/>
      <c r="V15" s="744"/>
      <c r="W15" s="744"/>
      <c r="X15" s="744"/>
      <c r="Y15" s="744"/>
      <c r="Z15" s="744"/>
      <c r="AA15" s="744"/>
      <c r="AB15" s="744"/>
      <c r="AC15" s="744"/>
      <c r="AD15" s="744"/>
      <c r="AE15" s="744"/>
      <c r="AF15" s="744"/>
      <c r="AG15" s="744"/>
      <c r="AH15" s="744"/>
      <c r="AI15" s="744"/>
      <c r="AJ15" s="744"/>
      <c r="AK15" s="744"/>
      <c r="AL15" s="744"/>
      <c r="AM15" s="744"/>
      <c r="AN15" s="744"/>
      <c r="AO15" s="744"/>
      <c r="AP15" s="744"/>
      <c r="AQ15" s="744"/>
      <c r="AR15" s="744"/>
      <c r="AS15" s="744"/>
      <c r="AT15" s="744"/>
      <c r="AU15" s="744"/>
      <c r="AV15" s="744"/>
      <c r="AW15" s="744"/>
      <c r="AX15" s="744"/>
      <c r="AY15" s="744"/>
      <c r="AZ15" s="744"/>
      <c r="BA15" s="744"/>
      <c r="BB15" s="744"/>
      <c r="BC15" s="744"/>
      <c r="BD15" s="744"/>
      <c r="BE15" s="744"/>
      <c r="BF15" s="744"/>
      <c r="BG15" s="744"/>
      <c r="BH15" s="744"/>
      <c r="BI15" s="744"/>
      <c r="BJ15" s="744"/>
      <c r="BK15" s="744"/>
      <c r="BL15" s="744"/>
    </row>
    <row r="16" spans="1:64" s="752" customFormat="1" ht="15" customHeight="1">
      <c r="A16" s="746" t="s">
        <v>3006</v>
      </c>
      <c r="B16" s="747" t="s">
        <v>2589</v>
      </c>
      <c r="C16" s="748">
        <v>2090987</v>
      </c>
      <c r="D16" s="749" t="s">
        <v>3012</v>
      </c>
      <c r="E16" s="750" t="s">
        <v>3013</v>
      </c>
      <c r="F16" s="751">
        <v>208800</v>
      </c>
      <c r="G16" s="765">
        <v>208800</v>
      </c>
      <c r="H16" s="765">
        <f t="shared" si="0"/>
        <v>0</v>
      </c>
      <c r="I16" s="744"/>
      <c r="J16" s="744"/>
      <c r="K16" s="744"/>
      <c r="L16" s="744"/>
      <c r="M16" s="744"/>
      <c r="N16" s="744"/>
      <c r="O16" s="744"/>
      <c r="P16" s="744"/>
      <c r="Q16" s="744"/>
      <c r="R16" s="744"/>
      <c r="S16" s="744"/>
      <c r="T16" s="744"/>
      <c r="U16" s="744"/>
      <c r="V16" s="744"/>
      <c r="W16" s="744"/>
      <c r="X16" s="744"/>
      <c r="Y16" s="744"/>
      <c r="Z16" s="744"/>
      <c r="AA16" s="744"/>
      <c r="AB16" s="744"/>
      <c r="AC16" s="744"/>
      <c r="AD16" s="744"/>
      <c r="AE16" s="744"/>
      <c r="AF16" s="744"/>
      <c r="AG16" s="744"/>
      <c r="AH16" s="744"/>
      <c r="AI16" s="744"/>
      <c r="AJ16" s="744"/>
      <c r="AK16" s="744"/>
      <c r="AL16" s="744"/>
      <c r="AM16" s="744"/>
      <c r="AN16" s="744"/>
      <c r="AO16" s="744"/>
      <c r="AP16" s="744"/>
      <c r="AQ16" s="744"/>
      <c r="AR16" s="744"/>
      <c r="AS16" s="744"/>
      <c r="AT16" s="744"/>
      <c r="AU16" s="744"/>
      <c r="AV16" s="744"/>
      <c r="AW16" s="744"/>
      <c r="AX16" s="744"/>
      <c r="AY16" s="744"/>
      <c r="AZ16" s="744"/>
      <c r="BA16" s="744"/>
      <c r="BB16" s="744"/>
      <c r="BC16" s="744"/>
      <c r="BD16" s="744"/>
      <c r="BE16" s="744"/>
      <c r="BF16" s="744"/>
      <c r="BG16" s="744"/>
      <c r="BH16" s="744"/>
      <c r="BI16" s="744"/>
      <c r="BJ16" s="744"/>
      <c r="BK16" s="744"/>
      <c r="BL16" s="744"/>
    </row>
    <row r="17" spans="1:64" s="752" customFormat="1" ht="15" customHeight="1">
      <c r="A17" s="746" t="s">
        <v>3006</v>
      </c>
      <c r="B17" s="747" t="s">
        <v>2602</v>
      </c>
      <c r="C17" s="748">
        <v>4012789</v>
      </c>
      <c r="D17" s="749" t="s">
        <v>3008</v>
      </c>
      <c r="E17" s="750" t="s">
        <v>2642</v>
      </c>
      <c r="F17" s="751">
        <v>167380</v>
      </c>
      <c r="G17" s="765">
        <v>167380</v>
      </c>
      <c r="H17" s="765">
        <f t="shared" si="0"/>
        <v>0</v>
      </c>
      <c r="I17" s="744"/>
      <c r="J17" s="744"/>
      <c r="K17" s="744"/>
      <c r="L17" s="744"/>
      <c r="M17" s="744"/>
      <c r="N17" s="744"/>
      <c r="O17" s="744"/>
      <c r="P17" s="744"/>
      <c r="Q17" s="744"/>
      <c r="R17" s="744"/>
      <c r="S17" s="744"/>
      <c r="T17" s="744"/>
      <c r="U17" s="744"/>
      <c r="V17" s="744"/>
      <c r="W17" s="744"/>
      <c r="X17" s="744"/>
      <c r="Y17" s="744"/>
      <c r="Z17" s="744"/>
      <c r="AA17" s="744"/>
      <c r="AB17" s="744"/>
      <c r="AC17" s="744"/>
      <c r="AD17" s="744"/>
      <c r="AE17" s="744"/>
      <c r="AF17" s="744"/>
      <c r="AG17" s="744"/>
      <c r="AH17" s="744"/>
      <c r="AI17" s="744"/>
      <c r="AJ17" s="744"/>
      <c r="AK17" s="744"/>
      <c r="AL17" s="744"/>
      <c r="AM17" s="744"/>
      <c r="AN17" s="744"/>
      <c r="AO17" s="744"/>
      <c r="AP17" s="744"/>
      <c r="AQ17" s="744"/>
      <c r="AR17" s="744"/>
      <c r="AS17" s="744"/>
      <c r="AT17" s="744"/>
      <c r="AU17" s="744"/>
      <c r="AV17" s="744"/>
      <c r="AW17" s="744"/>
      <c r="AX17" s="744"/>
      <c r="AY17" s="744"/>
      <c r="AZ17" s="744"/>
      <c r="BA17" s="744"/>
      <c r="BB17" s="744"/>
      <c r="BC17" s="744"/>
      <c r="BD17" s="744"/>
      <c r="BE17" s="744"/>
      <c r="BF17" s="744"/>
      <c r="BG17" s="744"/>
      <c r="BH17" s="744"/>
      <c r="BI17" s="744"/>
      <c r="BJ17" s="744"/>
      <c r="BK17" s="744"/>
      <c r="BL17" s="744"/>
    </row>
    <row r="18" spans="1:64" s="752" customFormat="1" ht="15" customHeight="1">
      <c r="A18" s="746" t="s">
        <v>3006</v>
      </c>
      <c r="B18" s="747" t="s">
        <v>2613</v>
      </c>
      <c r="C18" s="748">
        <v>2222505</v>
      </c>
      <c r="D18" s="749" t="s">
        <v>1382</v>
      </c>
      <c r="E18" s="750" t="s">
        <v>2627</v>
      </c>
      <c r="F18" s="751">
        <v>1851000</v>
      </c>
      <c r="G18" s="751">
        <v>1851000</v>
      </c>
      <c r="H18" s="765">
        <f t="shared" si="0"/>
        <v>0</v>
      </c>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744"/>
      <c r="AG18" s="744"/>
      <c r="AH18" s="744"/>
      <c r="AI18" s="744"/>
      <c r="AJ18" s="744"/>
      <c r="AK18" s="744"/>
      <c r="AL18" s="744"/>
      <c r="AM18" s="744"/>
      <c r="AN18" s="744"/>
      <c r="AO18" s="744"/>
      <c r="AP18" s="744"/>
      <c r="AQ18" s="744"/>
      <c r="AR18" s="744"/>
      <c r="AS18" s="744"/>
      <c r="AT18" s="744"/>
      <c r="AU18" s="744"/>
      <c r="AV18" s="744"/>
      <c r="AW18" s="744"/>
      <c r="AX18" s="744"/>
      <c r="AY18" s="744"/>
      <c r="AZ18" s="744"/>
      <c r="BA18" s="744"/>
      <c r="BB18" s="744"/>
      <c r="BC18" s="744"/>
      <c r="BD18" s="744"/>
      <c r="BE18" s="744"/>
      <c r="BF18" s="744"/>
      <c r="BG18" s="744"/>
      <c r="BH18" s="744"/>
      <c r="BI18" s="744"/>
      <c r="BJ18" s="744"/>
      <c r="BK18" s="744"/>
      <c r="BL18" s="744"/>
    </row>
    <row r="19" spans="1:64" s="752" customFormat="1" ht="15" customHeight="1">
      <c r="A19" s="746" t="s">
        <v>3006</v>
      </c>
      <c r="B19" s="747" t="s">
        <v>2588</v>
      </c>
      <c r="C19" s="748">
        <v>2035516</v>
      </c>
      <c r="D19" s="749">
        <v>45385</v>
      </c>
      <c r="E19" s="750" t="s">
        <v>2633</v>
      </c>
      <c r="F19" s="751">
        <v>50420</v>
      </c>
      <c r="G19" s="751">
        <v>50420</v>
      </c>
      <c r="H19" s="765">
        <f t="shared" si="0"/>
        <v>0</v>
      </c>
      <c r="I19" s="744"/>
      <c r="J19" s="744"/>
      <c r="K19" s="744"/>
      <c r="L19" s="744"/>
      <c r="M19" s="744"/>
      <c r="N19" s="744"/>
      <c r="O19" s="744"/>
      <c r="P19" s="744"/>
      <c r="Q19" s="744"/>
      <c r="R19" s="744"/>
      <c r="S19" s="744"/>
      <c r="T19" s="744"/>
      <c r="U19" s="744"/>
      <c r="V19" s="744"/>
      <c r="W19" s="744"/>
      <c r="X19" s="744"/>
      <c r="Y19" s="744"/>
      <c r="Z19" s="744"/>
      <c r="AA19" s="744"/>
      <c r="AB19" s="744"/>
      <c r="AC19" s="744"/>
      <c r="AD19" s="744"/>
      <c r="AE19" s="744"/>
      <c r="AF19" s="744"/>
      <c r="AG19" s="744"/>
      <c r="AH19" s="744"/>
      <c r="AI19" s="744"/>
      <c r="AJ19" s="744"/>
      <c r="AK19" s="744"/>
      <c r="AL19" s="744"/>
      <c r="AM19" s="744"/>
      <c r="AN19" s="744"/>
      <c r="AO19" s="744"/>
      <c r="AP19" s="744"/>
      <c r="AQ19" s="744"/>
      <c r="AR19" s="744"/>
      <c r="AS19" s="744"/>
      <c r="AT19" s="744"/>
      <c r="AU19" s="744"/>
      <c r="AV19" s="744"/>
      <c r="AW19" s="744"/>
      <c r="AX19" s="744"/>
      <c r="AY19" s="744"/>
      <c r="AZ19" s="744"/>
      <c r="BA19" s="744"/>
      <c r="BB19" s="744"/>
      <c r="BC19" s="744"/>
      <c r="BD19" s="744"/>
      <c r="BE19" s="744"/>
      <c r="BF19" s="744"/>
      <c r="BG19" s="744"/>
      <c r="BH19" s="744"/>
      <c r="BI19" s="744"/>
      <c r="BJ19" s="744"/>
      <c r="BK19" s="744"/>
      <c r="BL19" s="744"/>
    </row>
    <row r="20" spans="1:64" s="752" customFormat="1" ht="15" customHeight="1">
      <c r="A20" s="746" t="s">
        <v>3006</v>
      </c>
      <c r="B20" s="747" t="s">
        <v>2591</v>
      </c>
      <c r="C20" s="748">
        <v>2035840</v>
      </c>
      <c r="D20" s="749" t="s">
        <v>1409</v>
      </c>
      <c r="E20" s="750" t="s">
        <v>2627</v>
      </c>
      <c r="F20" s="751">
        <v>256000</v>
      </c>
      <c r="G20" s="765">
        <v>256000</v>
      </c>
      <c r="H20" s="765">
        <f t="shared" si="0"/>
        <v>0</v>
      </c>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744"/>
      <c r="AK20" s="744"/>
      <c r="AL20" s="744"/>
      <c r="AM20" s="744"/>
      <c r="AN20" s="744"/>
      <c r="AO20" s="744"/>
      <c r="AP20" s="744"/>
      <c r="AQ20" s="744"/>
      <c r="AR20" s="744"/>
      <c r="AS20" s="744"/>
      <c r="AT20" s="744"/>
      <c r="AU20" s="744"/>
      <c r="AV20" s="744"/>
      <c r="AW20" s="744"/>
      <c r="AX20" s="744"/>
      <c r="AY20" s="744"/>
      <c r="AZ20" s="744"/>
      <c r="BA20" s="744"/>
      <c r="BB20" s="744"/>
      <c r="BC20" s="744"/>
      <c r="BD20" s="744"/>
      <c r="BE20" s="744"/>
      <c r="BF20" s="744"/>
      <c r="BG20" s="744"/>
      <c r="BH20" s="744"/>
      <c r="BI20" s="744"/>
      <c r="BJ20" s="744"/>
      <c r="BK20" s="744"/>
      <c r="BL20" s="744"/>
    </row>
    <row r="21" spans="1:64" s="752" customFormat="1" ht="15" customHeight="1">
      <c r="A21" s="746" t="s">
        <v>3006</v>
      </c>
      <c r="B21" s="747" t="s">
        <v>2605</v>
      </c>
      <c r="C21" s="748">
        <v>3814798</v>
      </c>
      <c r="D21" s="749" t="s">
        <v>1421</v>
      </c>
      <c r="E21" s="750" t="s">
        <v>2643</v>
      </c>
      <c r="F21" s="751">
        <v>600000</v>
      </c>
      <c r="G21" s="765">
        <v>600000</v>
      </c>
      <c r="H21" s="765">
        <f t="shared" si="0"/>
        <v>0</v>
      </c>
      <c r="I21" s="744"/>
      <c r="J21" s="744"/>
      <c r="K21" s="744"/>
      <c r="L21" s="744"/>
      <c r="M21" s="744"/>
      <c r="N21" s="744"/>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744"/>
      <c r="AM21" s="744"/>
      <c r="AN21" s="744"/>
      <c r="AO21" s="744"/>
      <c r="AP21" s="744"/>
      <c r="AQ21" s="744"/>
      <c r="AR21" s="744"/>
      <c r="AS21" s="744"/>
      <c r="AT21" s="744"/>
      <c r="AU21" s="744"/>
      <c r="AV21" s="744"/>
      <c r="AW21" s="744"/>
      <c r="AX21" s="744"/>
      <c r="AY21" s="744"/>
      <c r="AZ21" s="744"/>
      <c r="BA21" s="744"/>
      <c r="BB21" s="744"/>
      <c r="BC21" s="744"/>
      <c r="BD21" s="744"/>
      <c r="BE21" s="744"/>
      <c r="BF21" s="744"/>
      <c r="BG21" s="744"/>
      <c r="BH21" s="744"/>
      <c r="BI21" s="744"/>
      <c r="BJ21" s="744"/>
      <c r="BK21" s="744"/>
      <c r="BL21" s="744"/>
    </row>
    <row r="22" spans="1:64" s="752" customFormat="1" ht="15" customHeight="1">
      <c r="A22" s="746" t="s">
        <v>3006</v>
      </c>
      <c r="B22" s="747" t="s">
        <v>2616</v>
      </c>
      <c r="C22" s="748">
        <v>2035837</v>
      </c>
      <c r="D22" s="749" t="s">
        <v>1463</v>
      </c>
      <c r="E22" s="750" t="s">
        <v>2634</v>
      </c>
      <c r="F22" s="751">
        <v>32495</v>
      </c>
      <c r="G22" s="765">
        <v>32495</v>
      </c>
      <c r="H22" s="765">
        <f t="shared" si="0"/>
        <v>0</v>
      </c>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44"/>
      <c r="AY22" s="744"/>
      <c r="AZ22" s="744"/>
      <c r="BA22" s="744"/>
      <c r="BB22" s="744"/>
      <c r="BC22" s="744"/>
      <c r="BD22" s="744"/>
      <c r="BE22" s="744"/>
      <c r="BF22" s="744"/>
      <c r="BG22" s="744"/>
      <c r="BH22" s="744"/>
      <c r="BI22" s="744"/>
      <c r="BJ22" s="744"/>
      <c r="BK22" s="744"/>
      <c r="BL22" s="744"/>
    </row>
    <row r="23" spans="1:64" s="752" customFormat="1" ht="15" customHeight="1">
      <c r="A23" s="746" t="s">
        <v>3006</v>
      </c>
      <c r="B23" s="747" t="s">
        <v>2606</v>
      </c>
      <c r="C23" s="748">
        <v>4012503</v>
      </c>
      <c r="D23" s="749" t="s">
        <v>1429</v>
      </c>
      <c r="E23" s="750" t="s">
        <v>2645</v>
      </c>
      <c r="F23" s="751">
        <v>299400</v>
      </c>
      <c r="G23" s="765">
        <v>299400</v>
      </c>
      <c r="H23" s="765">
        <f t="shared" si="0"/>
        <v>0</v>
      </c>
      <c r="I23" s="744"/>
      <c r="J23" s="744"/>
      <c r="K23" s="744"/>
      <c r="L23" s="744"/>
      <c r="M23" s="744"/>
      <c r="N23" s="744"/>
      <c r="O23" s="744"/>
      <c r="P23" s="744"/>
      <c r="Q23" s="744"/>
      <c r="R23" s="744"/>
      <c r="S23" s="744"/>
      <c r="T23" s="744"/>
      <c r="U23" s="744"/>
      <c r="V23" s="744"/>
      <c r="W23" s="744"/>
      <c r="X23" s="744"/>
      <c r="Y23" s="744"/>
      <c r="Z23" s="744"/>
      <c r="AA23" s="744"/>
      <c r="AB23" s="744"/>
      <c r="AC23" s="744"/>
      <c r="AD23" s="744"/>
      <c r="AE23" s="744"/>
      <c r="AF23" s="744"/>
      <c r="AG23" s="744"/>
      <c r="AH23" s="744"/>
      <c r="AI23" s="744"/>
      <c r="AJ23" s="744"/>
      <c r="AK23" s="744"/>
      <c r="AL23" s="744"/>
      <c r="AM23" s="744"/>
      <c r="AN23" s="744"/>
      <c r="AO23" s="744"/>
      <c r="AP23" s="744"/>
      <c r="AQ23" s="744"/>
      <c r="AR23" s="744"/>
      <c r="AS23" s="744"/>
      <c r="AT23" s="744"/>
      <c r="AU23" s="744"/>
      <c r="AV23" s="744"/>
      <c r="AW23" s="744"/>
      <c r="AX23" s="744"/>
      <c r="AY23" s="744"/>
      <c r="AZ23" s="744"/>
      <c r="BA23" s="744"/>
      <c r="BB23" s="744"/>
      <c r="BC23" s="744"/>
      <c r="BD23" s="744"/>
      <c r="BE23" s="744"/>
      <c r="BF23" s="744"/>
      <c r="BG23" s="744"/>
      <c r="BH23" s="744"/>
      <c r="BI23" s="744"/>
      <c r="BJ23" s="744"/>
      <c r="BK23" s="744"/>
      <c r="BL23" s="744"/>
    </row>
    <row r="24" spans="1:64" s="752" customFormat="1" ht="15" customHeight="1">
      <c r="A24" s="746" t="s">
        <v>3006</v>
      </c>
      <c r="B24" s="747" t="s">
        <v>2626</v>
      </c>
      <c r="C24" s="748">
        <v>2035814</v>
      </c>
      <c r="D24" s="749">
        <v>45463</v>
      </c>
      <c r="E24" s="750" t="s">
        <v>2656</v>
      </c>
      <c r="F24" s="751">
        <v>30000</v>
      </c>
      <c r="G24" s="751">
        <v>30000</v>
      </c>
      <c r="H24" s="765">
        <f t="shared" si="0"/>
        <v>0</v>
      </c>
      <c r="I24" s="744"/>
      <c r="J24" s="744"/>
      <c r="K24" s="744"/>
      <c r="L24" s="744"/>
      <c r="M24" s="744"/>
      <c r="N24" s="744"/>
      <c r="O24" s="744"/>
      <c r="P24" s="744"/>
      <c r="Q24" s="744"/>
      <c r="R24" s="744"/>
      <c r="S24" s="744"/>
      <c r="T24" s="744"/>
      <c r="U24" s="744"/>
      <c r="V24" s="744"/>
      <c r="W24" s="744"/>
      <c r="X24" s="744"/>
      <c r="Y24" s="744"/>
      <c r="Z24" s="744"/>
      <c r="AA24" s="744"/>
      <c r="AB24" s="744"/>
      <c r="AC24" s="744"/>
      <c r="AD24" s="744"/>
      <c r="AE24" s="744"/>
      <c r="AF24" s="744"/>
      <c r="AG24" s="744"/>
      <c r="AH24" s="744"/>
      <c r="AI24" s="744"/>
      <c r="AJ24" s="744"/>
      <c r="AK24" s="744"/>
      <c r="AL24" s="744"/>
      <c r="AM24" s="744"/>
      <c r="AN24" s="744"/>
      <c r="AO24" s="744"/>
      <c r="AP24" s="744"/>
      <c r="AQ24" s="744"/>
      <c r="AR24" s="744"/>
      <c r="AS24" s="744"/>
      <c r="AT24" s="744"/>
      <c r="AU24" s="744"/>
      <c r="AV24" s="744"/>
      <c r="AW24" s="744"/>
      <c r="AX24" s="744"/>
      <c r="AY24" s="744"/>
      <c r="AZ24" s="744"/>
      <c r="BA24" s="744"/>
      <c r="BB24" s="744"/>
      <c r="BC24" s="744"/>
      <c r="BD24" s="744"/>
      <c r="BE24" s="744"/>
      <c r="BF24" s="744"/>
      <c r="BG24" s="744"/>
      <c r="BH24" s="744"/>
      <c r="BI24" s="744"/>
      <c r="BJ24" s="744"/>
      <c r="BK24" s="744"/>
      <c r="BL24" s="744"/>
    </row>
    <row r="25" spans="1:64" s="752" customFormat="1" ht="15" customHeight="1">
      <c r="A25" s="746" t="s">
        <v>3006</v>
      </c>
      <c r="B25" s="747" t="s">
        <v>2610</v>
      </c>
      <c r="C25" s="748">
        <v>4012791</v>
      </c>
      <c r="D25" s="749" t="s">
        <v>3008</v>
      </c>
      <c r="E25" s="750" t="s">
        <v>2647</v>
      </c>
      <c r="F25" s="751">
        <v>1607500</v>
      </c>
      <c r="G25" s="765">
        <v>1607500</v>
      </c>
      <c r="H25" s="765">
        <f t="shared" si="0"/>
        <v>0</v>
      </c>
      <c r="I25" s="744"/>
      <c r="J25" s="744"/>
      <c r="K25" s="744"/>
      <c r="L25" s="744"/>
      <c r="M25" s="744"/>
      <c r="N25" s="744"/>
      <c r="O25" s="744"/>
      <c r="P25" s="744"/>
      <c r="Q25" s="744"/>
      <c r="R25" s="744"/>
      <c r="S25" s="744"/>
      <c r="T25" s="744"/>
      <c r="U25" s="744"/>
      <c r="V25" s="744"/>
      <c r="W25" s="744"/>
      <c r="X25" s="744"/>
      <c r="Y25" s="744"/>
      <c r="Z25" s="744"/>
      <c r="AA25" s="744"/>
      <c r="AB25" s="744"/>
      <c r="AC25" s="744"/>
      <c r="AD25" s="744"/>
      <c r="AE25" s="744"/>
      <c r="AF25" s="744"/>
      <c r="AG25" s="744"/>
      <c r="AH25" s="744"/>
      <c r="AI25" s="744"/>
      <c r="AJ25" s="744"/>
      <c r="AK25" s="744"/>
      <c r="AL25" s="744"/>
      <c r="AM25" s="744"/>
      <c r="AN25" s="744"/>
      <c r="AO25" s="744"/>
      <c r="AP25" s="744"/>
      <c r="AQ25" s="744"/>
      <c r="AR25" s="744"/>
      <c r="AS25" s="744"/>
      <c r="AT25" s="744"/>
      <c r="AU25" s="744"/>
      <c r="AV25" s="744"/>
      <c r="AW25" s="744"/>
      <c r="AX25" s="744"/>
      <c r="AY25" s="744"/>
      <c r="AZ25" s="744"/>
      <c r="BA25" s="744"/>
      <c r="BB25" s="744"/>
      <c r="BC25" s="744"/>
      <c r="BD25" s="744"/>
      <c r="BE25" s="744"/>
      <c r="BF25" s="744"/>
      <c r="BG25" s="744"/>
      <c r="BH25" s="744"/>
      <c r="BI25" s="744"/>
      <c r="BJ25" s="744"/>
      <c r="BK25" s="744"/>
      <c r="BL25" s="744"/>
    </row>
    <row r="26" spans="1:64" s="752" customFormat="1" ht="15" customHeight="1">
      <c r="A26" s="746" t="s">
        <v>3006</v>
      </c>
      <c r="B26" s="747" t="s">
        <v>2624</v>
      </c>
      <c r="C26" s="748">
        <v>2035511</v>
      </c>
      <c r="D26" s="749" t="s">
        <v>3014</v>
      </c>
      <c r="E26" s="750" t="s">
        <v>2653</v>
      </c>
      <c r="F26" s="751">
        <v>227710</v>
      </c>
      <c r="G26" s="765">
        <v>214525</v>
      </c>
      <c r="H26" s="765">
        <f t="shared" si="0"/>
        <v>13185</v>
      </c>
      <c r="I26" s="744"/>
      <c r="J26" s="744"/>
      <c r="K26" s="744"/>
      <c r="L26" s="744"/>
      <c r="M26" s="744"/>
      <c r="N26" s="744"/>
      <c r="O26" s="744"/>
      <c r="P26" s="744"/>
      <c r="Q26" s="744"/>
      <c r="R26" s="744"/>
      <c r="S26" s="744"/>
      <c r="T26" s="744"/>
      <c r="U26" s="744"/>
      <c r="V26" s="744"/>
      <c r="W26" s="744"/>
      <c r="X26" s="744"/>
      <c r="Y26" s="744"/>
      <c r="Z26" s="744"/>
      <c r="AA26" s="744"/>
      <c r="AB26" s="744"/>
      <c r="AC26" s="744"/>
      <c r="AD26" s="744"/>
      <c r="AE26" s="744"/>
      <c r="AF26" s="744"/>
      <c r="AG26" s="744"/>
      <c r="AH26" s="744"/>
      <c r="AI26" s="744"/>
      <c r="AJ26" s="744"/>
      <c r="AK26" s="744"/>
      <c r="AL26" s="744"/>
      <c r="AM26" s="744"/>
      <c r="AN26" s="744"/>
      <c r="AO26" s="744"/>
      <c r="AP26" s="744"/>
      <c r="AQ26" s="744"/>
      <c r="AR26" s="744"/>
      <c r="AS26" s="744"/>
      <c r="AT26" s="744"/>
      <c r="AU26" s="744"/>
      <c r="AV26" s="744"/>
      <c r="AW26" s="744"/>
      <c r="AX26" s="744"/>
      <c r="AY26" s="744"/>
      <c r="AZ26" s="744"/>
      <c r="BA26" s="744"/>
      <c r="BB26" s="744"/>
      <c r="BC26" s="744"/>
      <c r="BD26" s="744"/>
      <c r="BE26" s="744"/>
      <c r="BF26" s="744"/>
      <c r="BG26" s="744"/>
      <c r="BH26" s="744"/>
      <c r="BI26" s="744"/>
      <c r="BJ26" s="744"/>
      <c r="BK26" s="744"/>
      <c r="BL26" s="744"/>
    </row>
    <row r="27" spans="1:64" s="752" customFormat="1" ht="15" customHeight="1">
      <c r="A27" s="746" t="s">
        <v>3006</v>
      </c>
      <c r="B27" s="747" t="s">
        <v>2619</v>
      </c>
      <c r="C27" s="748">
        <v>2035592</v>
      </c>
      <c r="D27" s="749" t="s">
        <v>1382</v>
      </c>
      <c r="E27" s="750" t="s">
        <v>2638</v>
      </c>
      <c r="F27" s="751">
        <v>1189133.3999999999</v>
      </c>
      <c r="G27" s="765">
        <v>1124143</v>
      </c>
      <c r="H27" s="765">
        <f t="shared" si="0"/>
        <v>64990.399999999907</v>
      </c>
      <c r="I27" s="744"/>
      <c r="J27" s="744"/>
      <c r="K27" s="744"/>
      <c r="L27" s="744"/>
      <c r="M27" s="744"/>
      <c r="N27" s="744"/>
      <c r="O27" s="744"/>
      <c r="P27" s="744"/>
      <c r="Q27" s="744"/>
      <c r="R27" s="744"/>
      <c r="S27" s="744"/>
      <c r="T27" s="744"/>
      <c r="U27" s="744"/>
      <c r="V27" s="744"/>
      <c r="W27" s="744"/>
      <c r="X27" s="744"/>
      <c r="Y27" s="744"/>
      <c r="Z27" s="744"/>
      <c r="AA27" s="744"/>
      <c r="AB27" s="744"/>
      <c r="AC27" s="744"/>
      <c r="AD27" s="744"/>
      <c r="AE27" s="744"/>
      <c r="AF27" s="744"/>
      <c r="AG27" s="744"/>
      <c r="AH27" s="744"/>
      <c r="AI27" s="744"/>
      <c r="AJ27" s="744"/>
      <c r="AK27" s="744"/>
      <c r="AL27" s="744"/>
      <c r="AM27" s="744"/>
      <c r="AN27" s="744"/>
      <c r="AO27" s="744"/>
      <c r="AP27" s="744"/>
      <c r="AQ27" s="744"/>
      <c r="AR27" s="744"/>
      <c r="AS27" s="744"/>
      <c r="AT27" s="744"/>
      <c r="AU27" s="744"/>
      <c r="AV27" s="744"/>
      <c r="AW27" s="744"/>
      <c r="AX27" s="744"/>
      <c r="AY27" s="744"/>
      <c r="AZ27" s="744"/>
      <c r="BA27" s="744"/>
      <c r="BB27" s="744"/>
      <c r="BC27" s="744"/>
      <c r="BD27" s="744"/>
      <c r="BE27" s="744"/>
      <c r="BF27" s="744"/>
      <c r="BG27" s="744"/>
      <c r="BH27" s="744"/>
      <c r="BI27" s="744"/>
      <c r="BJ27" s="744"/>
      <c r="BK27" s="744"/>
      <c r="BL27" s="744"/>
    </row>
    <row r="28" spans="1:64" s="752" customFormat="1" ht="15" customHeight="1">
      <c r="A28" s="746" t="s">
        <v>3006</v>
      </c>
      <c r="B28" s="747" t="s">
        <v>2585</v>
      </c>
      <c r="C28" s="747"/>
      <c r="D28" s="749">
        <v>45426</v>
      </c>
      <c r="E28" s="750" t="s">
        <v>2631</v>
      </c>
      <c r="F28" s="751">
        <v>304500</v>
      </c>
      <c r="G28" s="797">
        <v>172250</v>
      </c>
      <c r="H28" s="765">
        <f t="shared" si="0"/>
        <v>132250</v>
      </c>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c r="AL28" s="744"/>
      <c r="AM28" s="744"/>
      <c r="AN28" s="744"/>
      <c r="AO28" s="744"/>
      <c r="AP28" s="744"/>
      <c r="AQ28" s="744"/>
      <c r="AR28" s="744"/>
      <c r="AS28" s="744"/>
      <c r="AT28" s="744"/>
      <c r="AU28" s="744"/>
      <c r="AV28" s="744"/>
      <c r="AW28" s="744"/>
      <c r="AX28" s="744"/>
      <c r="AY28" s="744"/>
      <c r="AZ28" s="744"/>
      <c r="BA28" s="744"/>
      <c r="BB28" s="744"/>
      <c r="BC28" s="744"/>
      <c r="BD28" s="744"/>
      <c r="BE28" s="744"/>
      <c r="BF28" s="744"/>
      <c r="BG28" s="744"/>
      <c r="BH28" s="744"/>
      <c r="BI28" s="744"/>
      <c r="BJ28" s="744"/>
      <c r="BK28" s="744"/>
      <c r="BL28" s="744"/>
    </row>
    <row r="29" spans="1:64" s="752" customFormat="1" ht="15" customHeight="1">
      <c r="A29" s="746" t="s">
        <v>3006</v>
      </c>
      <c r="B29" s="747" t="s">
        <v>2586</v>
      </c>
      <c r="C29" s="748">
        <v>2090980</v>
      </c>
      <c r="D29" s="749">
        <v>45133</v>
      </c>
      <c r="E29" s="750" t="s">
        <v>3015</v>
      </c>
      <c r="F29" s="751">
        <v>778500</v>
      </c>
      <c r="G29" s="765">
        <v>122500</v>
      </c>
      <c r="H29" s="765">
        <f t="shared" si="0"/>
        <v>656000</v>
      </c>
      <c r="I29" s="744"/>
      <c r="J29" s="744"/>
      <c r="K29" s="744"/>
      <c r="L29" s="744"/>
      <c r="M29" s="744"/>
      <c r="N29" s="744"/>
      <c r="O29" s="744"/>
      <c r="P29" s="744"/>
      <c r="Q29" s="744"/>
      <c r="R29" s="744"/>
      <c r="S29" s="744"/>
      <c r="T29" s="744"/>
      <c r="U29" s="744"/>
      <c r="V29" s="744"/>
      <c r="W29" s="744"/>
      <c r="X29" s="744"/>
      <c r="Y29" s="744"/>
      <c r="Z29" s="744"/>
      <c r="AA29" s="744"/>
      <c r="AB29" s="744"/>
      <c r="AC29" s="744"/>
      <c r="AD29" s="744"/>
      <c r="AE29" s="744"/>
      <c r="AF29" s="744"/>
      <c r="AG29" s="744"/>
      <c r="AH29" s="744"/>
      <c r="AI29" s="744"/>
      <c r="AJ29" s="744"/>
      <c r="AK29" s="744"/>
      <c r="AL29" s="744"/>
      <c r="AM29" s="744"/>
      <c r="AN29" s="744"/>
      <c r="AO29" s="744"/>
      <c r="AP29" s="744"/>
      <c r="AQ29" s="744"/>
      <c r="AR29" s="744"/>
      <c r="AS29" s="744"/>
      <c r="AT29" s="744"/>
      <c r="AU29" s="744"/>
      <c r="AV29" s="744"/>
      <c r="AW29" s="744"/>
      <c r="AX29" s="744"/>
      <c r="AY29" s="744"/>
      <c r="AZ29" s="744"/>
      <c r="BA29" s="744"/>
      <c r="BB29" s="744"/>
      <c r="BC29" s="744"/>
      <c r="BD29" s="744"/>
      <c r="BE29" s="744"/>
      <c r="BF29" s="744"/>
      <c r="BG29" s="744"/>
      <c r="BH29" s="744"/>
      <c r="BI29" s="744"/>
      <c r="BJ29" s="744"/>
      <c r="BK29" s="744"/>
      <c r="BL29" s="744"/>
    </row>
    <row r="30" spans="1:64" s="752" customFormat="1" ht="15" customHeight="1">
      <c r="A30" s="746" t="s">
        <v>3006</v>
      </c>
      <c r="B30" s="747" t="s">
        <v>2621</v>
      </c>
      <c r="C30" s="748">
        <v>2035815</v>
      </c>
      <c r="D30" s="749">
        <v>45537</v>
      </c>
      <c r="E30" s="750" t="s">
        <v>2627</v>
      </c>
      <c r="F30" s="751">
        <v>2032750</v>
      </c>
      <c r="G30" s="765">
        <v>497500</v>
      </c>
      <c r="H30" s="765">
        <f t="shared" si="0"/>
        <v>1535250</v>
      </c>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4"/>
      <c r="AY30" s="744"/>
      <c r="AZ30" s="744"/>
      <c r="BA30" s="744"/>
      <c r="BB30" s="744"/>
      <c r="BC30" s="744"/>
      <c r="BD30" s="744"/>
      <c r="BE30" s="744"/>
      <c r="BF30" s="744"/>
      <c r="BG30" s="744"/>
      <c r="BH30" s="744"/>
      <c r="BI30" s="744"/>
      <c r="BJ30" s="744"/>
      <c r="BK30" s="744"/>
      <c r="BL30" s="744"/>
    </row>
    <row r="31" spans="1:64" s="752" customFormat="1" ht="15" customHeight="1">
      <c r="A31" s="746" t="s">
        <v>3006</v>
      </c>
      <c r="B31" s="747" t="s">
        <v>2622</v>
      </c>
      <c r="C31" s="748">
        <v>2035518</v>
      </c>
      <c r="D31" s="749" t="s">
        <v>1463</v>
      </c>
      <c r="E31" s="750" t="s">
        <v>2627</v>
      </c>
      <c r="F31" s="751">
        <v>9102700</v>
      </c>
      <c r="G31" s="765">
        <v>6446896.5499999998</v>
      </c>
      <c r="H31" s="765">
        <f t="shared" si="0"/>
        <v>2655803.4500000002</v>
      </c>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744"/>
      <c r="AM31" s="744"/>
      <c r="AN31" s="744"/>
      <c r="AO31" s="744"/>
      <c r="AP31" s="744"/>
      <c r="AQ31" s="744"/>
      <c r="AR31" s="744"/>
      <c r="AS31" s="744"/>
      <c r="AT31" s="744"/>
      <c r="AU31" s="744"/>
      <c r="AV31" s="744"/>
      <c r="AW31" s="744"/>
      <c r="AX31" s="744"/>
      <c r="AY31" s="744"/>
      <c r="AZ31" s="744"/>
      <c r="BA31" s="744"/>
      <c r="BB31" s="744"/>
      <c r="BC31" s="744"/>
      <c r="BD31" s="744"/>
      <c r="BE31" s="744"/>
      <c r="BF31" s="744"/>
      <c r="BG31" s="744"/>
      <c r="BH31" s="744"/>
      <c r="BI31" s="744"/>
      <c r="BJ31" s="744"/>
      <c r="BK31" s="744"/>
      <c r="BL31" s="744"/>
    </row>
    <row r="32" spans="1:64" s="752" customFormat="1" ht="15" customHeight="1">
      <c r="A32" s="746" t="s">
        <v>3006</v>
      </c>
      <c r="B32" s="747" t="s">
        <v>2611</v>
      </c>
      <c r="C32" s="748">
        <v>2035545</v>
      </c>
      <c r="D32" s="749">
        <v>45443</v>
      </c>
      <c r="E32" s="750" t="s">
        <v>2639</v>
      </c>
      <c r="F32" s="751">
        <v>379418</v>
      </c>
      <c r="G32" s="765"/>
      <c r="H32" s="765"/>
      <c r="I32" s="744"/>
      <c r="J32" s="744"/>
      <c r="K32" s="744"/>
      <c r="L32" s="744"/>
      <c r="M32" s="744"/>
      <c r="N32" s="744"/>
      <c r="O32" s="744"/>
      <c r="P32" s="744"/>
      <c r="Q32" s="744"/>
      <c r="R32" s="744"/>
      <c r="S32" s="744"/>
      <c r="T32" s="744"/>
      <c r="U32" s="744"/>
      <c r="V32" s="744"/>
      <c r="W32" s="744"/>
      <c r="X32" s="744"/>
      <c r="Y32" s="744"/>
      <c r="Z32" s="744"/>
      <c r="AA32" s="744"/>
      <c r="AB32" s="744"/>
      <c r="AC32" s="744"/>
      <c r="AD32" s="744"/>
      <c r="AE32" s="744"/>
      <c r="AF32" s="744"/>
      <c r="AG32" s="744"/>
      <c r="AH32" s="744"/>
      <c r="AI32" s="744"/>
      <c r="AJ32" s="744"/>
      <c r="AK32" s="744"/>
      <c r="AL32" s="744"/>
      <c r="AM32" s="744"/>
      <c r="AN32" s="744"/>
      <c r="AO32" s="744"/>
      <c r="AP32" s="744"/>
      <c r="AQ32" s="744"/>
      <c r="AR32" s="744"/>
      <c r="AS32" s="744"/>
      <c r="AT32" s="744"/>
      <c r="AU32" s="744"/>
      <c r="AV32" s="744"/>
      <c r="AW32" s="744"/>
      <c r="AX32" s="744"/>
      <c r="AY32" s="744"/>
      <c r="AZ32" s="744"/>
      <c r="BA32" s="744"/>
      <c r="BB32" s="744"/>
      <c r="BC32" s="744"/>
      <c r="BD32" s="744"/>
      <c r="BE32" s="744"/>
      <c r="BF32" s="744"/>
      <c r="BG32" s="744"/>
      <c r="BH32" s="744"/>
      <c r="BI32" s="744"/>
      <c r="BJ32" s="744"/>
      <c r="BK32" s="744"/>
      <c r="BL32" s="744"/>
    </row>
    <row r="33" spans="1:8" s="744" customFormat="1" ht="15" customHeight="1">
      <c r="A33" s="746" t="s">
        <v>3006</v>
      </c>
      <c r="B33" s="747" t="s">
        <v>2592</v>
      </c>
      <c r="C33" s="748">
        <v>4012783</v>
      </c>
      <c r="D33" s="749" t="s">
        <v>3008</v>
      </c>
      <c r="E33" s="750" t="s">
        <v>3016</v>
      </c>
      <c r="F33" s="751">
        <v>290000</v>
      </c>
      <c r="G33" s="765"/>
      <c r="H33" s="765"/>
    </row>
    <row r="34" spans="1:8" s="744" customFormat="1" ht="15" customHeight="1">
      <c r="A34" s="746" t="s">
        <v>3006</v>
      </c>
      <c r="B34" s="747" t="s">
        <v>2624</v>
      </c>
      <c r="C34" s="748">
        <v>2035511</v>
      </c>
      <c r="D34" s="749" t="s">
        <v>3014</v>
      </c>
      <c r="E34" s="750" t="s">
        <v>2632</v>
      </c>
      <c r="F34" s="751">
        <v>34200</v>
      </c>
      <c r="G34" s="765"/>
      <c r="H34" s="765"/>
    </row>
    <row r="35" spans="1:8" s="744" customFormat="1" ht="15" customHeight="1">
      <c r="A35" s="746" t="s">
        <v>3006</v>
      </c>
      <c r="B35" s="747" t="s">
        <v>2624</v>
      </c>
      <c r="C35" s="748">
        <v>2035513</v>
      </c>
      <c r="D35" s="749">
        <v>45426</v>
      </c>
      <c r="E35" s="750" t="s">
        <v>2632</v>
      </c>
      <c r="F35" s="751">
        <v>20000</v>
      </c>
      <c r="G35" s="765"/>
      <c r="H35" s="765"/>
    </row>
    <row r="36" spans="1:8" s="744" customFormat="1" ht="15" customHeight="1">
      <c r="A36" s="746" t="s">
        <v>3006</v>
      </c>
      <c r="B36" s="747" t="s">
        <v>2587</v>
      </c>
      <c r="C36" s="748">
        <v>2098978</v>
      </c>
      <c r="D36" s="749" t="s">
        <v>3017</v>
      </c>
      <c r="E36" s="750" t="s">
        <v>2632</v>
      </c>
      <c r="F36" s="751">
        <v>407000</v>
      </c>
      <c r="G36" s="765"/>
      <c r="H36" s="765"/>
    </row>
    <row r="37" spans="1:8" s="744" customFormat="1" ht="15" customHeight="1">
      <c r="A37" s="746" t="s">
        <v>3006</v>
      </c>
      <c r="B37" s="747" t="s">
        <v>2625</v>
      </c>
      <c r="C37" s="748">
        <v>2035809</v>
      </c>
      <c r="D37" s="749">
        <v>45331</v>
      </c>
      <c r="E37" s="750" t="s">
        <v>2634</v>
      </c>
      <c r="F37" s="751">
        <v>989900</v>
      </c>
      <c r="G37" s="765"/>
      <c r="H37" s="765"/>
    </row>
    <row r="38" spans="1:8" s="744" customFormat="1" ht="15" customHeight="1">
      <c r="A38" s="746" t="s">
        <v>3006</v>
      </c>
      <c r="B38" s="747" t="s">
        <v>2584</v>
      </c>
      <c r="C38" s="748">
        <v>4012780</v>
      </c>
      <c r="D38" s="749">
        <v>45280</v>
      </c>
      <c r="E38" s="750" t="s">
        <v>2630</v>
      </c>
      <c r="F38" s="751">
        <v>1830000</v>
      </c>
      <c r="G38" s="765"/>
      <c r="H38" s="765"/>
    </row>
    <row r="39" spans="1:8" s="744" customFormat="1" ht="15" customHeight="1">
      <c r="A39" s="746" t="s">
        <v>3006</v>
      </c>
      <c r="B39" s="747" t="s">
        <v>2584</v>
      </c>
      <c r="C39" s="748">
        <v>4012780</v>
      </c>
      <c r="D39" s="749" t="s">
        <v>1372</v>
      </c>
      <c r="E39" s="750" t="s">
        <v>2635</v>
      </c>
      <c r="F39" s="751">
        <v>1499860</v>
      </c>
      <c r="G39" s="765"/>
      <c r="H39" s="765"/>
    </row>
    <row r="40" spans="1:8" s="744" customFormat="1" ht="15" customHeight="1">
      <c r="A40" s="746" t="s">
        <v>3006</v>
      </c>
      <c r="B40" s="747" t="s">
        <v>2594</v>
      </c>
      <c r="C40" s="748">
        <v>4012501</v>
      </c>
      <c r="D40" s="749" t="s">
        <v>3011</v>
      </c>
      <c r="E40" s="750" t="s">
        <v>2636</v>
      </c>
      <c r="F40" s="751">
        <v>2996700</v>
      </c>
      <c r="G40" s="765"/>
      <c r="H40" s="765"/>
    </row>
    <row r="41" spans="1:8" s="744" customFormat="1" ht="15" customHeight="1">
      <c r="A41" s="746" t="s">
        <v>3006</v>
      </c>
      <c r="B41" s="747" t="s">
        <v>2597</v>
      </c>
      <c r="C41" s="748">
        <v>2035644</v>
      </c>
      <c r="D41" s="749" t="s">
        <v>1487</v>
      </c>
      <c r="E41" s="750" t="s">
        <v>2627</v>
      </c>
      <c r="F41" s="751">
        <v>512000</v>
      </c>
      <c r="G41" s="765"/>
      <c r="H41" s="765"/>
    </row>
    <row r="42" spans="1:8" s="744" customFormat="1" ht="15" customHeight="1">
      <c r="A42" s="746" t="s">
        <v>3006</v>
      </c>
      <c r="B42" s="747" t="s">
        <v>2590</v>
      </c>
      <c r="C42" s="748">
        <v>2035836</v>
      </c>
      <c r="D42" s="749" t="s">
        <v>1359</v>
      </c>
      <c r="E42" s="750" t="s">
        <v>2634</v>
      </c>
      <c r="F42" s="751">
        <v>405000</v>
      </c>
      <c r="G42" s="765"/>
      <c r="H42" s="765"/>
    </row>
    <row r="43" spans="1:8" s="744" customFormat="1" ht="15" customHeight="1">
      <c r="A43" s="746" t="s">
        <v>3006</v>
      </c>
      <c r="B43" s="747" t="s">
        <v>2582</v>
      </c>
      <c r="C43" s="748">
        <v>3817791</v>
      </c>
      <c r="D43" s="749">
        <v>45077</v>
      </c>
      <c r="E43" s="750" t="s">
        <v>2628</v>
      </c>
      <c r="F43" s="751">
        <v>504600</v>
      </c>
      <c r="G43" s="765"/>
      <c r="H43" s="765"/>
    </row>
    <row r="44" spans="1:8" s="744" customFormat="1" ht="15" customHeight="1">
      <c r="A44" s="746" t="s">
        <v>3006</v>
      </c>
      <c r="B44" s="747" t="s">
        <v>2612</v>
      </c>
      <c r="C44" s="748">
        <v>4012774</v>
      </c>
      <c r="D44" s="749">
        <v>45242</v>
      </c>
      <c r="E44" s="750" t="s">
        <v>2649</v>
      </c>
      <c r="F44" s="751">
        <v>299906</v>
      </c>
      <c r="G44" s="765"/>
      <c r="H44" s="765"/>
    </row>
    <row r="45" spans="1:8" s="744" customFormat="1" ht="15" customHeight="1">
      <c r="A45" s="746" t="s">
        <v>3006</v>
      </c>
      <c r="B45" s="747" t="s">
        <v>2598</v>
      </c>
      <c r="C45" s="748">
        <v>2035596</v>
      </c>
      <c r="D45" s="749">
        <v>45468</v>
      </c>
      <c r="E45" s="750" t="s">
        <v>2639</v>
      </c>
      <c r="F45" s="751">
        <v>452400</v>
      </c>
      <c r="G45" s="765"/>
      <c r="H45" s="765"/>
    </row>
    <row r="46" spans="1:8" s="744" customFormat="1" ht="15" customHeight="1">
      <c r="A46" s="746" t="s">
        <v>3006</v>
      </c>
      <c r="B46" s="747" t="s">
        <v>2600</v>
      </c>
      <c r="C46" s="747"/>
      <c r="D46" s="749">
        <v>45426</v>
      </c>
      <c r="E46" s="750" t="s">
        <v>2640</v>
      </c>
      <c r="F46" s="751">
        <v>1505544</v>
      </c>
      <c r="G46" s="765"/>
      <c r="H46" s="765"/>
    </row>
    <row r="47" spans="1:8" s="744" customFormat="1" ht="15" customHeight="1">
      <c r="A47" s="746" t="s">
        <v>3006</v>
      </c>
      <c r="B47" s="747" t="s">
        <v>2603</v>
      </c>
      <c r="C47" s="748">
        <v>2034787</v>
      </c>
      <c r="D47" s="749" t="s">
        <v>3018</v>
      </c>
      <c r="E47" s="750" t="s">
        <v>2643</v>
      </c>
      <c r="F47" s="751">
        <v>956000</v>
      </c>
      <c r="G47" s="765"/>
      <c r="H47" s="765"/>
    </row>
    <row r="48" spans="1:8" s="744" customFormat="1" ht="15" customHeight="1">
      <c r="A48" s="746" t="s">
        <v>3006</v>
      </c>
      <c r="B48" s="747" t="s">
        <v>2604</v>
      </c>
      <c r="C48" s="748">
        <v>4012777</v>
      </c>
      <c r="D48" s="749" t="s">
        <v>1372</v>
      </c>
      <c r="E48" s="750" t="s">
        <v>2644</v>
      </c>
      <c r="F48" s="751">
        <v>990880</v>
      </c>
      <c r="G48" s="765"/>
      <c r="H48" s="765"/>
    </row>
    <row r="49" spans="1:64" s="744" customFormat="1" ht="15" customHeight="1">
      <c r="A49" s="746" t="s">
        <v>3006</v>
      </c>
      <c r="B49" s="747" t="s">
        <v>2618</v>
      </c>
      <c r="C49" s="748">
        <v>2035813</v>
      </c>
      <c r="D49" s="749">
        <v>45446</v>
      </c>
      <c r="E49" s="750" t="s">
        <v>2627</v>
      </c>
      <c r="F49" s="751">
        <v>953500</v>
      </c>
      <c r="G49" s="765"/>
      <c r="H49" s="765"/>
    </row>
    <row r="50" spans="1:64" s="744" customFormat="1" ht="15" customHeight="1">
      <c r="A50" s="746" t="s">
        <v>3006</v>
      </c>
      <c r="B50" s="747" t="s">
        <v>2581</v>
      </c>
      <c r="C50" s="748">
        <v>2222520</v>
      </c>
      <c r="D50" s="749">
        <v>45211</v>
      </c>
      <c r="E50" s="750" t="s">
        <v>2627</v>
      </c>
      <c r="F50" s="751">
        <v>1954280</v>
      </c>
      <c r="G50" s="765"/>
      <c r="H50" s="765"/>
    </row>
    <row r="51" spans="1:64" s="744" customFormat="1" ht="15" customHeight="1">
      <c r="A51" s="746" t="s">
        <v>3006</v>
      </c>
      <c r="B51" s="747" t="s">
        <v>2607</v>
      </c>
      <c r="C51" s="748">
        <v>2035552</v>
      </c>
      <c r="D51" s="749">
        <v>44986</v>
      </c>
      <c r="E51" s="750" t="s">
        <v>2638</v>
      </c>
      <c r="F51" s="751">
        <v>1299200</v>
      </c>
      <c r="G51" s="765"/>
      <c r="H51" s="765"/>
    </row>
    <row r="52" spans="1:64" s="744" customFormat="1" ht="15" customHeight="1">
      <c r="A52" s="746" t="s">
        <v>3006</v>
      </c>
      <c r="B52" s="747" t="s">
        <v>2607</v>
      </c>
      <c r="C52" s="748">
        <v>2035842</v>
      </c>
      <c r="D52" s="749">
        <v>44986</v>
      </c>
      <c r="E52" s="750" t="s">
        <v>2654</v>
      </c>
      <c r="F52" s="751">
        <v>6540000</v>
      </c>
      <c r="G52" s="765"/>
      <c r="H52" s="765"/>
    </row>
    <row r="53" spans="1:64" s="744" customFormat="1" ht="15" customHeight="1">
      <c r="A53" s="746" t="s">
        <v>3006</v>
      </c>
      <c r="B53" s="747" t="s">
        <v>2626</v>
      </c>
      <c r="C53" s="748">
        <v>2222524</v>
      </c>
      <c r="D53" s="749">
        <v>45463</v>
      </c>
      <c r="E53" s="750" t="s">
        <v>2655</v>
      </c>
      <c r="F53" s="751">
        <v>419909</v>
      </c>
      <c r="G53" s="765"/>
      <c r="H53" s="765"/>
    </row>
    <row r="54" spans="1:64" s="744" customFormat="1" ht="15" customHeight="1">
      <c r="A54" s="746" t="s">
        <v>3006</v>
      </c>
      <c r="B54" s="747" t="s">
        <v>2608</v>
      </c>
      <c r="C54" s="748">
        <v>2035838</v>
      </c>
      <c r="D54" s="749" t="s">
        <v>3019</v>
      </c>
      <c r="E54" s="750" t="s">
        <v>2638</v>
      </c>
      <c r="F54" s="751">
        <v>546360</v>
      </c>
      <c r="G54" s="765"/>
      <c r="H54" s="765"/>
    </row>
    <row r="55" spans="1:64" s="744" customFormat="1" ht="15" customHeight="1">
      <c r="A55" s="746" t="s">
        <v>3006</v>
      </c>
      <c r="B55" s="747" t="s">
        <v>2609</v>
      </c>
      <c r="C55" s="748">
        <v>2034797</v>
      </c>
      <c r="D55" s="749">
        <v>45293</v>
      </c>
      <c r="E55" s="750" t="s">
        <v>2646</v>
      </c>
      <c r="F55" s="751">
        <v>168000</v>
      </c>
      <c r="G55" s="765"/>
      <c r="H55" s="765"/>
    </row>
    <row r="56" spans="1:64" s="744" customFormat="1" ht="15" customHeight="1">
      <c r="A56" s="746" t="s">
        <v>3006</v>
      </c>
      <c r="B56" s="747" t="s">
        <v>2620</v>
      </c>
      <c r="C56" s="748">
        <v>2090843</v>
      </c>
      <c r="D56" s="749" t="s">
        <v>3020</v>
      </c>
      <c r="E56" s="750" t="s">
        <v>2651</v>
      </c>
      <c r="F56" s="751">
        <v>2163913.4900000002</v>
      </c>
      <c r="G56" s="765"/>
      <c r="H56" s="765"/>
    </row>
    <row r="57" spans="1:64" s="744" customFormat="1" ht="15" customHeight="1">
      <c r="A57" s="746" t="s">
        <v>3006</v>
      </c>
      <c r="B57" s="747" t="s">
        <v>3021</v>
      </c>
      <c r="C57" s="748">
        <v>2222507</v>
      </c>
      <c r="D57" s="749">
        <v>45326</v>
      </c>
      <c r="E57" s="750" t="s">
        <v>2648</v>
      </c>
      <c r="F57" s="751">
        <v>822955</v>
      </c>
      <c r="G57" s="765"/>
      <c r="H57" s="765"/>
    </row>
    <row r="58" spans="1:64" s="744" customFormat="1" ht="15" customHeight="1">
      <c r="A58" s="746" t="s">
        <v>3006</v>
      </c>
      <c r="B58" s="747" t="s">
        <v>2615</v>
      </c>
      <c r="C58" s="748">
        <v>2034783</v>
      </c>
      <c r="D58" s="749" t="s">
        <v>3022</v>
      </c>
      <c r="E58" s="750" t="s">
        <v>2650</v>
      </c>
      <c r="F58" s="751">
        <v>755560</v>
      </c>
      <c r="G58" s="765"/>
      <c r="H58" s="765"/>
    </row>
    <row r="59" spans="1:64" s="752" customFormat="1" ht="15" customHeight="1">
      <c r="A59" s="746" t="s">
        <v>3023</v>
      </c>
      <c r="B59" s="746" t="s">
        <v>2665</v>
      </c>
      <c r="C59" s="748">
        <v>2042088</v>
      </c>
      <c r="D59" s="748" t="s">
        <v>3024</v>
      </c>
      <c r="E59" s="750" t="s">
        <v>2675</v>
      </c>
      <c r="F59" s="753">
        <v>12000</v>
      </c>
      <c r="G59" s="765"/>
      <c r="H59" s="765"/>
      <c r="I59" s="744"/>
      <c r="J59" s="744"/>
      <c r="K59" s="744"/>
      <c r="L59" s="744"/>
      <c r="M59" s="744"/>
      <c r="N59" s="744"/>
      <c r="O59" s="744"/>
      <c r="P59" s="744"/>
      <c r="Q59" s="744"/>
      <c r="R59" s="744"/>
      <c r="S59" s="744"/>
      <c r="T59" s="744"/>
      <c r="U59" s="744"/>
      <c r="V59" s="744"/>
      <c r="W59" s="744"/>
      <c r="X59" s="744"/>
      <c r="Y59" s="744"/>
      <c r="Z59" s="744"/>
      <c r="AA59" s="744"/>
      <c r="AB59" s="744"/>
      <c r="AC59" s="744"/>
      <c r="AD59" s="744"/>
      <c r="AE59" s="744"/>
      <c r="AF59" s="744"/>
      <c r="AG59" s="744"/>
      <c r="AH59" s="744"/>
      <c r="AI59" s="744"/>
      <c r="AJ59" s="744"/>
      <c r="AK59" s="744"/>
      <c r="AL59" s="744"/>
      <c r="AM59" s="744"/>
      <c r="AN59" s="744"/>
      <c r="AO59" s="744"/>
      <c r="AP59" s="744"/>
      <c r="AQ59" s="744"/>
      <c r="AR59" s="744"/>
      <c r="AS59" s="744"/>
      <c r="AT59" s="744"/>
      <c r="AU59" s="744"/>
      <c r="AV59" s="744"/>
      <c r="AW59" s="744"/>
      <c r="AX59" s="744"/>
      <c r="AY59" s="744"/>
      <c r="AZ59" s="744"/>
      <c r="BA59" s="744"/>
      <c r="BB59" s="744"/>
      <c r="BC59" s="744"/>
      <c r="BD59" s="744"/>
      <c r="BE59" s="744"/>
      <c r="BF59" s="744"/>
      <c r="BG59" s="744"/>
      <c r="BH59" s="744"/>
      <c r="BI59" s="744"/>
      <c r="BJ59" s="744"/>
      <c r="BK59" s="744"/>
      <c r="BL59" s="744"/>
    </row>
    <row r="60" spans="1:64" s="752" customFormat="1" ht="15" customHeight="1">
      <c r="A60" s="746" t="s">
        <v>3023</v>
      </c>
      <c r="B60" s="746" t="s">
        <v>2669</v>
      </c>
      <c r="C60" s="748">
        <v>2042080</v>
      </c>
      <c r="D60" s="748" t="s">
        <v>3024</v>
      </c>
      <c r="E60" s="750" t="s">
        <v>2679</v>
      </c>
      <c r="F60" s="753">
        <v>149500</v>
      </c>
      <c r="G60" s="765"/>
      <c r="H60" s="765"/>
      <c r="I60" s="744"/>
      <c r="J60" s="744"/>
      <c r="K60" s="744"/>
      <c r="L60" s="744"/>
      <c r="M60" s="744"/>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44"/>
      <c r="AQ60" s="744"/>
      <c r="AR60" s="744"/>
      <c r="AS60" s="744"/>
      <c r="AT60" s="744"/>
      <c r="AU60" s="744"/>
      <c r="AV60" s="744"/>
      <c r="AW60" s="744"/>
      <c r="AX60" s="744"/>
      <c r="AY60" s="744"/>
      <c r="AZ60" s="744"/>
      <c r="BA60" s="744"/>
      <c r="BB60" s="744"/>
      <c r="BC60" s="744"/>
      <c r="BD60" s="744"/>
      <c r="BE60" s="744"/>
      <c r="BF60" s="744"/>
      <c r="BG60" s="744"/>
      <c r="BH60" s="744"/>
      <c r="BI60" s="744"/>
      <c r="BJ60" s="744"/>
      <c r="BK60" s="744"/>
      <c r="BL60" s="744"/>
    </row>
    <row r="61" spans="1:64" s="752" customFormat="1" ht="15" customHeight="1">
      <c r="A61" s="746" t="s">
        <v>3023</v>
      </c>
      <c r="B61" s="746" t="s">
        <v>2667</v>
      </c>
      <c r="C61" s="748">
        <v>3423924</v>
      </c>
      <c r="D61" s="748" t="s">
        <v>3024</v>
      </c>
      <c r="E61" s="750" t="s">
        <v>2677</v>
      </c>
      <c r="F61" s="753">
        <v>1000000</v>
      </c>
      <c r="G61" s="765"/>
      <c r="H61" s="765"/>
      <c r="I61" s="744"/>
      <c r="J61" s="744"/>
      <c r="K61" s="744"/>
      <c r="L61" s="744"/>
      <c r="M61" s="744"/>
      <c r="N61" s="744"/>
      <c r="O61" s="744"/>
      <c r="P61" s="744"/>
      <c r="Q61" s="744"/>
      <c r="R61" s="744"/>
      <c r="S61" s="744"/>
      <c r="T61" s="744"/>
      <c r="U61" s="744"/>
      <c r="V61" s="744"/>
      <c r="W61" s="744"/>
      <c r="X61" s="744"/>
      <c r="Y61" s="744"/>
      <c r="Z61" s="744"/>
      <c r="AA61" s="744"/>
      <c r="AB61" s="744"/>
      <c r="AC61" s="744"/>
      <c r="AD61" s="744"/>
      <c r="AE61" s="744"/>
      <c r="AF61" s="744"/>
      <c r="AG61" s="744"/>
      <c r="AH61" s="744"/>
      <c r="AI61" s="744"/>
      <c r="AJ61" s="744"/>
      <c r="AK61" s="744"/>
      <c r="AL61" s="744"/>
      <c r="AM61" s="744"/>
      <c r="AN61" s="744"/>
      <c r="AO61" s="744"/>
      <c r="AP61" s="744"/>
      <c r="AQ61" s="744"/>
      <c r="AR61" s="744"/>
      <c r="AS61" s="744"/>
      <c r="AT61" s="744"/>
      <c r="AU61" s="744"/>
      <c r="AV61" s="744"/>
      <c r="AW61" s="744"/>
      <c r="AX61" s="744"/>
      <c r="AY61" s="744"/>
      <c r="AZ61" s="744"/>
      <c r="BA61" s="744"/>
      <c r="BB61" s="744"/>
      <c r="BC61" s="744"/>
      <c r="BD61" s="744"/>
      <c r="BE61" s="744"/>
      <c r="BF61" s="744"/>
      <c r="BG61" s="744"/>
      <c r="BH61" s="744"/>
      <c r="BI61" s="744"/>
      <c r="BJ61" s="744"/>
      <c r="BK61" s="744"/>
      <c r="BL61" s="744"/>
    </row>
    <row r="62" spans="1:64" s="752" customFormat="1" ht="15" customHeight="1">
      <c r="A62" s="746" t="s">
        <v>3023</v>
      </c>
      <c r="B62" s="746" t="s">
        <v>2662</v>
      </c>
      <c r="C62" s="748">
        <v>3452821</v>
      </c>
      <c r="D62" s="748" t="s">
        <v>3024</v>
      </c>
      <c r="E62" s="750" t="s">
        <v>2673</v>
      </c>
      <c r="F62" s="753">
        <v>2256480</v>
      </c>
      <c r="G62" s="765"/>
      <c r="H62" s="765"/>
      <c r="I62" s="744"/>
      <c r="J62" s="744"/>
      <c r="K62" s="744"/>
      <c r="L62" s="744"/>
      <c r="M62" s="744"/>
      <c r="N62" s="744"/>
      <c r="O62" s="744"/>
      <c r="P62" s="744"/>
      <c r="Q62" s="744"/>
      <c r="R62" s="744"/>
      <c r="S62" s="744"/>
      <c r="T62" s="744"/>
      <c r="U62" s="744"/>
      <c r="V62" s="744"/>
      <c r="W62" s="744"/>
      <c r="X62" s="744"/>
      <c r="Y62" s="744"/>
      <c r="Z62" s="744"/>
      <c r="AA62" s="744"/>
      <c r="AB62" s="744"/>
      <c r="AC62" s="744"/>
      <c r="AD62" s="744"/>
      <c r="AE62" s="744"/>
      <c r="AF62" s="744"/>
      <c r="AG62" s="744"/>
      <c r="AH62" s="744"/>
      <c r="AI62" s="744"/>
      <c r="AJ62" s="744"/>
      <c r="AK62" s="744"/>
      <c r="AL62" s="744"/>
      <c r="AM62" s="744"/>
      <c r="AN62" s="744"/>
      <c r="AO62" s="744"/>
      <c r="AP62" s="744"/>
      <c r="AQ62" s="744"/>
      <c r="AR62" s="744"/>
      <c r="AS62" s="744"/>
      <c r="AT62" s="744"/>
      <c r="AU62" s="744"/>
      <c r="AV62" s="744"/>
      <c r="AW62" s="744"/>
      <c r="AX62" s="744"/>
      <c r="AY62" s="744"/>
      <c r="AZ62" s="744"/>
      <c r="BA62" s="744"/>
      <c r="BB62" s="744"/>
      <c r="BC62" s="744"/>
      <c r="BD62" s="744"/>
      <c r="BE62" s="744"/>
      <c r="BF62" s="744"/>
      <c r="BG62" s="744"/>
      <c r="BH62" s="744"/>
      <c r="BI62" s="744"/>
      <c r="BJ62" s="744"/>
      <c r="BK62" s="744"/>
      <c r="BL62" s="744"/>
    </row>
    <row r="63" spans="1:64" s="752" customFormat="1" ht="15" customHeight="1">
      <c r="A63" s="746" t="s">
        <v>3023</v>
      </c>
      <c r="B63" s="746" t="s">
        <v>2666</v>
      </c>
      <c r="C63" s="748">
        <v>2042133</v>
      </c>
      <c r="D63" s="748" t="s">
        <v>3024</v>
      </c>
      <c r="E63" s="750" t="s">
        <v>2676</v>
      </c>
      <c r="F63" s="753">
        <v>246000</v>
      </c>
      <c r="G63" s="765"/>
      <c r="H63" s="765"/>
      <c r="I63" s="744"/>
      <c r="J63" s="744"/>
      <c r="K63" s="744"/>
      <c r="L63" s="744"/>
      <c r="M63" s="744"/>
      <c r="N63" s="744"/>
      <c r="O63" s="744"/>
      <c r="P63" s="744"/>
      <c r="Q63" s="744"/>
      <c r="R63" s="744"/>
      <c r="S63" s="744"/>
      <c r="T63" s="744"/>
      <c r="U63" s="744"/>
      <c r="V63" s="744"/>
      <c r="W63" s="744"/>
      <c r="X63" s="744"/>
      <c r="Y63" s="744"/>
      <c r="Z63" s="744"/>
      <c r="AA63" s="744"/>
      <c r="AB63" s="744"/>
      <c r="AC63" s="744"/>
      <c r="AD63" s="744"/>
      <c r="AE63" s="744"/>
      <c r="AF63" s="744"/>
      <c r="AG63" s="744"/>
      <c r="AH63" s="744"/>
      <c r="AI63" s="744"/>
      <c r="AJ63" s="744"/>
      <c r="AK63" s="744"/>
      <c r="AL63" s="744"/>
      <c r="AM63" s="744"/>
      <c r="AN63" s="744"/>
      <c r="AO63" s="744"/>
      <c r="AP63" s="744"/>
      <c r="AQ63" s="744"/>
      <c r="AR63" s="744"/>
      <c r="AS63" s="744"/>
      <c r="AT63" s="744"/>
      <c r="AU63" s="744"/>
      <c r="AV63" s="744"/>
      <c r="AW63" s="744"/>
      <c r="AX63" s="744"/>
      <c r="AY63" s="744"/>
      <c r="AZ63" s="744"/>
      <c r="BA63" s="744"/>
      <c r="BB63" s="744"/>
      <c r="BC63" s="744"/>
      <c r="BD63" s="744"/>
      <c r="BE63" s="744"/>
      <c r="BF63" s="744"/>
      <c r="BG63" s="744"/>
      <c r="BH63" s="744"/>
      <c r="BI63" s="744"/>
      <c r="BJ63" s="744"/>
      <c r="BK63" s="744"/>
      <c r="BL63" s="744"/>
    </row>
    <row r="64" spans="1:64" s="752" customFormat="1" ht="15" customHeight="1">
      <c r="A64" s="746" t="s">
        <v>3023</v>
      </c>
      <c r="B64" s="746" t="s">
        <v>2660</v>
      </c>
      <c r="C64" s="748">
        <v>2042071</v>
      </c>
      <c r="D64" s="748" t="s">
        <v>3024</v>
      </c>
      <c r="E64" s="750" t="s">
        <v>2672</v>
      </c>
      <c r="F64" s="753">
        <v>2762667</v>
      </c>
      <c r="G64" s="765"/>
      <c r="H64" s="765"/>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4"/>
      <c r="AY64" s="744"/>
      <c r="AZ64" s="744"/>
      <c r="BA64" s="744"/>
      <c r="BB64" s="744"/>
      <c r="BC64" s="744"/>
      <c r="BD64" s="744"/>
      <c r="BE64" s="744"/>
      <c r="BF64" s="744"/>
      <c r="BG64" s="744"/>
      <c r="BH64" s="744"/>
      <c r="BI64" s="744"/>
      <c r="BJ64" s="744"/>
      <c r="BK64" s="744"/>
      <c r="BL64" s="744"/>
    </row>
    <row r="65" spans="1:64" s="752" customFormat="1" ht="15" customHeight="1">
      <c r="A65" s="746" t="s">
        <v>3023</v>
      </c>
      <c r="B65" s="746" t="s">
        <v>2658</v>
      </c>
      <c r="C65" s="748">
        <v>3423945</v>
      </c>
      <c r="D65" s="748" t="s">
        <v>3024</v>
      </c>
      <c r="E65" s="750" t="s">
        <v>2671</v>
      </c>
      <c r="F65" s="753">
        <v>595000</v>
      </c>
      <c r="G65" s="765"/>
      <c r="H65" s="765"/>
      <c r="I65" s="744"/>
      <c r="J65" s="744"/>
      <c r="K65" s="744"/>
      <c r="L65" s="744"/>
      <c r="M65" s="744"/>
      <c r="N65" s="744"/>
      <c r="O65" s="744"/>
      <c r="P65" s="744"/>
      <c r="Q65" s="744"/>
      <c r="R65" s="744"/>
      <c r="S65" s="744"/>
      <c r="T65" s="744"/>
      <c r="U65" s="744"/>
      <c r="V65" s="744"/>
      <c r="W65" s="744"/>
      <c r="X65" s="744"/>
      <c r="Y65" s="744"/>
      <c r="Z65" s="744"/>
      <c r="AA65" s="744"/>
      <c r="AB65" s="744"/>
      <c r="AC65" s="744"/>
      <c r="AD65" s="744"/>
      <c r="AE65" s="744"/>
      <c r="AF65" s="744"/>
      <c r="AG65" s="744"/>
      <c r="AH65" s="744"/>
      <c r="AI65" s="744"/>
      <c r="AJ65" s="744"/>
      <c r="AK65" s="744"/>
      <c r="AL65" s="744"/>
      <c r="AM65" s="744"/>
      <c r="AN65" s="744"/>
      <c r="AO65" s="744"/>
      <c r="AP65" s="744"/>
      <c r="AQ65" s="744"/>
      <c r="AR65" s="744"/>
      <c r="AS65" s="744"/>
      <c r="AT65" s="744"/>
      <c r="AU65" s="744"/>
      <c r="AV65" s="744"/>
      <c r="AW65" s="744"/>
      <c r="AX65" s="744"/>
      <c r="AY65" s="744"/>
      <c r="AZ65" s="744"/>
      <c r="BA65" s="744"/>
      <c r="BB65" s="744"/>
      <c r="BC65" s="744"/>
      <c r="BD65" s="744"/>
      <c r="BE65" s="744"/>
      <c r="BF65" s="744"/>
      <c r="BG65" s="744"/>
      <c r="BH65" s="744"/>
      <c r="BI65" s="744"/>
      <c r="BJ65" s="744"/>
      <c r="BK65" s="744"/>
      <c r="BL65" s="744"/>
    </row>
    <row r="66" spans="1:64" s="752" customFormat="1" ht="15" customHeight="1">
      <c r="A66" s="746" t="s">
        <v>3023</v>
      </c>
      <c r="B66" s="746" t="s">
        <v>2668</v>
      </c>
      <c r="C66" s="748">
        <v>2042094</v>
      </c>
      <c r="D66" s="748" t="s">
        <v>3024</v>
      </c>
      <c r="E66" s="750" t="s">
        <v>2678</v>
      </c>
      <c r="F66" s="753">
        <v>18900</v>
      </c>
      <c r="G66" s="765"/>
      <c r="H66" s="765"/>
      <c r="I66" s="744"/>
      <c r="J66" s="744"/>
      <c r="K66" s="744"/>
      <c r="L66" s="744"/>
      <c r="M66" s="744"/>
      <c r="N66" s="744"/>
      <c r="O66" s="744"/>
      <c r="P66" s="744"/>
      <c r="Q66" s="744"/>
      <c r="R66" s="744"/>
      <c r="S66" s="744"/>
      <c r="T66" s="744"/>
      <c r="U66" s="744"/>
      <c r="V66" s="744"/>
      <c r="W66" s="744"/>
      <c r="X66" s="744"/>
      <c r="Y66" s="744"/>
      <c r="Z66" s="744"/>
      <c r="AA66" s="744"/>
      <c r="AB66" s="744"/>
      <c r="AC66" s="744"/>
      <c r="AD66" s="744"/>
      <c r="AE66" s="744"/>
      <c r="AF66" s="744"/>
      <c r="AG66" s="744"/>
      <c r="AH66" s="744"/>
      <c r="AI66" s="744"/>
      <c r="AJ66" s="744"/>
      <c r="AK66" s="744"/>
      <c r="AL66" s="744"/>
      <c r="AM66" s="744"/>
      <c r="AN66" s="744"/>
      <c r="AO66" s="744"/>
      <c r="AP66" s="744"/>
      <c r="AQ66" s="744"/>
      <c r="AR66" s="744"/>
      <c r="AS66" s="744"/>
      <c r="AT66" s="744"/>
      <c r="AU66" s="744"/>
      <c r="AV66" s="744"/>
      <c r="AW66" s="744"/>
      <c r="AX66" s="744"/>
      <c r="AY66" s="744"/>
      <c r="AZ66" s="744"/>
      <c r="BA66" s="744"/>
      <c r="BB66" s="744"/>
      <c r="BC66" s="744"/>
      <c r="BD66" s="744"/>
      <c r="BE66" s="744"/>
      <c r="BF66" s="744"/>
      <c r="BG66" s="744"/>
      <c r="BH66" s="744"/>
      <c r="BI66" s="744"/>
      <c r="BJ66" s="744"/>
      <c r="BK66" s="744"/>
      <c r="BL66" s="744"/>
    </row>
    <row r="67" spans="1:64" s="752" customFormat="1" ht="15" customHeight="1">
      <c r="A67" s="746" t="s">
        <v>3023</v>
      </c>
      <c r="B67" s="746" t="s">
        <v>2664</v>
      </c>
      <c r="C67" s="748">
        <v>3423910</v>
      </c>
      <c r="D67" s="748" t="s">
        <v>3024</v>
      </c>
      <c r="E67" s="750" t="s">
        <v>2674</v>
      </c>
      <c r="F67" s="753">
        <v>598500</v>
      </c>
      <c r="G67" s="765"/>
      <c r="H67" s="765"/>
      <c r="I67" s="744"/>
      <c r="J67" s="744"/>
      <c r="K67" s="744"/>
      <c r="L67" s="744"/>
      <c r="M67" s="744"/>
      <c r="N67" s="744"/>
      <c r="O67" s="744"/>
      <c r="P67" s="744"/>
      <c r="Q67" s="744"/>
      <c r="R67" s="744"/>
      <c r="S67" s="744"/>
      <c r="T67" s="744"/>
      <c r="U67" s="744"/>
      <c r="V67" s="744"/>
      <c r="W67" s="744"/>
      <c r="X67" s="744"/>
      <c r="Y67" s="744"/>
      <c r="Z67" s="744"/>
      <c r="AA67" s="744"/>
      <c r="AB67" s="744"/>
      <c r="AC67" s="744"/>
      <c r="AD67" s="744"/>
      <c r="AE67" s="744"/>
      <c r="AF67" s="744"/>
      <c r="AG67" s="744"/>
      <c r="AH67" s="744"/>
      <c r="AI67" s="744"/>
      <c r="AJ67" s="744"/>
      <c r="AK67" s="744"/>
      <c r="AL67" s="744"/>
      <c r="AM67" s="744"/>
      <c r="AN67" s="744"/>
      <c r="AO67" s="744"/>
      <c r="AP67" s="744"/>
      <c r="AQ67" s="744"/>
      <c r="AR67" s="744"/>
      <c r="AS67" s="744"/>
      <c r="AT67" s="744"/>
      <c r="AU67" s="744"/>
      <c r="AV67" s="744"/>
      <c r="AW67" s="744"/>
      <c r="AX67" s="744"/>
      <c r="AY67" s="744"/>
      <c r="AZ67" s="744"/>
      <c r="BA67" s="744"/>
      <c r="BB67" s="744"/>
      <c r="BC67" s="744"/>
      <c r="BD67" s="744"/>
      <c r="BE67" s="744"/>
      <c r="BF67" s="744"/>
      <c r="BG67" s="744"/>
      <c r="BH67" s="744"/>
      <c r="BI67" s="744"/>
      <c r="BJ67" s="744"/>
      <c r="BK67" s="744"/>
      <c r="BL67" s="744"/>
    </row>
    <row r="68" spans="1:64" s="752" customFormat="1" ht="15" customHeight="1">
      <c r="A68" s="746" t="s">
        <v>3023</v>
      </c>
      <c r="B68" s="746" t="s">
        <v>2661</v>
      </c>
      <c r="C68" s="748">
        <v>3423947</v>
      </c>
      <c r="D68" s="748" t="s">
        <v>3024</v>
      </c>
      <c r="E68" s="750" t="s">
        <v>2671</v>
      </c>
      <c r="F68" s="753">
        <v>249980</v>
      </c>
      <c r="G68" s="765"/>
      <c r="H68" s="765"/>
      <c r="I68" s="744"/>
      <c r="J68" s="744"/>
      <c r="K68" s="744"/>
      <c r="L68" s="744"/>
      <c r="M68" s="744"/>
      <c r="N68" s="744"/>
      <c r="O68" s="744"/>
      <c r="P68" s="744"/>
      <c r="Q68" s="744"/>
      <c r="R68" s="744"/>
      <c r="S68" s="744"/>
      <c r="T68" s="744"/>
      <c r="U68" s="744"/>
      <c r="V68" s="744"/>
      <c r="W68" s="744"/>
      <c r="X68" s="744"/>
      <c r="Y68" s="744"/>
      <c r="Z68" s="744"/>
      <c r="AA68" s="744"/>
      <c r="AB68" s="744"/>
      <c r="AC68" s="744"/>
      <c r="AD68" s="744"/>
      <c r="AE68" s="744"/>
      <c r="AF68" s="744"/>
      <c r="AG68" s="744"/>
      <c r="AH68" s="744"/>
      <c r="AI68" s="744"/>
      <c r="AJ68" s="744"/>
      <c r="AK68" s="744"/>
      <c r="AL68" s="744"/>
      <c r="AM68" s="744"/>
      <c r="AN68" s="744"/>
      <c r="AO68" s="744"/>
      <c r="AP68" s="744"/>
      <c r="AQ68" s="744"/>
      <c r="AR68" s="744"/>
      <c r="AS68" s="744"/>
      <c r="AT68" s="744"/>
      <c r="AU68" s="744"/>
      <c r="AV68" s="744"/>
      <c r="AW68" s="744"/>
      <c r="AX68" s="744"/>
      <c r="AY68" s="744"/>
      <c r="AZ68" s="744"/>
      <c r="BA68" s="744"/>
      <c r="BB68" s="744"/>
      <c r="BC68" s="744"/>
      <c r="BD68" s="744"/>
      <c r="BE68" s="744"/>
      <c r="BF68" s="744"/>
      <c r="BG68" s="744"/>
      <c r="BH68" s="744"/>
      <c r="BI68" s="744"/>
      <c r="BJ68" s="744"/>
      <c r="BK68" s="744"/>
      <c r="BL68" s="744"/>
    </row>
    <row r="69" spans="1:64" s="752" customFormat="1" ht="15" customHeight="1">
      <c r="A69" s="746" t="s">
        <v>3023</v>
      </c>
      <c r="B69" s="746" t="s">
        <v>2661</v>
      </c>
      <c r="C69" s="748">
        <v>3423952</v>
      </c>
      <c r="D69" s="748" t="s">
        <v>3024</v>
      </c>
      <c r="E69" s="750" t="s">
        <v>3025</v>
      </c>
      <c r="F69" s="753">
        <v>1594500</v>
      </c>
      <c r="G69" s="765"/>
      <c r="H69" s="765"/>
      <c r="I69" s="744"/>
      <c r="J69" s="744"/>
      <c r="K69" s="744"/>
      <c r="L69" s="744"/>
      <c r="M69" s="744"/>
      <c r="N69" s="744"/>
      <c r="O69" s="744"/>
      <c r="P69" s="744"/>
      <c r="Q69" s="744"/>
      <c r="R69" s="744"/>
      <c r="S69" s="744"/>
      <c r="T69" s="744"/>
      <c r="U69" s="744"/>
      <c r="V69" s="744"/>
      <c r="W69" s="744"/>
      <c r="X69" s="744"/>
      <c r="Y69" s="744"/>
      <c r="Z69" s="744"/>
      <c r="AA69" s="744"/>
      <c r="AB69" s="744"/>
      <c r="AC69" s="744"/>
      <c r="AD69" s="744"/>
      <c r="AE69" s="744"/>
      <c r="AF69" s="744"/>
      <c r="AG69" s="744"/>
      <c r="AH69" s="744"/>
      <c r="AI69" s="744"/>
      <c r="AJ69" s="744"/>
      <c r="AK69" s="744"/>
      <c r="AL69" s="744"/>
      <c r="AM69" s="744"/>
      <c r="AN69" s="744"/>
      <c r="AO69" s="744"/>
      <c r="AP69" s="744"/>
      <c r="AQ69" s="744"/>
      <c r="AR69" s="744"/>
      <c r="AS69" s="744"/>
      <c r="AT69" s="744"/>
      <c r="AU69" s="744"/>
      <c r="AV69" s="744"/>
      <c r="AW69" s="744"/>
      <c r="AX69" s="744"/>
      <c r="AY69" s="744"/>
      <c r="AZ69" s="744"/>
      <c r="BA69" s="744"/>
      <c r="BB69" s="744"/>
      <c r="BC69" s="744"/>
      <c r="BD69" s="744"/>
      <c r="BE69" s="744"/>
      <c r="BF69" s="744"/>
      <c r="BG69" s="744"/>
      <c r="BH69" s="744"/>
      <c r="BI69" s="744"/>
      <c r="BJ69" s="744"/>
      <c r="BK69" s="744"/>
      <c r="BL69" s="744"/>
    </row>
    <row r="70" spans="1:64" s="752" customFormat="1" ht="15" customHeight="1">
      <c r="A70" s="746" t="s">
        <v>3023</v>
      </c>
      <c r="B70" s="746" t="s">
        <v>2663</v>
      </c>
      <c r="C70" s="748">
        <v>3423904</v>
      </c>
      <c r="D70" s="748" t="s">
        <v>3024</v>
      </c>
      <c r="E70" s="750" t="s">
        <v>3026</v>
      </c>
      <c r="F70" s="753">
        <v>8189742</v>
      </c>
      <c r="G70" s="765"/>
      <c r="H70" s="765"/>
      <c r="I70" s="744"/>
      <c r="J70" s="744"/>
      <c r="K70" s="744"/>
      <c r="L70" s="744"/>
      <c r="M70" s="744"/>
      <c r="N70" s="744"/>
      <c r="O70" s="744"/>
      <c r="P70" s="744"/>
      <c r="Q70" s="744"/>
      <c r="R70" s="744"/>
      <c r="S70" s="744"/>
      <c r="T70" s="744"/>
      <c r="U70" s="744"/>
      <c r="V70" s="744"/>
      <c r="W70" s="744"/>
      <c r="X70" s="744"/>
      <c r="Y70" s="744"/>
      <c r="Z70" s="744"/>
      <c r="AA70" s="744"/>
      <c r="AB70" s="744"/>
      <c r="AC70" s="744"/>
      <c r="AD70" s="744"/>
      <c r="AE70" s="744"/>
      <c r="AF70" s="744"/>
      <c r="AG70" s="744"/>
      <c r="AH70" s="744"/>
      <c r="AI70" s="744"/>
      <c r="AJ70" s="744"/>
      <c r="AK70" s="744"/>
      <c r="AL70" s="744"/>
      <c r="AM70" s="744"/>
      <c r="AN70" s="744"/>
      <c r="AO70" s="744"/>
      <c r="AP70" s="744"/>
      <c r="AQ70" s="744"/>
      <c r="AR70" s="744"/>
      <c r="AS70" s="744"/>
      <c r="AT70" s="744"/>
      <c r="AU70" s="744"/>
      <c r="AV70" s="744"/>
      <c r="AW70" s="744"/>
      <c r="AX70" s="744"/>
      <c r="AY70" s="744"/>
      <c r="AZ70" s="744"/>
      <c r="BA70" s="744"/>
      <c r="BB70" s="744"/>
      <c r="BC70" s="744"/>
      <c r="BD70" s="744"/>
      <c r="BE70" s="744"/>
      <c r="BF70" s="744"/>
      <c r="BG70" s="744"/>
      <c r="BH70" s="744"/>
      <c r="BI70" s="744"/>
      <c r="BJ70" s="744"/>
      <c r="BK70" s="744"/>
      <c r="BL70" s="744"/>
    </row>
    <row r="71" spans="1:64" s="752" customFormat="1" ht="15" customHeight="1">
      <c r="A71" s="746" t="s">
        <v>3023</v>
      </c>
      <c r="B71" s="746" t="s">
        <v>2659</v>
      </c>
      <c r="C71" s="748">
        <v>3423940</v>
      </c>
      <c r="D71" s="748" t="s">
        <v>3024</v>
      </c>
      <c r="E71" s="750" t="s">
        <v>2671</v>
      </c>
      <c r="F71" s="753">
        <v>249000</v>
      </c>
      <c r="G71" s="765"/>
      <c r="H71" s="765"/>
      <c r="I71" s="744"/>
      <c r="J71" s="744"/>
      <c r="K71" s="744"/>
      <c r="L71" s="744"/>
      <c r="M71" s="744"/>
      <c r="N71" s="744"/>
      <c r="O71" s="744"/>
      <c r="P71" s="744"/>
      <c r="Q71" s="744"/>
      <c r="R71" s="744"/>
      <c r="S71" s="744"/>
      <c r="T71" s="744"/>
      <c r="U71" s="744"/>
      <c r="V71" s="744"/>
      <c r="W71" s="744"/>
      <c r="X71" s="744"/>
      <c r="Y71" s="744"/>
      <c r="Z71" s="744"/>
      <c r="AA71" s="744"/>
      <c r="AB71" s="744"/>
      <c r="AC71" s="744"/>
      <c r="AD71" s="744"/>
      <c r="AE71" s="744"/>
      <c r="AF71" s="744"/>
      <c r="AG71" s="744"/>
      <c r="AH71" s="744"/>
      <c r="AI71" s="744"/>
      <c r="AJ71" s="744"/>
      <c r="AK71" s="744"/>
      <c r="AL71" s="744"/>
      <c r="AM71" s="744"/>
      <c r="AN71" s="744"/>
      <c r="AO71" s="744"/>
      <c r="AP71" s="744"/>
      <c r="AQ71" s="744"/>
      <c r="AR71" s="744"/>
      <c r="AS71" s="744"/>
      <c r="AT71" s="744"/>
      <c r="AU71" s="744"/>
      <c r="AV71" s="744"/>
      <c r="AW71" s="744"/>
      <c r="AX71" s="744"/>
      <c r="AY71" s="744"/>
      <c r="AZ71" s="744"/>
      <c r="BA71" s="744"/>
      <c r="BB71" s="744"/>
      <c r="BC71" s="744"/>
      <c r="BD71" s="744"/>
      <c r="BE71" s="744"/>
      <c r="BF71" s="744"/>
      <c r="BG71" s="744"/>
      <c r="BH71" s="744"/>
      <c r="BI71" s="744"/>
      <c r="BJ71" s="744"/>
      <c r="BK71" s="744"/>
      <c r="BL71" s="744"/>
    </row>
    <row r="72" spans="1:64" s="752" customFormat="1" ht="15" customHeight="1">
      <c r="A72" s="746" t="s">
        <v>3023</v>
      </c>
      <c r="B72" s="746" t="s">
        <v>2657</v>
      </c>
      <c r="C72" s="748">
        <v>3423922</v>
      </c>
      <c r="D72" s="748" t="s">
        <v>3024</v>
      </c>
      <c r="E72" s="750" t="s">
        <v>2670</v>
      </c>
      <c r="F72" s="755">
        <v>505229</v>
      </c>
      <c r="G72" s="797"/>
      <c r="H72" s="797"/>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4"/>
      <c r="AY72" s="744"/>
      <c r="AZ72" s="744"/>
      <c r="BA72" s="744"/>
      <c r="BB72" s="744"/>
      <c r="BC72" s="744"/>
      <c r="BD72" s="744"/>
      <c r="BE72" s="744"/>
      <c r="BF72" s="744"/>
      <c r="BG72" s="744"/>
      <c r="BH72" s="744"/>
      <c r="BI72" s="744"/>
      <c r="BJ72" s="744"/>
      <c r="BK72" s="744"/>
      <c r="BL72" s="744"/>
    </row>
    <row r="73" spans="1:64" s="752" customFormat="1" ht="15" customHeight="1">
      <c r="A73" s="746" t="s">
        <v>3027</v>
      </c>
      <c r="B73" s="746" t="s">
        <v>2688</v>
      </c>
      <c r="C73" s="746"/>
      <c r="D73" s="746"/>
      <c r="E73" s="754" t="s">
        <v>3028</v>
      </c>
      <c r="F73" s="751">
        <v>230100</v>
      </c>
      <c r="G73" s="765">
        <v>230100</v>
      </c>
      <c r="H73" s="765">
        <f>F73-G73</f>
        <v>0</v>
      </c>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4"/>
      <c r="AY73" s="744"/>
      <c r="AZ73" s="744"/>
      <c r="BA73" s="744"/>
      <c r="BB73" s="744"/>
      <c r="BC73" s="744"/>
      <c r="BD73" s="744"/>
      <c r="BE73" s="744"/>
      <c r="BF73" s="744"/>
      <c r="BG73" s="744"/>
      <c r="BH73" s="744"/>
      <c r="BI73" s="744"/>
      <c r="BJ73" s="744"/>
      <c r="BK73" s="744"/>
      <c r="BL73" s="744"/>
    </row>
    <row r="74" spans="1:64" s="752" customFormat="1" ht="15" customHeight="1">
      <c r="A74" s="746" t="s">
        <v>3027</v>
      </c>
      <c r="B74" s="746" t="s">
        <v>2688</v>
      </c>
      <c r="C74" s="746"/>
      <c r="D74" s="746"/>
      <c r="E74" s="754" t="s">
        <v>3029</v>
      </c>
      <c r="F74" s="751">
        <v>374850</v>
      </c>
      <c r="G74" s="765">
        <v>374850</v>
      </c>
      <c r="H74" s="765">
        <f>F74-G74</f>
        <v>0</v>
      </c>
      <c r="I74" s="744"/>
      <c r="J74" s="744"/>
      <c r="K74" s="744"/>
      <c r="L74" s="744"/>
      <c r="M74" s="744"/>
      <c r="N74" s="744"/>
      <c r="O74" s="744"/>
      <c r="P74" s="744"/>
      <c r="Q74" s="744"/>
      <c r="R74" s="744"/>
      <c r="S74" s="744"/>
      <c r="T74" s="744"/>
      <c r="U74" s="744"/>
      <c r="V74" s="744"/>
      <c r="W74" s="744"/>
      <c r="X74" s="744"/>
      <c r="Y74" s="744"/>
      <c r="Z74" s="744"/>
      <c r="AA74" s="744"/>
      <c r="AB74" s="744"/>
      <c r="AC74" s="744"/>
      <c r="AD74" s="744"/>
      <c r="AE74" s="744"/>
      <c r="AF74" s="744"/>
      <c r="AG74" s="744"/>
      <c r="AH74" s="744"/>
      <c r="AI74" s="744"/>
      <c r="AJ74" s="744"/>
      <c r="AK74" s="744"/>
      <c r="AL74" s="744"/>
      <c r="AM74" s="744"/>
      <c r="AN74" s="744"/>
      <c r="AO74" s="744"/>
      <c r="AP74" s="744"/>
      <c r="AQ74" s="744"/>
      <c r="AR74" s="744"/>
      <c r="AS74" s="744"/>
      <c r="AT74" s="744"/>
      <c r="AU74" s="744"/>
      <c r="AV74" s="744"/>
      <c r="AW74" s="744"/>
      <c r="AX74" s="744"/>
      <c r="AY74" s="744"/>
      <c r="AZ74" s="744"/>
      <c r="BA74" s="744"/>
      <c r="BB74" s="744"/>
      <c r="BC74" s="744"/>
      <c r="BD74" s="744"/>
      <c r="BE74" s="744"/>
      <c r="BF74" s="744"/>
      <c r="BG74" s="744"/>
      <c r="BH74" s="744"/>
      <c r="BI74" s="744"/>
      <c r="BJ74" s="744"/>
      <c r="BK74" s="744"/>
      <c r="BL74" s="744"/>
    </row>
    <row r="75" spans="1:64" s="752" customFormat="1" ht="15" customHeight="1">
      <c r="A75" s="746" t="s">
        <v>3027</v>
      </c>
      <c r="B75" s="746" t="s">
        <v>2697</v>
      </c>
      <c r="C75" s="746"/>
      <c r="D75" s="746"/>
      <c r="E75" s="750" t="s">
        <v>3030</v>
      </c>
      <c r="F75" s="751">
        <v>220000</v>
      </c>
      <c r="G75" s="751">
        <v>220000</v>
      </c>
      <c r="H75" s="765">
        <f>F75-G75</f>
        <v>0</v>
      </c>
      <c r="I75" s="744"/>
      <c r="J75" s="744"/>
      <c r="K75" s="744"/>
      <c r="L75" s="744"/>
      <c r="M75" s="744"/>
      <c r="N75" s="744"/>
      <c r="O75" s="744"/>
      <c r="P75" s="744"/>
      <c r="Q75" s="744"/>
      <c r="R75" s="744"/>
      <c r="S75" s="744"/>
      <c r="T75" s="744"/>
      <c r="U75" s="744"/>
      <c r="V75" s="744"/>
      <c r="W75" s="744"/>
      <c r="X75" s="744"/>
      <c r="Y75" s="744"/>
      <c r="Z75" s="744"/>
      <c r="AA75" s="744"/>
      <c r="AB75" s="744"/>
      <c r="AC75" s="744"/>
      <c r="AD75" s="744"/>
      <c r="AE75" s="744"/>
      <c r="AF75" s="744"/>
      <c r="AG75" s="744"/>
      <c r="AH75" s="744"/>
      <c r="AI75" s="744"/>
      <c r="AJ75" s="744"/>
      <c r="AK75" s="744"/>
      <c r="AL75" s="744"/>
      <c r="AM75" s="744"/>
      <c r="AN75" s="744"/>
      <c r="AO75" s="744"/>
      <c r="AP75" s="744"/>
      <c r="AQ75" s="744"/>
      <c r="AR75" s="744"/>
      <c r="AS75" s="744"/>
      <c r="AT75" s="744"/>
      <c r="AU75" s="744"/>
      <c r="AV75" s="744"/>
      <c r="AW75" s="744"/>
      <c r="AX75" s="744"/>
      <c r="AY75" s="744"/>
      <c r="AZ75" s="744"/>
      <c r="BA75" s="744"/>
      <c r="BB75" s="744"/>
      <c r="BC75" s="744"/>
      <c r="BD75" s="744"/>
      <c r="BE75" s="744"/>
      <c r="BF75" s="744"/>
      <c r="BG75" s="744"/>
      <c r="BH75" s="744"/>
      <c r="BI75" s="744"/>
      <c r="BJ75" s="744"/>
      <c r="BK75" s="744"/>
      <c r="BL75" s="744"/>
    </row>
    <row r="76" spans="1:64" s="752" customFormat="1" ht="15" customHeight="1">
      <c r="A76" s="746" t="s">
        <v>3027</v>
      </c>
      <c r="B76" s="746" t="s">
        <v>2694</v>
      </c>
      <c r="C76" s="748">
        <v>1822308</v>
      </c>
      <c r="D76" s="780" t="s">
        <v>3031</v>
      </c>
      <c r="E76" s="754" t="s">
        <v>3028</v>
      </c>
      <c r="F76" s="751">
        <v>161066</v>
      </c>
      <c r="G76" s="751">
        <v>161066</v>
      </c>
      <c r="H76" s="765">
        <f>F76-G76</f>
        <v>0</v>
      </c>
      <c r="I76" s="744"/>
      <c r="J76" s="744"/>
      <c r="K76" s="744"/>
      <c r="L76" s="744"/>
      <c r="M76" s="744"/>
      <c r="N76" s="744"/>
      <c r="O76" s="744"/>
      <c r="P76" s="744"/>
      <c r="Q76" s="744"/>
      <c r="R76" s="744"/>
      <c r="S76" s="744"/>
      <c r="T76" s="744"/>
      <c r="U76" s="744"/>
      <c r="V76" s="744"/>
      <c r="W76" s="744"/>
      <c r="X76" s="744"/>
      <c r="Y76" s="744"/>
      <c r="Z76" s="744"/>
      <c r="AA76" s="744"/>
      <c r="AB76" s="744"/>
      <c r="AC76" s="744"/>
      <c r="AD76" s="744"/>
      <c r="AE76" s="744"/>
      <c r="AF76" s="744"/>
      <c r="AG76" s="744"/>
      <c r="AH76" s="744"/>
      <c r="AI76" s="744"/>
      <c r="AJ76" s="744"/>
      <c r="AK76" s="744"/>
      <c r="AL76" s="744"/>
      <c r="AM76" s="744"/>
      <c r="AN76" s="744"/>
      <c r="AO76" s="744"/>
      <c r="AP76" s="744"/>
      <c r="AQ76" s="744"/>
      <c r="AR76" s="744"/>
      <c r="AS76" s="744"/>
      <c r="AT76" s="744"/>
      <c r="AU76" s="744"/>
      <c r="AV76" s="744"/>
      <c r="AW76" s="744"/>
      <c r="AX76" s="744"/>
      <c r="AY76" s="744"/>
      <c r="AZ76" s="744"/>
      <c r="BA76" s="744"/>
      <c r="BB76" s="744"/>
      <c r="BC76" s="744"/>
      <c r="BD76" s="744"/>
      <c r="BE76" s="744"/>
      <c r="BF76" s="744"/>
      <c r="BG76" s="744"/>
      <c r="BH76" s="744"/>
      <c r="BI76" s="744"/>
      <c r="BJ76" s="744"/>
      <c r="BK76" s="744"/>
      <c r="BL76" s="744"/>
    </row>
    <row r="77" spans="1:64" s="752" customFormat="1" ht="15" customHeight="1">
      <c r="A77" s="746" t="s">
        <v>3027</v>
      </c>
      <c r="B77" s="746" t="s">
        <v>2694</v>
      </c>
      <c r="C77" s="748">
        <v>1822307</v>
      </c>
      <c r="D77" s="780" t="s">
        <v>3031</v>
      </c>
      <c r="E77" s="754" t="s">
        <v>3028</v>
      </c>
      <c r="F77" s="751">
        <v>287854</v>
      </c>
      <c r="G77" s="751">
        <v>287854</v>
      </c>
      <c r="H77" s="765">
        <f>F77-G77</f>
        <v>0</v>
      </c>
      <c r="I77" s="744"/>
      <c r="J77" s="744"/>
      <c r="K77" s="744"/>
      <c r="L77" s="744"/>
      <c r="M77" s="744"/>
      <c r="N77" s="744"/>
      <c r="O77" s="744"/>
      <c r="P77" s="744"/>
      <c r="Q77" s="744"/>
      <c r="R77" s="744"/>
      <c r="S77" s="744"/>
      <c r="T77" s="744"/>
      <c r="U77" s="744"/>
      <c r="V77" s="744"/>
      <c r="W77" s="744"/>
      <c r="X77" s="744"/>
      <c r="Y77" s="744"/>
      <c r="Z77" s="744"/>
      <c r="AA77" s="744"/>
      <c r="AB77" s="744"/>
      <c r="AC77" s="744"/>
      <c r="AD77" s="744"/>
      <c r="AE77" s="744"/>
      <c r="AF77" s="744"/>
      <c r="AG77" s="744"/>
      <c r="AH77" s="744"/>
      <c r="AI77" s="744"/>
      <c r="AJ77" s="744"/>
      <c r="AK77" s="744"/>
      <c r="AL77" s="744"/>
      <c r="AM77" s="744"/>
      <c r="AN77" s="744"/>
      <c r="AO77" s="744"/>
      <c r="AP77" s="744"/>
      <c r="AQ77" s="744"/>
      <c r="AR77" s="744"/>
      <c r="AS77" s="744"/>
      <c r="AT77" s="744"/>
      <c r="AU77" s="744"/>
      <c r="AV77" s="744"/>
      <c r="AW77" s="744"/>
      <c r="AX77" s="744"/>
      <c r="AY77" s="744"/>
      <c r="AZ77" s="744"/>
      <c r="BA77" s="744"/>
      <c r="BB77" s="744"/>
      <c r="BC77" s="744"/>
      <c r="BD77" s="744"/>
      <c r="BE77" s="744"/>
      <c r="BF77" s="744"/>
      <c r="BG77" s="744"/>
      <c r="BH77" s="744"/>
      <c r="BI77" s="744"/>
      <c r="BJ77" s="744"/>
      <c r="BK77" s="744"/>
      <c r="BL77" s="744"/>
    </row>
    <row r="78" spans="1:64" s="752" customFormat="1" ht="15" customHeight="1">
      <c r="A78" s="746" t="s">
        <v>3027</v>
      </c>
      <c r="B78" s="746" t="s">
        <v>2702</v>
      </c>
      <c r="C78" s="748">
        <v>1822208</v>
      </c>
      <c r="D78" s="780" t="s">
        <v>3031</v>
      </c>
      <c r="E78" s="750" t="s">
        <v>3032</v>
      </c>
      <c r="F78" s="751">
        <v>69600</v>
      </c>
      <c r="G78" s="765"/>
      <c r="H78" s="765"/>
      <c r="I78" s="744"/>
      <c r="J78" s="744"/>
      <c r="K78" s="744"/>
      <c r="L78" s="744"/>
      <c r="M78" s="744"/>
      <c r="N78" s="744"/>
      <c r="O78" s="744"/>
      <c r="P78" s="744"/>
      <c r="Q78" s="744"/>
      <c r="R78" s="744"/>
      <c r="S78" s="744"/>
      <c r="T78" s="744"/>
      <c r="U78" s="744"/>
      <c r="V78" s="744"/>
      <c r="W78" s="744"/>
      <c r="X78" s="744"/>
      <c r="Y78" s="744"/>
      <c r="Z78" s="744"/>
      <c r="AA78" s="744"/>
      <c r="AB78" s="744"/>
      <c r="AC78" s="744"/>
      <c r="AD78" s="744"/>
      <c r="AE78" s="744"/>
      <c r="AF78" s="744"/>
      <c r="AG78" s="744"/>
      <c r="AH78" s="744"/>
      <c r="AI78" s="744"/>
      <c r="AJ78" s="744"/>
      <c r="AK78" s="744"/>
      <c r="AL78" s="744"/>
      <c r="AM78" s="744"/>
      <c r="AN78" s="744"/>
      <c r="AO78" s="744"/>
      <c r="AP78" s="744"/>
      <c r="AQ78" s="744"/>
      <c r="AR78" s="744"/>
      <c r="AS78" s="744"/>
      <c r="AT78" s="744"/>
      <c r="AU78" s="744"/>
      <c r="AV78" s="744"/>
      <c r="AW78" s="744"/>
      <c r="AX78" s="744"/>
      <c r="AY78" s="744"/>
      <c r="AZ78" s="744"/>
      <c r="BA78" s="744"/>
      <c r="BB78" s="744"/>
      <c r="BC78" s="744"/>
      <c r="BD78" s="744"/>
      <c r="BE78" s="744"/>
      <c r="BF78" s="744"/>
      <c r="BG78" s="744"/>
      <c r="BH78" s="744"/>
      <c r="BI78" s="744"/>
      <c r="BJ78" s="744"/>
      <c r="BK78" s="744"/>
      <c r="BL78" s="744"/>
    </row>
    <row r="79" spans="1:64" s="752" customFormat="1" ht="15" customHeight="1">
      <c r="A79" s="746" t="s">
        <v>3027</v>
      </c>
      <c r="B79" s="746" t="s">
        <v>2701</v>
      </c>
      <c r="C79" s="748">
        <v>1822207</v>
      </c>
      <c r="D79" s="780" t="s">
        <v>3031</v>
      </c>
      <c r="E79" s="750" t="s">
        <v>3032</v>
      </c>
      <c r="F79" s="751">
        <v>88160</v>
      </c>
      <c r="G79" s="765"/>
      <c r="H79" s="765"/>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4"/>
      <c r="AP79" s="744"/>
      <c r="AQ79" s="744"/>
      <c r="AR79" s="744"/>
      <c r="AS79" s="744"/>
      <c r="AT79" s="744"/>
      <c r="AU79" s="744"/>
      <c r="AV79" s="744"/>
      <c r="AW79" s="744"/>
      <c r="AX79" s="744"/>
      <c r="AY79" s="744"/>
      <c r="AZ79" s="744"/>
      <c r="BA79" s="744"/>
      <c r="BB79" s="744"/>
      <c r="BC79" s="744"/>
      <c r="BD79" s="744"/>
      <c r="BE79" s="744"/>
      <c r="BF79" s="744"/>
      <c r="BG79" s="744"/>
      <c r="BH79" s="744"/>
      <c r="BI79" s="744"/>
      <c r="BJ79" s="744"/>
      <c r="BK79" s="744"/>
      <c r="BL79" s="744"/>
    </row>
    <row r="80" spans="1:64" s="752" customFormat="1" ht="15" customHeight="1">
      <c r="A80" s="746" t="s">
        <v>3027</v>
      </c>
      <c r="B80" s="746" t="s">
        <v>2683</v>
      </c>
      <c r="C80" s="748">
        <v>1822035</v>
      </c>
      <c r="D80" s="780" t="s">
        <v>3007</v>
      </c>
      <c r="E80" s="750" t="s">
        <v>3033</v>
      </c>
      <c r="F80" s="751">
        <v>37560</v>
      </c>
      <c r="G80" s="765"/>
      <c r="H80" s="765"/>
      <c r="I80" s="744"/>
      <c r="J80" s="744"/>
      <c r="K80" s="744"/>
      <c r="L80" s="744"/>
      <c r="M80" s="744"/>
      <c r="N80" s="744"/>
      <c r="O80" s="744"/>
      <c r="P80" s="744"/>
      <c r="Q80" s="744"/>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4"/>
      <c r="AY80" s="744"/>
      <c r="AZ80" s="744"/>
      <c r="BA80" s="744"/>
      <c r="BB80" s="744"/>
      <c r="BC80" s="744"/>
      <c r="BD80" s="744"/>
      <c r="BE80" s="744"/>
      <c r="BF80" s="744"/>
      <c r="BG80" s="744"/>
      <c r="BH80" s="744"/>
      <c r="BI80" s="744"/>
      <c r="BJ80" s="744"/>
      <c r="BK80" s="744"/>
      <c r="BL80" s="744"/>
    </row>
    <row r="81" spans="1:64" s="752" customFormat="1" ht="15" customHeight="1">
      <c r="A81" s="746" t="s">
        <v>3027</v>
      </c>
      <c r="B81" s="746" t="s">
        <v>2685</v>
      </c>
      <c r="C81" s="748">
        <v>1822044</v>
      </c>
      <c r="D81" s="780" t="s">
        <v>3007</v>
      </c>
      <c r="E81" s="750" t="s">
        <v>3034</v>
      </c>
      <c r="F81" s="751">
        <v>155672</v>
      </c>
      <c r="G81" s="765"/>
      <c r="H81" s="765"/>
      <c r="I81" s="744"/>
      <c r="J81" s="744"/>
      <c r="K81" s="744"/>
      <c r="L81" s="744"/>
      <c r="M81" s="744"/>
      <c r="N81" s="744"/>
      <c r="O81" s="744"/>
      <c r="P81" s="744"/>
      <c r="Q81" s="744"/>
      <c r="R81" s="744"/>
      <c r="S81" s="744"/>
      <c r="T81" s="744"/>
      <c r="U81" s="744"/>
      <c r="V81" s="744"/>
      <c r="W81" s="744"/>
      <c r="X81" s="744"/>
      <c r="Y81" s="744"/>
      <c r="Z81" s="744"/>
      <c r="AA81" s="744"/>
      <c r="AB81" s="744"/>
      <c r="AC81" s="744"/>
      <c r="AD81" s="744"/>
      <c r="AE81" s="744"/>
      <c r="AF81" s="744"/>
      <c r="AG81" s="744"/>
      <c r="AH81" s="744"/>
      <c r="AI81" s="744"/>
      <c r="AJ81" s="744"/>
      <c r="AK81" s="744"/>
      <c r="AL81" s="744"/>
      <c r="AM81" s="744"/>
      <c r="AN81" s="744"/>
      <c r="AO81" s="744"/>
      <c r="AP81" s="744"/>
      <c r="AQ81" s="744"/>
      <c r="AR81" s="744"/>
      <c r="AS81" s="744"/>
      <c r="AT81" s="744"/>
      <c r="AU81" s="744"/>
      <c r="AV81" s="744"/>
      <c r="AW81" s="744"/>
      <c r="AX81" s="744"/>
      <c r="AY81" s="744"/>
      <c r="AZ81" s="744"/>
      <c r="BA81" s="744"/>
      <c r="BB81" s="744"/>
      <c r="BC81" s="744"/>
      <c r="BD81" s="744"/>
      <c r="BE81" s="744"/>
      <c r="BF81" s="744"/>
      <c r="BG81" s="744"/>
      <c r="BH81" s="744"/>
      <c r="BI81" s="744"/>
      <c r="BJ81" s="744"/>
      <c r="BK81" s="744"/>
      <c r="BL81" s="744"/>
    </row>
    <row r="82" spans="1:64" s="752" customFormat="1" ht="15" customHeight="1">
      <c r="A82" s="746" t="s">
        <v>3027</v>
      </c>
      <c r="B82" s="746" t="s">
        <v>2686</v>
      </c>
      <c r="C82" s="746"/>
      <c r="D82" s="746"/>
      <c r="E82" s="754" t="s">
        <v>3035</v>
      </c>
      <c r="F82" s="751">
        <v>59700</v>
      </c>
      <c r="G82" s="765"/>
      <c r="H82" s="765"/>
      <c r="I82" s="744"/>
      <c r="J82" s="744"/>
      <c r="K82" s="744"/>
      <c r="L82" s="744"/>
      <c r="M82" s="744"/>
      <c r="N82" s="744"/>
      <c r="O82" s="744"/>
      <c r="P82" s="744"/>
      <c r="Q82" s="744"/>
      <c r="R82" s="744"/>
      <c r="S82" s="744"/>
      <c r="T82" s="744"/>
      <c r="U82" s="744"/>
      <c r="V82" s="744"/>
      <c r="W82" s="744"/>
      <c r="X82" s="744"/>
      <c r="Y82" s="744"/>
      <c r="Z82" s="744"/>
      <c r="AA82" s="744"/>
      <c r="AB82" s="744"/>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44"/>
      <c r="AY82" s="744"/>
      <c r="AZ82" s="744"/>
      <c r="BA82" s="744"/>
      <c r="BB82" s="744"/>
      <c r="BC82" s="744"/>
      <c r="BD82" s="744"/>
      <c r="BE82" s="744"/>
      <c r="BF82" s="744"/>
      <c r="BG82" s="744"/>
      <c r="BH82" s="744"/>
      <c r="BI82" s="744"/>
      <c r="BJ82" s="744"/>
      <c r="BK82" s="744"/>
      <c r="BL82" s="744"/>
    </row>
    <row r="83" spans="1:64" s="752" customFormat="1" ht="15" customHeight="1">
      <c r="A83" s="746" t="s">
        <v>3027</v>
      </c>
      <c r="B83" s="746" t="s">
        <v>2689</v>
      </c>
      <c r="C83" s="748">
        <v>3496991</v>
      </c>
      <c r="D83" s="780" t="s">
        <v>3031</v>
      </c>
      <c r="E83" s="750" t="s">
        <v>3036</v>
      </c>
      <c r="F83" s="751">
        <v>1197500</v>
      </c>
      <c r="G83" s="765"/>
      <c r="H83" s="765"/>
      <c r="I83" s="744"/>
      <c r="J83" s="744"/>
      <c r="K83" s="744"/>
      <c r="L83" s="744"/>
      <c r="M83" s="744"/>
      <c r="N83" s="744"/>
      <c r="O83" s="744"/>
      <c r="P83" s="744"/>
      <c r="Q83" s="744"/>
      <c r="R83" s="744"/>
      <c r="S83" s="744"/>
      <c r="T83" s="744"/>
      <c r="U83" s="744"/>
      <c r="V83" s="744"/>
      <c r="W83" s="744"/>
      <c r="X83" s="744"/>
      <c r="Y83" s="744"/>
      <c r="Z83" s="744"/>
      <c r="AA83" s="744"/>
      <c r="AB83" s="744"/>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4"/>
      <c r="AY83" s="744"/>
      <c r="AZ83" s="744"/>
      <c r="BA83" s="744"/>
      <c r="BB83" s="744"/>
      <c r="BC83" s="744"/>
      <c r="BD83" s="744"/>
      <c r="BE83" s="744"/>
      <c r="BF83" s="744"/>
      <c r="BG83" s="744"/>
      <c r="BH83" s="744"/>
      <c r="BI83" s="744"/>
      <c r="BJ83" s="744"/>
      <c r="BK83" s="744"/>
      <c r="BL83" s="744"/>
    </row>
    <row r="84" spans="1:64" s="752" customFormat="1" ht="15" customHeight="1">
      <c r="A84" s="746" t="s">
        <v>3027</v>
      </c>
      <c r="B84" s="746" t="s">
        <v>2690</v>
      </c>
      <c r="C84" s="746"/>
      <c r="D84" s="746"/>
      <c r="E84" s="750" t="s">
        <v>2851</v>
      </c>
      <c r="F84" s="751">
        <v>165200</v>
      </c>
      <c r="G84" s="765"/>
      <c r="H84" s="765"/>
      <c r="I84" s="744"/>
      <c r="J84" s="744"/>
      <c r="K84" s="744"/>
      <c r="L84" s="744"/>
      <c r="M84" s="744"/>
      <c r="N84" s="744"/>
      <c r="O84" s="744"/>
      <c r="P84" s="744"/>
      <c r="Q84" s="744"/>
      <c r="R84" s="744"/>
      <c r="S84" s="744"/>
      <c r="T84" s="744"/>
      <c r="U84" s="744"/>
      <c r="V84" s="744"/>
      <c r="W84" s="744"/>
      <c r="X84" s="744"/>
      <c r="Y84" s="744"/>
      <c r="Z84" s="744"/>
      <c r="AA84" s="744"/>
      <c r="AB84" s="744"/>
      <c r="AC84" s="744"/>
      <c r="AD84" s="744"/>
      <c r="AE84" s="744"/>
      <c r="AF84" s="744"/>
      <c r="AG84" s="744"/>
      <c r="AH84" s="744"/>
      <c r="AI84" s="744"/>
      <c r="AJ84" s="744"/>
      <c r="AK84" s="744"/>
      <c r="AL84" s="744"/>
      <c r="AM84" s="744"/>
      <c r="AN84" s="744"/>
      <c r="AO84" s="744"/>
      <c r="AP84" s="744"/>
      <c r="AQ84" s="744"/>
      <c r="AR84" s="744"/>
      <c r="AS84" s="744"/>
      <c r="AT84" s="744"/>
      <c r="AU84" s="744"/>
      <c r="AV84" s="744"/>
      <c r="AW84" s="744"/>
      <c r="AX84" s="744"/>
      <c r="AY84" s="744"/>
      <c r="AZ84" s="744"/>
      <c r="BA84" s="744"/>
      <c r="BB84" s="744"/>
      <c r="BC84" s="744"/>
      <c r="BD84" s="744"/>
      <c r="BE84" s="744"/>
      <c r="BF84" s="744"/>
      <c r="BG84" s="744"/>
      <c r="BH84" s="744"/>
      <c r="BI84" s="744"/>
      <c r="BJ84" s="744"/>
      <c r="BK84" s="744"/>
      <c r="BL84" s="744"/>
    </row>
    <row r="85" spans="1:64" s="752" customFormat="1" ht="15" customHeight="1">
      <c r="A85" s="746" t="s">
        <v>3027</v>
      </c>
      <c r="B85" s="746" t="s">
        <v>2690</v>
      </c>
      <c r="C85" s="748">
        <v>1822048</v>
      </c>
      <c r="D85" s="780">
        <v>45386</v>
      </c>
      <c r="E85" s="750" t="s">
        <v>2851</v>
      </c>
      <c r="F85" s="751">
        <v>935600</v>
      </c>
      <c r="G85" s="765"/>
      <c r="H85" s="765"/>
      <c r="I85" s="744"/>
      <c r="J85" s="744"/>
      <c r="K85" s="744"/>
      <c r="L85" s="744"/>
      <c r="M85" s="744"/>
      <c r="N85" s="744"/>
      <c r="O85" s="744"/>
      <c r="P85" s="744"/>
      <c r="Q85" s="744"/>
      <c r="R85" s="744"/>
      <c r="S85" s="744"/>
      <c r="T85" s="744"/>
      <c r="U85" s="744"/>
      <c r="V85" s="744"/>
      <c r="W85" s="744"/>
      <c r="X85" s="744"/>
      <c r="Y85" s="744"/>
      <c r="Z85" s="744"/>
      <c r="AA85" s="744"/>
      <c r="AB85" s="744"/>
      <c r="AC85" s="744"/>
      <c r="AD85" s="744"/>
      <c r="AE85" s="744"/>
      <c r="AF85" s="744"/>
      <c r="AG85" s="744"/>
      <c r="AH85" s="744"/>
      <c r="AI85" s="744"/>
      <c r="AJ85" s="744"/>
      <c r="AK85" s="744"/>
      <c r="AL85" s="744"/>
      <c r="AM85" s="744"/>
      <c r="AN85" s="744"/>
      <c r="AO85" s="744"/>
      <c r="AP85" s="744"/>
      <c r="AQ85" s="744"/>
      <c r="AR85" s="744"/>
      <c r="AS85" s="744"/>
      <c r="AT85" s="744"/>
      <c r="AU85" s="744"/>
      <c r="AV85" s="744"/>
      <c r="AW85" s="744"/>
      <c r="AX85" s="744"/>
      <c r="AY85" s="744"/>
      <c r="AZ85" s="744"/>
      <c r="BA85" s="744"/>
      <c r="BB85" s="744"/>
      <c r="BC85" s="744"/>
      <c r="BD85" s="744"/>
      <c r="BE85" s="744"/>
      <c r="BF85" s="744"/>
      <c r="BG85" s="744"/>
      <c r="BH85" s="744"/>
      <c r="BI85" s="744"/>
      <c r="BJ85" s="744"/>
      <c r="BK85" s="744"/>
      <c r="BL85" s="744"/>
    </row>
    <row r="86" spans="1:64" s="752" customFormat="1" ht="15" customHeight="1">
      <c r="A86" s="746" t="s">
        <v>3027</v>
      </c>
      <c r="B86" s="746" t="s">
        <v>2690</v>
      </c>
      <c r="C86" s="746"/>
      <c r="D86" s="746"/>
      <c r="E86" s="750" t="s">
        <v>2851</v>
      </c>
      <c r="F86" s="751">
        <v>267800</v>
      </c>
      <c r="G86" s="765"/>
      <c r="H86" s="765"/>
      <c r="I86" s="744"/>
      <c r="J86" s="744"/>
      <c r="K86" s="744"/>
      <c r="L86" s="744"/>
      <c r="M86" s="744"/>
      <c r="N86" s="744"/>
      <c r="O86" s="744"/>
      <c r="P86" s="744"/>
      <c r="Q86" s="744"/>
      <c r="R86" s="744"/>
      <c r="S86" s="744"/>
      <c r="T86" s="744"/>
      <c r="U86" s="744"/>
      <c r="V86" s="744"/>
      <c r="W86" s="744"/>
      <c r="X86" s="744"/>
      <c r="Y86" s="744"/>
      <c r="Z86" s="744"/>
      <c r="AA86" s="744"/>
      <c r="AB86" s="744"/>
      <c r="AC86" s="744"/>
      <c r="AD86" s="744"/>
      <c r="AE86" s="744"/>
      <c r="AF86" s="744"/>
      <c r="AG86" s="744"/>
      <c r="AH86" s="744"/>
      <c r="AI86" s="744"/>
      <c r="AJ86" s="744"/>
      <c r="AK86" s="744"/>
      <c r="AL86" s="744"/>
      <c r="AM86" s="744"/>
      <c r="AN86" s="744"/>
      <c r="AO86" s="744"/>
      <c r="AP86" s="744"/>
      <c r="AQ86" s="744"/>
      <c r="AR86" s="744"/>
      <c r="AS86" s="744"/>
      <c r="AT86" s="744"/>
      <c r="AU86" s="744"/>
      <c r="AV86" s="744"/>
      <c r="AW86" s="744"/>
      <c r="AX86" s="744"/>
      <c r="AY86" s="744"/>
      <c r="AZ86" s="744"/>
      <c r="BA86" s="744"/>
      <c r="BB86" s="744"/>
      <c r="BC86" s="744"/>
      <c r="BD86" s="744"/>
      <c r="BE86" s="744"/>
      <c r="BF86" s="744"/>
      <c r="BG86" s="744"/>
      <c r="BH86" s="744"/>
      <c r="BI86" s="744"/>
      <c r="BJ86" s="744"/>
      <c r="BK86" s="744"/>
      <c r="BL86" s="744"/>
    </row>
    <row r="87" spans="1:64" s="752" customFormat="1" ht="15" customHeight="1">
      <c r="A87" s="746" t="s">
        <v>3027</v>
      </c>
      <c r="B87" s="746" t="s">
        <v>2690</v>
      </c>
      <c r="C87" s="746"/>
      <c r="D87" s="746"/>
      <c r="E87" s="750" t="s">
        <v>2851</v>
      </c>
      <c r="F87" s="751">
        <v>127900</v>
      </c>
      <c r="G87" s="765"/>
      <c r="H87" s="765"/>
      <c r="I87" s="744"/>
      <c r="J87" s="744"/>
      <c r="K87" s="744"/>
      <c r="L87" s="744"/>
      <c r="M87" s="744"/>
      <c r="N87" s="744"/>
      <c r="O87" s="744"/>
      <c r="P87" s="744"/>
      <c r="Q87" s="744"/>
      <c r="R87" s="744"/>
      <c r="S87" s="744"/>
      <c r="T87" s="744"/>
      <c r="U87" s="744"/>
      <c r="V87" s="744"/>
      <c r="W87" s="744"/>
      <c r="X87" s="744"/>
      <c r="Y87" s="744"/>
      <c r="Z87" s="744"/>
      <c r="AA87" s="744"/>
      <c r="AB87" s="744"/>
      <c r="AC87" s="744"/>
      <c r="AD87" s="744"/>
      <c r="AE87" s="744"/>
      <c r="AF87" s="744"/>
      <c r="AG87" s="744"/>
      <c r="AH87" s="744"/>
      <c r="AI87" s="744"/>
      <c r="AJ87" s="744"/>
      <c r="AK87" s="744"/>
      <c r="AL87" s="744"/>
      <c r="AM87" s="744"/>
      <c r="AN87" s="744"/>
      <c r="AO87" s="744"/>
      <c r="AP87" s="744"/>
      <c r="AQ87" s="744"/>
      <c r="AR87" s="744"/>
      <c r="AS87" s="744"/>
      <c r="AT87" s="744"/>
      <c r="AU87" s="744"/>
      <c r="AV87" s="744"/>
      <c r="AW87" s="744"/>
      <c r="AX87" s="744"/>
      <c r="AY87" s="744"/>
      <c r="AZ87" s="744"/>
      <c r="BA87" s="744"/>
      <c r="BB87" s="744"/>
      <c r="BC87" s="744"/>
      <c r="BD87" s="744"/>
      <c r="BE87" s="744"/>
      <c r="BF87" s="744"/>
      <c r="BG87" s="744"/>
      <c r="BH87" s="744"/>
      <c r="BI87" s="744"/>
      <c r="BJ87" s="744"/>
      <c r="BK87" s="744"/>
      <c r="BL87" s="744"/>
    </row>
    <row r="88" spans="1:64" s="752" customFormat="1" ht="15" customHeight="1">
      <c r="A88" s="746" t="s">
        <v>3027</v>
      </c>
      <c r="B88" s="746" t="s">
        <v>2692</v>
      </c>
      <c r="C88" s="748">
        <v>1759641</v>
      </c>
      <c r="D88" s="780" t="s">
        <v>3031</v>
      </c>
      <c r="E88" s="750" t="s">
        <v>3037</v>
      </c>
      <c r="F88" s="751">
        <v>15140</v>
      </c>
      <c r="G88" s="765"/>
      <c r="H88" s="765"/>
      <c r="I88" s="744"/>
      <c r="J88" s="744"/>
      <c r="K88" s="744"/>
      <c r="L88" s="744"/>
      <c r="M88" s="744"/>
      <c r="N88" s="744"/>
      <c r="O88" s="744"/>
      <c r="P88" s="744"/>
      <c r="Q88" s="744"/>
      <c r="R88" s="744"/>
      <c r="S88" s="744"/>
      <c r="T88" s="744"/>
      <c r="U88" s="744"/>
      <c r="V88" s="744"/>
      <c r="W88" s="744"/>
      <c r="X88" s="744"/>
      <c r="Y88" s="744"/>
      <c r="Z88" s="744"/>
      <c r="AA88" s="744"/>
      <c r="AB88" s="744"/>
      <c r="AC88" s="744"/>
      <c r="AD88" s="744"/>
      <c r="AE88" s="744"/>
      <c r="AF88" s="744"/>
      <c r="AG88" s="744"/>
      <c r="AH88" s="744"/>
      <c r="AI88" s="744"/>
      <c r="AJ88" s="744"/>
      <c r="AK88" s="744"/>
      <c r="AL88" s="744"/>
      <c r="AM88" s="744"/>
      <c r="AN88" s="744"/>
      <c r="AO88" s="744"/>
      <c r="AP88" s="744"/>
      <c r="AQ88" s="744"/>
      <c r="AR88" s="744"/>
      <c r="AS88" s="744"/>
      <c r="AT88" s="744"/>
      <c r="AU88" s="744"/>
      <c r="AV88" s="744"/>
      <c r="AW88" s="744"/>
      <c r="AX88" s="744"/>
      <c r="AY88" s="744"/>
      <c r="AZ88" s="744"/>
      <c r="BA88" s="744"/>
      <c r="BB88" s="744"/>
      <c r="BC88" s="744"/>
      <c r="BD88" s="744"/>
      <c r="BE88" s="744"/>
      <c r="BF88" s="744"/>
      <c r="BG88" s="744"/>
      <c r="BH88" s="744"/>
      <c r="BI88" s="744"/>
      <c r="BJ88" s="744"/>
      <c r="BK88" s="744"/>
      <c r="BL88" s="744"/>
    </row>
    <row r="89" spans="1:64" s="752" customFormat="1" ht="15" customHeight="1">
      <c r="A89" s="746" t="s">
        <v>3027</v>
      </c>
      <c r="B89" s="746" t="s">
        <v>2693</v>
      </c>
      <c r="C89" s="748">
        <v>3496770</v>
      </c>
      <c r="D89" s="780" t="s">
        <v>3031</v>
      </c>
      <c r="E89" s="750" t="s">
        <v>3038</v>
      </c>
      <c r="F89" s="751">
        <v>562000</v>
      </c>
      <c r="G89" s="765"/>
      <c r="H89" s="765"/>
      <c r="I89" s="744"/>
      <c r="J89" s="744"/>
      <c r="K89" s="744"/>
      <c r="L89" s="744"/>
      <c r="M89" s="744"/>
      <c r="N89" s="744"/>
      <c r="O89" s="744"/>
      <c r="P89" s="744"/>
      <c r="Q89" s="744"/>
      <c r="R89" s="744"/>
      <c r="S89" s="744"/>
      <c r="T89" s="744"/>
      <c r="U89" s="744"/>
      <c r="V89" s="744"/>
      <c r="W89" s="744"/>
      <c r="X89" s="744"/>
      <c r="Y89" s="744"/>
      <c r="Z89" s="744"/>
      <c r="AA89" s="744"/>
      <c r="AB89" s="744"/>
      <c r="AC89" s="744"/>
      <c r="AD89" s="744"/>
      <c r="AE89" s="744"/>
      <c r="AF89" s="744"/>
      <c r="AG89" s="744"/>
      <c r="AH89" s="744"/>
      <c r="AI89" s="744"/>
      <c r="AJ89" s="744"/>
      <c r="AK89" s="744"/>
      <c r="AL89" s="744"/>
      <c r="AM89" s="744"/>
      <c r="AN89" s="744"/>
      <c r="AO89" s="744"/>
      <c r="AP89" s="744"/>
      <c r="AQ89" s="744"/>
      <c r="AR89" s="744"/>
      <c r="AS89" s="744"/>
      <c r="AT89" s="744"/>
      <c r="AU89" s="744"/>
      <c r="AV89" s="744"/>
      <c r="AW89" s="744"/>
      <c r="AX89" s="744"/>
      <c r="AY89" s="744"/>
      <c r="AZ89" s="744"/>
      <c r="BA89" s="744"/>
      <c r="BB89" s="744"/>
      <c r="BC89" s="744"/>
      <c r="BD89" s="744"/>
      <c r="BE89" s="744"/>
      <c r="BF89" s="744"/>
      <c r="BG89" s="744"/>
      <c r="BH89" s="744"/>
      <c r="BI89" s="744"/>
      <c r="BJ89" s="744"/>
      <c r="BK89" s="744"/>
      <c r="BL89" s="744"/>
    </row>
    <row r="90" spans="1:64" s="752" customFormat="1" ht="15" customHeight="1">
      <c r="A90" s="746" t="s">
        <v>3027</v>
      </c>
      <c r="B90" s="746" t="s">
        <v>2695</v>
      </c>
      <c r="C90" s="748">
        <v>1807312</v>
      </c>
      <c r="D90" s="780" t="s">
        <v>3031</v>
      </c>
      <c r="E90" s="750" t="s">
        <v>2851</v>
      </c>
      <c r="F90" s="755">
        <v>298000</v>
      </c>
      <c r="G90" s="765"/>
      <c r="H90" s="765"/>
      <c r="I90" s="744"/>
      <c r="J90" s="744"/>
      <c r="K90" s="744"/>
      <c r="L90" s="744"/>
      <c r="M90" s="744"/>
      <c r="N90" s="744"/>
      <c r="O90" s="744"/>
      <c r="P90" s="744"/>
      <c r="Q90" s="744"/>
      <c r="R90" s="744"/>
      <c r="S90" s="744"/>
      <c r="T90" s="744"/>
      <c r="U90" s="744"/>
      <c r="V90" s="744"/>
      <c r="W90" s="744"/>
      <c r="X90" s="744"/>
      <c r="Y90" s="744"/>
      <c r="Z90" s="744"/>
      <c r="AA90" s="744"/>
      <c r="AB90" s="744"/>
      <c r="AC90" s="744"/>
      <c r="AD90" s="744"/>
      <c r="AE90" s="744"/>
      <c r="AF90" s="744"/>
      <c r="AG90" s="744"/>
      <c r="AH90" s="744"/>
      <c r="AI90" s="744"/>
      <c r="AJ90" s="744"/>
      <c r="AK90" s="744"/>
      <c r="AL90" s="744"/>
      <c r="AM90" s="744"/>
      <c r="AN90" s="744"/>
      <c r="AO90" s="744"/>
      <c r="AP90" s="744"/>
      <c r="AQ90" s="744"/>
      <c r="AR90" s="744"/>
      <c r="AS90" s="744"/>
      <c r="AT90" s="744"/>
      <c r="AU90" s="744"/>
      <c r="AV90" s="744"/>
      <c r="AW90" s="744"/>
      <c r="AX90" s="744"/>
      <c r="AY90" s="744"/>
      <c r="AZ90" s="744"/>
      <c r="BA90" s="744"/>
      <c r="BB90" s="744"/>
      <c r="BC90" s="744"/>
      <c r="BD90" s="744"/>
      <c r="BE90" s="744"/>
      <c r="BF90" s="744"/>
      <c r="BG90" s="744"/>
      <c r="BH90" s="744"/>
      <c r="BI90" s="744"/>
      <c r="BJ90" s="744"/>
      <c r="BK90" s="744"/>
      <c r="BL90" s="744"/>
    </row>
    <row r="91" spans="1:64" s="752" customFormat="1" ht="15" customHeight="1">
      <c r="A91" s="746" t="s">
        <v>3027</v>
      </c>
      <c r="B91" s="746" t="s">
        <v>2696</v>
      </c>
      <c r="C91" s="746"/>
      <c r="D91" s="746"/>
      <c r="E91" s="750" t="s">
        <v>3033</v>
      </c>
      <c r="F91" s="751">
        <v>265540</v>
      </c>
      <c r="G91" s="765"/>
      <c r="H91" s="765"/>
      <c r="I91" s="744"/>
      <c r="J91" s="744"/>
      <c r="K91" s="744"/>
      <c r="L91" s="744"/>
      <c r="M91" s="744"/>
      <c r="N91" s="744"/>
      <c r="O91" s="744"/>
      <c r="P91" s="744"/>
      <c r="Q91" s="744"/>
      <c r="R91" s="744"/>
      <c r="S91" s="744"/>
      <c r="T91" s="744"/>
      <c r="U91" s="744"/>
      <c r="V91" s="744"/>
      <c r="W91" s="744"/>
      <c r="X91" s="744"/>
      <c r="Y91" s="744"/>
      <c r="Z91" s="744"/>
      <c r="AA91" s="744"/>
      <c r="AB91" s="744"/>
      <c r="AC91" s="744"/>
      <c r="AD91" s="744"/>
      <c r="AE91" s="744"/>
      <c r="AF91" s="744"/>
      <c r="AG91" s="744"/>
      <c r="AH91" s="744"/>
      <c r="AI91" s="744"/>
      <c r="AJ91" s="744"/>
      <c r="AK91" s="744"/>
      <c r="AL91" s="744"/>
      <c r="AM91" s="744"/>
      <c r="AN91" s="744"/>
      <c r="AO91" s="744"/>
      <c r="AP91" s="744"/>
      <c r="AQ91" s="744"/>
      <c r="AR91" s="744"/>
      <c r="AS91" s="744"/>
      <c r="AT91" s="744"/>
      <c r="AU91" s="744"/>
      <c r="AV91" s="744"/>
      <c r="AW91" s="744"/>
      <c r="AX91" s="744"/>
      <c r="AY91" s="744"/>
      <c r="AZ91" s="744"/>
      <c r="BA91" s="744"/>
      <c r="BB91" s="744"/>
      <c r="BC91" s="744"/>
      <c r="BD91" s="744"/>
      <c r="BE91" s="744"/>
      <c r="BF91" s="744"/>
      <c r="BG91" s="744"/>
      <c r="BH91" s="744"/>
      <c r="BI91" s="744"/>
      <c r="BJ91" s="744"/>
      <c r="BK91" s="744"/>
      <c r="BL91" s="744"/>
    </row>
    <row r="92" spans="1:64" s="752" customFormat="1" ht="15" customHeight="1">
      <c r="A92" s="746" t="s">
        <v>3027</v>
      </c>
      <c r="B92" s="746" t="s">
        <v>2698</v>
      </c>
      <c r="C92" s="748">
        <v>1822271</v>
      </c>
      <c r="D92" s="780">
        <v>45329</v>
      </c>
      <c r="E92" s="754" t="s">
        <v>3028</v>
      </c>
      <c r="F92" s="751">
        <v>58000</v>
      </c>
      <c r="G92" s="765"/>
      <c r="H92" s="765"/>
      <c r="I92" s="744"/>
      <c r="J92" s="744"/>
      <c r="K92" s="744"/>
      <c r="L92" s="744"/>
      <c r="M92" s="744"/>
      <c r="N92" s="744"/>
      <c r="O92" s="744"/>
      <c r="P92" s="744"/>
      <c r="Q92" s="744"/>
      <c r="R92" s="744"/>
      <c r="S92" s="744"/>
      <c r="T92" s="744"/>
      <c r="U92" s="744"/>
      <c r="V92" s="744"/>
      <c r="W92" s="744"/>
      <c r="X92" s="744"/>
      <c r="Y92" s="744"/>
      <c r="Z92" s="744"/>
      <c r="AA92" s="744"/>
      <c r="AB92" s="744"/>
      <c r="AC92" s="744"/>
      <c r="AD92" s="744"/>
      <c r="AE92" s="744"/>
      <c r="AF92" s="744"/>
      <c r="AG92" s="744"/>
      <c r="AH92" s="744"/>
      <c r="AI92" s="744"/>
      <c r="AJ92" s="744"/>
      <c r="AK92" s="744"/>
      <c r="AL92" s="744"/>
      <c r="AM92" s="744"/>
      <c r="AN92" s="744"/>
      <c r="AO92" s="744"/>
      <c r="AP92" s="744"/>
      <c r="AQ92" s="744"/>
      <c r="AR92" s="744"/>
      <c r="AS92" s="744"/>
      <c r="AT92" s="744"/>
      <c r="AU92" s="744"/>
      <c r="AV92" s="744"/>
      <c r="AW92" s="744"/>
      <c r="AX92" s="744"/>
      <c r="AY92" s="744"/>
      <c r="AZ92" s="744"/>
      <c r="BA92" s="744"/>
      <c r="BB92" s="744"/>
      <c r="BC92" s="744"/>
      <c r="BD92" s="744"/>
      <c r="BE92" s="744"/>
      <c r="BF92" s="744"/>
      <c r="BG92" s="744"/>
      <c r="BH92" s="744"/>
      <c r="BI92" s="744"/>
      <c r="BJ92" s="744"/>
      <c r="BK92" s="744"/>
      <c r="BL92" s="744"/>
    </row>
    <row r="93" spans="1:64" s="752" customFormat="1" ht="15" customHeight="1">
      <c r="A93" s="746" t="s">
        <v>3027</v>
      </c>
      <c r="B93" s="746" t="s">
        <v>2699</v>
      </c>
      <c r="C93" s="746"/>
      <c r="D93" s="746"/>
      <c r="E93" s="750" t="s">
        <v>3037</v>
      </c>
      <c r="F93" s="751">
        <v>105000</v>
      </c>
      <c r="G93" s="765"/>
      <c r="H93" s="765"/>
      <c r="I93" s="744"/>
      <c r="J93" s="744"/>
      <c r="K93" s="744"/>
      <c r="L93" s="744"/>
      <c r="M93" s="744"/>
      <c r="N93" s="744"/>
      <c r="O93" s="744"/>
      <c r="P93" s="744"/>
      <c r="Q93" s="744"/>
      <c r="R93" s="744"/>
      <c r="S93" s="744"/>
      <c r="T93" s="744"/>
      <c r="U93" s="744"/>
      <c r="V93" s="744"/>
      <c r="W93" s="744"/>
      <c r="X93" s="744"/>
      <c r="Y93" s="744"/>
      <c r="Z93" s="744"/>
      <c r="AA93" s="744"/>
      <c r="AB93" s="744"/>
      <c r="AC93" s="744"/>
      <c r="AD93" s="744"/>
      <c r="AE93" s="744"/>
      <c r="AF93" s="744"/>
      <c r="AG93" s="744"/>
      <c r="AH93" s="744"/>
      <c r="AI93" s="744"/>
      <c r="AJ93" s="744"/>
      <c r="AK93" s="744"/>
      <c r="AL93" s="744"/>
      <c r="AM93" s="744"/>
      <c r="AN93" s="744"/>
      <c r="AO93" s="744"/>
      <c r="AP93" s="744"/>
      <c r="AQ93" s="744"/>
      <c r="AR93" s="744"/>
      <c r="AS93" s="744"/>
      <c r="AT93" s="744"/>
      <c r="AU93" s="744"/>
      <c r="AV93" s="744"/>
      <c r="AW93" s="744"/>
      <c r="AX93" s="744"/>
      <c r="AY93" s="744"/>
      <c r="AZ93" s="744"/>
      <c r="BA93" s="744"/>
      <c r="BB93" s="744"/>
      <c r="BC93" s="744"/>
      <c r="BD93" s="744"/>
      <c r="BE93" s="744"/>
      <c r="BF93" s="744"/>
      <c r="BG93" s="744"/>
      <c r="BH93" s="744"/>
      <c r="BI93" s="744"/>
      <c r="BJ93" s="744"/>
      <c r="BK93" s="744"/>
      <c r="BL93" s="744"/>
    </row>
    <row r="94" spans="1:64" s="752" customFormat="1" ht="15" customHeight="1">
      <c r="A94" s="746" t="s">
        <v>3027</v>
      </c>
      <c r="B94" s="746" t="s">
        <v>2700</v>
      </c>
      <c r="C94" s="748">
        <v>3496763</v>
      </c>
      <c r="D94" s="780" t="s">
        <v>3031</v>
      </c>
      <c r="E94" s="750" t="s">
        <v>3038</v>
      </c>
      <c r="F94" s="751">
        <v>508500</v>
      </c>
      <c r="G94" s="765"/>
      <c r="H94" s="765"/>
      <c r="I94" s="744"/>
      <c r="J94" s="744"/>
      <c r="K94" s="744"/>
      <c r="L94" s="744"/>
      <c r="M94" s="744"/>
      <c r="N94" s="744"/>
      <c r="O94" s="744"/>
      <c r="P94" s="744"/>
      <c r="Q94" s="744"/>
      <c r="R94" s="744"/>
      <c r="S94" s="744"/>
      <c r="T94" s="744"/>
      <c r="U94" s="744"/>
      <c r="V94" s="744"/>
      <c r="W94" s="744"/>
      <c r="X94" s="744"/>
      <c r="Y94" s="744"/>
      <c r="Z94" s="744"/>
      <c r="AA94" s="744"/>
      <c r="AB94" s="744"/>
      <c r="AC94" s="744"/>
      <c r="AD94" s="744"/>
      <c r="AE94" s="744"/>
      <c r="AF94" s="744"/>
      <c r="AG94" s="744"/>
      <c r="AH94" s="744"/>
      <c r="AI94" s="744"/>
      <c r="AJ94" s="744"/>
      <c r="AK94" s="744"/>
      <c r="AL94" s="744"/>
      <c r="AM94" s="744"/>
      <c r="AN94" s="744"/>
      <c r="AO94" s="744"/>
      <c r="AP94" s="744"/>
      <c r="AQ94" s="744"/>
      <c r="AR94" s="744"/>
      <c r="AS94" s="744"/>
      <c r="AT94" s="744"/>
      <c r="AU94" s="744"/>
      <c r="AV94" s="744"/>
      <c r="AW94" s="744"/>
      <c r="AX94" s="744"/>
      <c r="AY94" s="744"/>
      <c r="AZ94" s="744"/>
      <c r="BA94" s="744"/>
      <c r="BB94" s="744"/>
      <c r="BC94" s="744"/>
      <c r="BD94" s="744"/>
      <c r="BE94" s="744"/>
      <c r="BF94" s="744"/>
      <c r="BG94" s="744"/>
      <c r="BH94" s="744"/>
      <c r="BI94" s="744"/>
      <c r="BJ94" s="744"/>
      <c r="BK94" s="744"/>
      <c r="BL94" s="744"/>
    </row>
    <row r="95" spans="1:64" s="752" customFormat="1" ht="15" customHeight="1">
      <c r="A95" s="746" t="s">
        <v>3039</v>
      </c>
      <c r="B95" s="746" t="s">
        <v>2714</v>
      </c>
      <c r="C95" s="756">
        <v>4004765</v>
      </c>
      <c r="D95" s="757">
        <v>45323</v>
      </c>
      <c r="E95" s="750" t="s">
        <v>2727</v>
      </c>
      <c r="F95" s="753">
        <v>95780</v>
      </c>
      <c r="G95" s="765"/>
      <c r="H95" s="765"/>
      <c r="I95" s="744"/>
      <c r="J95" s="744"/>
      <c r="K95" s="744"/>
      <c r="L95" s="744"/>
      <c r="M95" s="744"/>
      <c r="N95" s="744"/>
      <c r="O95" s="744"/>
      <c r="P95" s="744"/>
      <c r="Q95" s="744"/>
      <c r="R95" s="744"/>
      <c r="S95" s="744"/>
      <c r="T95" s="744"/>
      <c r="U95" s="744"/>
      <c r="V95" s="744"/>
      <c r="W95" s="744"/>
      <c r="X95" s="744"/>
      <c r="Y95" s="744"/>
      <c r="Z95" s="744"/>
      <c r="AA95" s="744"/>
      <c r="AB95" s="744"/>
      <c r="AC95" s="744"/>
      <c r="AD95" s="744"/>
      <c r="AE95" s="744"/>
      <c r="AF95" s="744"/>
      <c r="AG95" s="744"/>
      <c r="AH95" s="744"/>
      <c r="AI95" s="744"/>
      <c r="AJ95" s="744"/>
      <c r="AK95" s="744"/>
      <c r="AL95" s="744"/>
      <c r="AM95" s="744"/>
      <c r="AN95" s="744"/>
      <c r="AO95" s="744"/>
      <c r="AP95" s="744"/>
      <c r="AQ95" s="744"/>
      <c r="AR95" s="744"/>
      <c r="AS95" s="744"/>
      <c r="AT95" s="744"/>
      <c r="AU95" s="744"/>
      <c r="AV95" s="744"/>
      <c r="AW95" s="744"/>
      <c r="AX95" s="744"/>
      <c r="AY95" s="744"/>
      <c r="AZ95" s="744"/>
      <c r="BA95" s="744"/>
      <c r="BB95" s="744"/>
      <c r="BC95" s="744"/>
      <c r="BD95" s="744"/>
      <c r="BE95" s="744"/>
      <c r="BF95" s="744"/>
      <c r="BG95" s="744"/>
      <c r="BH95" s="744"/>
      <c r="BI95" s="744"/>
      <c r="BJ95" s="744"/>
      <c r="BK95" s="744"/>
      <c r="BL95" s="744"/>
    </row>
    <row r="96" spans="1:64" s="752" customFormat="1" ht="15" customHeight="1">
      <c r="A96" s="746" t="s">
        <v>3039</v>
      </c>
      <c r="B96" s="746" t="s">
        <v>2858</v>
      </c>
      <c r="C96" s="746"/>
      <c r="D96" s="746"/>
      <c r="E96" s="760" t="s">
        <v>3040</v>
      </c>
      <c r="F96" s="751">
        <v>60000</v>
      </c>
      <c r="G96" s="765"/>
      <c r="H96" s="765"/>
      <c r="I96" s="744"/>
      <c r="J96" s="744"/>
      <c r="K96" s="744"/>
      <c r="L96" s="744"/>
      <c r="M96" s="744"/>
      <c r="N96" s="744"/>
      <c r="O96" s="744"/>
      <c r="P96" s="744"/>
      <c r="Q96" s="744"/>
      <c r="R96" s="744"/>
      <c r="S96" s="744"/>
      <c r="T96" s="744"/>
      <c r="U96" s="744"/>
      <c r="V96" s="744"/>
      <c r="W96" s="744"/>
      <c r="X96" s="744"/>
      <c r="Y96" s="744"/>
      <c r="Z96" s="744"/>
      <c r="AA96" s="744"/>
      <c r="AB96" s="744"/>
      <c r="AC96" s="744"/>
      <c r="AD96" s="744"/>
      <c r="AE96" s="744"/>
      <c r="AF96" s="744"/>
      <c r="AG96" s="744"/>
      <c r="AH96" s="744"/>
      <c r="AI96" s="744"/>
      <c r="AJ96" s="744"/>
      <c r="AK96" s="744"/>
      <c r="AL96" s="744"/>
      <c r="AM96" s="744"/>
      <c r="AN96" s="744"/>
      <c r="AO96" s="744"/>
      <c r="AP96" s="744"/>
      <c r="AQ96" s="744"/>
      <c r="AR96" s="744"/>
      <c r="AS96" s="744"/>
      <c r="AT96" s="744"/>
      <c r="AU96" s="744"/>
      <c r="AV96" s="744"/>
      <c r="AW96" s="744"/>
      <c r="AX96" s="744"/>
      <c r="AY96" s="744"/>
      <c r="AZ96" s="744"/>
      <c r="BA96" s="744"/>
      <c r="BB96" s="744"/>
      <c r="BC96" s="744"/>
      <c r="BD96" s="744"/>
      <c r="BE96" s="744"/>
      <c r="BF96" s="744"/>
      <c r="BG96" s="744"/>
      <c r="BH96" s="744"/>
      <c r="BI96" s="744"/>
      <c r="BJ96" s="744"/>
      <c r="BK96" s="744"/>
      <c r="BL96" s="744"/>
    </row>
    <row r="97" spans="1:64" s="752" customFormat="1" ht="15" customHeight="1">
      <c r="A97" s="746" t="s">
        <v>3039</v>
      </c>
      <c r="B97" s="746" t="s">
        <v>2746</v>
      </c>
      <c r="C97" s="746"/>
      <c r="D97" s="746"/>
      <c r="E97" s="750" t="s">
        <v>2798</v>
      </c>
      <c r="F97" s="751">
        <v>276643</v>
      </c>
      <c r="G97" s="765"/>
      <c r="H97" s="765"/>
      <c r="I97" s="744"/>
      <c r="J97" s="744"/>
      <c r="K97" s="744"/>
      <c r="L97" s="744"/>
      <c r="M97" s="744"/>
      <c r="N97" s="744"/>
      <c r="O97" s="744"/>
      <c r="P97" s="744"/>
      <c r="Q97" s="744"/>
      <c r="R97" s="744"/>
      <c r="S97" s="744"/>
      <c r="T97" s="744"/>
      <c r="U97" s="744"/>
      <c r="V97" s="744"/>
      <c r="W97" s="744"/>
      <c r="X97" s="744"/>
      <c r="Y97" s="744"/>
      <c r="Z97" s="744"/>
      <c r="AA97" s="744"/>
      <c r="AB97" s="744"/>
      <c r="AC97" s="744"/>
      <c r="AD97" s="744"/>
      <c r="AE97" s="744"/>
      <c r="AF97" s="744"/>
      <c r="AG97" s="744"/>
      <c r="AH97" s="744"/>
      <c r="AI97" s="744"/>
      <c r="AJ97" s="744"/>
      <c r="AK97" s="744"/>
      <c r="AL97" s="744"/>
      <c r="AM97" s="744"/>
      <c r="AN97" s="744"/>
      <c r="AO97" s="744"/>
      <c r="AP97" s="744"/>
      <c r="AQ97" s="744"/>
      <c r="AR97" s="744"/>
      <c r="AS97" s="744"/>
      <c r="AT97" s="744"/>
      <c r="AU97" s="744"/>
      <c r="AV97" s="744"/>
      <c r="AW97" s="744"/>
      <c r="AX97" s="744"/>
      <c r="AY97" s="744"/>
      <c r="AZ97" s="744"/>
      <c r="BA97" s="744"/>
      <c r="BB97" s="744"/>
      <c r="BC97" s="744"/>
      <c r="BD97" s="744"/>
      <c r="BE97" s="744"/>
      <c r="BF97" s="744"/>
      <c r="BG97" s="744"/>
      <c r="BH97" s="744"/>
      <c r="BI97" s="744"/>
      <c r="BJ97" s="744"/>
      <c r="BK97" s="744"/>
      <c r="BL97" s="744"/>
    </row>
    <row r="98" spans="1:64" s="752" customFormat="1" ht="15" customHeight="1">
      <c r="A98" s="746" t="s">
        <v>3039</v>
      </c>
      <c r="B98" s="746" t="s">
        <v>2746</v>
      </c>
      <c r="C98" s="746"/>
      <c r="D98" s="746"/>
      <c r="E98" s="750" t="s">
        <v>3041</v>
      </c>
      <c r="F98" s="751">
        <v>900000</v>
      </c>
      <c r="G98" s="765"/>
      <c r="H98" s="765"/>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c r="AK98" s="744"/>
      <c r="AL98" s="744"/>
      <c r="AM98" s="744"/>
      <c r="AN98" s="744"/>
      <c r="AO98" s="744"/>
      <c r="AP98" s="744"/>
      <c r="AQ98" s="744"/>
      <c r="AR98" s="744"/>
      <c r="AS98" s="744"/>
      <c r="AT98" s="744"/>
      <c r="AU98" s="744"/>
      <c r="AV98" s="744"/>
      <c r="AW98" s="744"/>
      <c r="AX98" s="744"/>
      <c r="AY98" s="744"/>
      <c r="AZ98" s="744"/>
      <c r="BA98" s="744"/>
      <c r="BB98" s="744"/>
      <c r="BC98" s="744"/>
      <c r="BD98" s="744"/>
      <c r="BE98" s="744"/>
      <c r="BF98" s="744"/>
      <c r="BG98" s="744"/>
      <c r="BH98" s="744"/>
      <c r="BI98" s="744"/>
      <c r="BJ98" s="744"/>
      <c r="BK98" s="744"/>
      <c r="BL98" s="744"/>
    </row>
    <row r="99" spans="1:64" s="752" customFormat="1" ht="15" customHeight="1">
      <c r="A99" s="746" t="s">
        <v>3039</v>
      </c>
      <c r="B99" s="746" t="s">
        <v>2746</v>
      </c>
      <c r="C99" s="746"/>
      <c r="D99" s="746"/>
      <c r="E99" s="750" t="s">
        <v>3042</v>
      </c>
      <c r="F99" s="751">
        <v>519715</v>
      </c>
      <c r="G99" s="765"/>
      <c r="H99" s="765"/>
      <c r="I99" s="744"/>
      <c r="J99" s="744"/>
      <c r="K99" s="744"/>
      <c r="L99" s="744"/>
      <c r="M99" s="744"/>
      <c r="N99" s="744"/>
      <c r="O99" s="744"/>
      <c r="P99" s="744"/>
      <c r="Q99" s="744"/>
      <c r="R99" s="744"/>
      <c r="S99" s="744"/>
      <c r="T99" s="744"/>
      <c r="U99" s="744"/>
      <c r="V99" s="744"/>
      <c r="W99" s="744"/>
      <c r="X99" s="744"/>
      <c r="Y99" s="744"/>
      <c r="Z99" s="744"/>
      <c r="AA99" s="744"/>
      <c r="AB99" s="744"/>
      <c r="AC99" s="744"/>
      <c r="AD99" s="744"/>
      <c r="AE99" s="744"/>
      <c r="AF99" s="744"/>
      <c r="AG99" s="744"/>
      <c r="AH99" s="744"/>
      <c r="AI99" s="744"/>
      <c r="AJ99" s="744"/>
      <c r="AK99" s="744"/>
      <c r="AL99" s="744"/>
      <c r="AM99" s="744"/>
      <c r="AN99" s="744"/>
      <c r="AO99" s="744"/>
      <c r="AP99" s="744"/>
      <c r="AQ99" s="744"/>
      <c r="AR99" s="744"/>
      <c r="AS99" s="744"/>
      <c r="AT99" s="744"/>
      <c r="AU99" s="744"/>
      <c r="AV99" s="744"/>
      <c r="AW99" s="744"/>
      <c r="AX99" s="744"/>
      <c r="AY99" s="744"/>
      <c r="AZ99" s="744"/>
      <c r="BA99" s="744"/>
      <c r="BB99" s="744"/>
      <c r="BC99" s="744"/>
      <c r="BD99" s="744"/>
      <c r="BE99" s="744"/>
      <c r="BF99" s="744"/>
      <c r="BG99" s="744"/>
      <c r="BH99" s="744"/>
      <c r="BI99" s="744"/>
      <c r="BJ99" s="744"/>
      <c r="BK99" s="744"/>
      <c r="BL99" s="744"/>
    </row>
    <row r="100" spans="1:64" s="752" customFormat="1" ht="15" customHeight="1">
      <c r="A100" s="746" t="s">
        <v>3039</v>
      </c>
      <c r="B100" s="746" t="s">
        <v>2746</v>
      </c>
      <c r="C100" s="746"/>
      <c r="D100" s="746"/>
      <c r="E100" s="750" t="s">
        <v>3043</v>
      </c>
      <c r="F100" s="751">
        <v>949360</v>
      </c>
      <c r="G100" s="765"/>
      <c r="H100" s="765"/>
      <c r="I100" s="744"/>
      <c r="J100" s="744"/>
      <c r="K100" s="744"/>
      <c r="L100" s="744"/>
      <c r="M100" s="744"/>
      <c r="N100" s="744"/>
      <c r="O100" s="744"/>
      <c r="P100" s="744"/>
      <c r="Q100" s="744"/>
      <c r="R100" s="744"/>
      <c r="S100" s="744"/>
      <c r="T100" s="744"/>
      <c r="U100" s="744"/>
      <c r="V100" s="744"/>
      <c r="W100" s="744"/>
      <c r="X100" s="744"/>
      <c r="Y100" s="744"/>
      <c r="Z100" s="744"/>
      <c r="AA100" s="744"/>
      <c r="AB100" s="744"/>
      <c r="AC100" s="744"/>
      <c r="AD100" s="744"/>
      <c r="AE100" s="744"/>
      <c r="AF100" s="744"/>
      <c r="AG100" s="744"/>
      <c r="AH100" s="744"/>
      <c r="AI100" s="744"/>
      <c r="AJ100" s="744"/>
      <c r="AK100" s="744"/>
      <c r="AL100" s="744"/>
      <c r="AM100" s="744"/>
      <c r="AN100" s="744"/>
      <c r="AO100" s="744"/>
      <c r="AP100" s="744"/>
      <c r="AQ100" s="744"/>
      <c r="AR100" s="744"/>
      <c r="AS100" s="744"/>
      <c r="AT100" s="744"/>
      <c r="AU100" s="744"/>
      <c r="AV100" s="744"/>
      <c r="AW100" s="744"/>
      <c r="AX100" s="744"/>
      <c r="AY100" s="744"/>
      <c r="AZ100" s="744"/>
      <c r="BA100" s="744"/>
      <c r="BB100" s="744"/>
      <c r="BC100" s="744"/>
      <c r="BD100" s="744"/>
      <c r="BE100" s="744"/>
      <c r="BF100" s="744"/>
      <c r="BG100" s="744"/>
      <c r="BH100" s="744"/>
      <c r="BI100" s="744"/>
      <c r="BJ100" s="744"/>
      <c r="BK100" s="744"/>
      <c r="BL100" s="744"/>
    </row>
    <row r="101" spans="1:64" s="752" customFormat="1" ht="15" customHeight="1">
      <c r="A101" s="746" t="s">
        <v>3039</v>
      </c>
      <c r="B101" s="746" t="s">
        <v>2746</v>
      </c>
      <c r="C101" s="746"/>
      <c r="D101" s="746"/>
      <c r="E101" s="750" t="s">
        <v>3044</v>
      </c>
      <c r="F101" s="751">
        <v>1000700</v>
      </c>
      <c r="G101" s="765"/>
      <c r="H101" s="765"/>
      <c r="I101" s="744"/>
      <c r="J101" s="744"/>
      <c r="K101" s="744"/>
      <c r="L101" s="744"/>
      <c r="M101" s="744"/>
      <c r="N101" s="744"/>
      <c r="O101" s="744"/>
      <c r="P101" s="744"/>
      <c r="Q101" s="744"/>
      <c r="R101" s="744"/>
      <c r="S101" s="744"/>
      <c r="T101" s="744"/>
      <c r="U101" s="744"/>
      <c r="V101" s="744"/>
      <c r="W101" s="744"/>
      <c r="X101" s="744"/>
      <c r="Y101" s="744"/>
      <c r="Z101" s="744"/>
      <c r="AA101" s="744"/>
      <c r="AB101" s="744"/>
      <c r="AC101" s="744"/>
      <c r="AD101" s="744"/>
      <c r="AE101" s="744"/>
      <c r="AF101" s="744"/>
      <c r="AG101" s="744"/>
      <c r="AH101" s="744"/>
      <c r="AI101" s="744"/>
      <c r="AJ101" s="744"/>
      <c r="AK101" s="744"/>
      <c r="AL101" s="744"/>
      <c r="AM101" s="744"/>
      <c r="AN101" s="744"/>
      <c r="AO101" s="744"/>
      <c r="AP101" s="744"/>
      <c r="AQ101" s="744"/>
      <c r="AR101" s="744"/>
      <c r="AS101" s="744"/>
      <c r="AT101" s="744"/>
      <c r="AU101" s="744"/>
      <c r="AV101" s="744"/>
      <c r="AW101" s="744"/>
      <c r="AX101" s="744"/>
      <c r="AY101" s="744"/>
      <c r="AZ101" s="744"/>
      <c r="BA101" s="744"/>
      <c r="BB101" s="744"/>
      <c r="BC101" s="744"/>
      <c r="BD101" s="744"/>
      <c r="BE101" s="744"/>
      <c r="BF101" s="744"/>
      <c r="BG101" s="744"/>
      <c r="BH101" s="744"/>
      <c r="BI101" s="744"/>
      <c r="BJ101" s="744"/>
      <c r="BK101" s="744"/>
      <c r="BL101" s="744"/>
    </row>
    <row r="102" spans="1:64" s="752" customFormat="1" ht="15" customHeight="1">
      <c r="A102" s="746" t="s">
        <v>3039</v>
      </c>
      <c r="B102" s="746" t="s">
        <v>2746</v>
      </c>
      <c r="C102" s="746"/>
      <c r="D102" s="746"/>
      <c r="E102" s="750" t="s">
        <v>3045</v>
      </c>
      <c r="F102" s="751">
        <v>76800</v>
      </c>
      <c r="G102" s="765"/>
      <c r="H102" s="765"/>
      <c r="I102" s="744"/>
      <c r="J102" s="744"/>
      <c r="K102" s="744"/>
      <c r="L102" s="744"/>
      <c r="M102" s="744"/>
      <c r="N102" s="744"/>
      <c r="O102" s="744"/>
      <c r="P102" s="744"/>
      <c r="Q102" s="744"/>
      <c r="R102" s="744"/>
      <c r="S102" s="744"/>
      <c r="T102" s="744"/>
      <c r="U102" s="744"/>
      <c r="V102" s="744"/>
      <c r="W102" s="744"/>
      <c r="X102" s="744"/>
      <c r="Y102" s="744"/>
      <c r="Z102" s="744"/>
      <c r="AA102" s="744"/>
      <c r="AB102" s="744"/>
      <c r="AC102" s="744"/>
      <c r="AD102" s="744"/>
      <c r="AE102" s="744"/>
      <c r="AF102" s="744"/>
      <c r="AG102" s="744"/>
      <c r="AH102" s="744"/>
      <c r="AI102" s="744"/>
      <c r="AJ102" s="744"/>
      <c r="AK102" s="744"/>
      <c r="AL102" s="744"/>
      <c r="AM102" s="744"/>
      <c r="AN102" s="744"/>
      <c r="AO102" s="744"/>
      <c r="AP102" s="744"/>
      <c r="AQ102" s="744"/>
      <c r="AR102" s="744"/>
      <c r="AS102" s="744"/>
      <c r="AT102" s="744"/>
      <c r="AU102" s="744"/>
      <c r="AV102" s="744"/>
      <c r="AW102" s="744"/>
      <c r="AX102" s="744"/>
      <c r="AY102" s="744"/>
      <c r="AZ102" s="744"/>
      <c r="BA102" s="744"/>
      <c r="BB102" s="744"/>
      <c r="BC102" s="744"/>
      <c r="BD102" s="744"/>
      <c r="BE102" s="744"/>
      <c r="BF102" s="744"/>
      <c r="BG102" s="744"/>
      <c r="BH102" s="744"/>
      <c r="BI102" s="744"/>
      <c r="BJ102" s="744"/>
      <c r="BK102" s="744"/>
      <c r="BL102" s="744"/>
    </row>
    <row r="103" spans="1:64" s="752" customFormat="1" ht="15" customHeight="1">
      <c r="A103" s="746" t="s">
        <v>3039</v>
      </c>
      <c r="B103" s="746" t="s">
        <v>3046</v>
      </c>
      <c r="C103" s="746"/>
      <c r="D103" s="746"/>
      <c r="E103" s="760" t="s">
        <v>3047</v>
      </c>
      <c r="F103" s="751">
        <v>455000</v>
      </c>
      <c r="G103" s="765"/>
      <c r="H103" s="765"/>
      <c r="I103" s="744"/>
      <c r="J103" s="744"/>
      <c r="K103" s="744"/>
      <c r="L103" s="744"/>
      <c r="M103" s="744"/>
      <c r="N103" s="744"/>
      <c r="O103" s="744"/>
      <c r="P103" s="744"/>
      <c r="Q103" s="744"/>
      <c r="R103" s="744"/>
      <c r="S103" s="744"/>
      <c r="T103" s="744"/>
      <c r="U103" s="744"/>
      <c r="V103" s="744"/>
      <c r="W103" s="744"/>
      <c r="X103" s="744"/>
      <c r="Y103" s="744"/>
      <c r="Z103" s="744"/>
      <c r="AA103" s="744"/>
      <c r="AB103" s="744"/>
      <c r="AC103" s="744"/>
      <c r="AD103" s="744"/>
      <c r="AE103" s="744"/>
      <c r="AF103" s="744"/>
      <c r="AG103" s="744"/>
      <c r="AH103" s="744"/>
      <c r="AI103" s="744"/>
      <c r="AJ103" s="744"/>
      <c r="AK103" s="744"/>
      <c r="AL103" s="744"/>
      <c r="AM103" s="744"/>
      <c r="AN103" s="744"/>
      <c r="AO103" s="744"/>
      <c r="AP103" s="744"/>
      <c r="AQ103" s="744"/>
      <c r="AR103" s="744"/>
      <c r="AS103" s="744"/>
      <c r="AT103" s="744"/>
      <c r="AU103" s="744"/>
      <c r="AV103" s="744"/>
      <c r="AW103" s="744"/>
      <c r="AX103" s="744"/>
      <c r="AY103" s="744"/>
      <c r="AZ103" s="744"/>
      <c r="BA103" s="744"/>
      <c r="BB103" s="744"/>
      <c r="BC103" s="744"/>
      <c r="BD103" s="744"/>
      <c r="BE103" s="744"/>
      <c r="BF103" s="744"/>
      <c r="BG103" s="744"/>
      <c r="BH103" s="744"/>
      <c r="BI103" s="744"/>
      <c r="BJ103" s="744"/>
      <c r="BK103" s="744"/>
      <c r="BL103" s="744"/>
    </row>
    <row r="104" spans="1:64" s="752" customFormat="1" ht="15" customHeight="1">
      <c r="A104" s="746" t="s">
        <v>3039</v>
      </c>
      <c r="B104" s="746" t="s">
        <v>2754</v>
      </c>
      <c r="C104" s="756">
        <v>1921514</v>
      </c>
      <c r="D104" s="757">
        <v>45292</v>
      </c>
      <c r="E104" s="760" t="s">
        <v>2806</v>
      </c>
      <c r="F104" s="751">
        <v>79160</v>
      </c>
      <c r="G104" s="765"/>
      <c r="H104" s="765"/>
      <c r="I104" s="744"/>
      <c r="J104" s="744"/>
      <c r="K104" s="744"/>
      <c r="L104" s="744"/>
      <c r="M104" s="744"/>
      <c r="N104" s="744"/>
      <c r="O104" s="744"/>
      <c r="P104" s="744"/>
      <c r="Q104" s="744"/>
      <c r="R104" s="744"/>
      <c r="S104" s="744"/>
      <c r="T104" s="744"/>
      <c r="U104" s="744"/>
      <c r="V104" s="744"/>
      <c r="W104" s="744"/>
      <c r="X104" s="744"/>
      <c r="Y104" s="744"/>
      <c r="Z104" s="744"/>
      <c r="AA104" s="744"/>
      <c r="AB104" s="744"/>
      <c r="AC104" s="744"/>
      <c r="AD104" s="744"/>
      <c r="AE104" s="744"/>
      <c r="AF104" s="744"/>
      <c r="AG104" s="744"/>
      <c r="AH104" s="744"/>
      <c r="AI104" s="744"/>
      <c r="AJ104" s="744"/>
      <c r="AK104" s="744"/>
      <c r="AL104" s="744"/>
      <c r="AM104" s="744"/>
      <c r="AN104" s="744"/>
      <c r="AO104" s="744"/>
      <c r="AP104" s="744"/>
      <c r="AQ104" s="744"/>
      <c r="AR104" s="744"/>
      <c r="AS104" s="744"/>
      <c r="AT104" s="744"/>
      <c r="AU104" s="744"/>
      <c r="AV104" s="744"/>
      <c r="AW104" s="744"/>
      <c r="AX104" s="744"/>
      <c r="AY104" s="744"/>
      <c r="AZ104" s="744"/>
      <c r="BA104" s="744"/>
      <c r="BB104" s="744"/>
      <c r="BC104" s="744"/>
      <c r="BD104" s="744"/>
      <c r="BE104" s="744"/>
      <c r="BF104" s="744"/>
      <c r="BG104" s="744"/>
      <c r="BH104" s="744"/>
      <c r="BI104" s="744"/>
      <c r="BJ104" s="744"/>
      <c r="BK104" s="744"/>
      <c r="BL104" s="744"/>
    </row>
    <row r="105" spans="1:64" s="752" customFormat="1" ht="15" customHeight="1">
      <c r="A105" s="746" t="s">
        <v>3039</v>
      </c>
      <c r="B105" s="746" t="s">
        <v>2754</v>
      </c>
      <c r="C105" s="756">
        <v>1921529</v>
      </c>
      <c r="D105" s="757">
        <v>45292</v>
      </c>
      <c r="E105" s="760" t="s">
        <v>2806</v>
      </c>
      <c r="F105" s="751">
        <v>38000</v>
      </c>
      <c r="G105" s="765"/>
      <c r="H105" s="765"/>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4"/>
      <c r="AY105" s="744"/>
      <c r="AZ105" s="744"/>
      <c r="BA105" s="744"/>
      <c r="BB105" s="744"/>
      <c r="BC105" s="744"/>
      <c r="BD105" s="744"/>
      <c r="BE105" s="744"/>
      <c r="BF105" s="744"/>
      <c r="BG105" s="744"/>
      <c r="BH105" s="744"/>
      <c r="BI105" s="744"/>
      <c r="BJ105" s="744"/>
      <c r="BK105" s="744"/>
      <c r="BL105" s="744"/>
    </row>
    <row r="106" spans="1:64" s="752" customFormat="1" ht="15" customHeight="1">
      <c r="A106" s="746" t="s">
        <v>3039</v>
      </c>
      <c r="B106" s="746" t="s">
        <v>2754</v>
      </c>
      <c r="C106" s="756">
        <v>1921527</v>
      </c>
      <c r="D106" s="757">
        <v>45292</v>
      </c>
      <c r="E106" s="760" t="s">
        <v>2806</v>
      </c>
      <c r="F106" s="751">
        <v>23580</v>
      </c>
      <c r="G106" s="765"/>
      <c r="H106" s="765"/>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4"/>
      <c r="AY106" s="744"/>
      <c r="AZ106" s="744"/>
      <c r="BA106" s="744"/>
      <c r="BB106" s="744"/>
      <c r="BC106" s="744"/>
      <c r="BD106" s="744"/>
      <c r="BE106" s="744"/>
      <c r="BF106" s="744"/>
      <c r="BG106" s="744"/>
      <c r="BH106" s="744"/>
      <c r="BI106" s="744"/>
      <c r="BJ106" s="744"/>
      <c r="BK106" s="744"/>
      <c r="BL106" s="744"/>
    </row>
    <row r="107" spans="1:64" s="752" customFormat="1" ht="15" customHeight="1">
      <c r="A107" s="746" t="s">
        <v>3039</v>
      </c>
      <c r="B107" s="746" t="s">
        <v>2754</v>
      </c>
      <c r="C107" s="756">
        <v>1587929</v>
      </c>
      <c r="D107" s="757">
        <v>45231</v>
      </c>
      <c r="E107" s="760" t="s">
        <v>2806</v>
      </c>
      <c r="F107" s="751">
        <v>133160</v>
      </c>
      <c r="G107" s="765"/>
      <c r="H107" s="765"/>
      <c r="I107" s="744"/>
      <c r="J107" s="744"/>
      <c r="K107" s="744"/>
      <c r="L107" s="744"/>
      <c r="M107" s="744"/>
      <c r="N107" s="744"/>
      <c r="O107" s="744"/>
      <c r="P107" s="744"/>
      <c r="Q107" s="744"/>
      <c r="R107" s="744"/>
      <c r="S107" s="744"/>
      <c r="T107" s="744"/>
      <c r="U107" s="744"/>
      <c r="V107" s="744"/>
      <c r="W107" s="744"/>
      <c r="X107" s="744"/>
      <c r="Y107" s="744"/>
      <c r="Z107" s="744"/>
      <c r="AA107" s="744"/>
      <c r="AB107" s="744"/>
      <c r="AC107" s="744"/>
      <c r="AD107" s="744"/>
      <c r="AE107" s="744"/>
      <c r="AF107" s="744"/>
      <c r="AG107" s="744"/>
      <c r="AH107" s="744"/>
      <c r="AI107" s="744"/>
      <c r="AJ107" s="744"/>
      <c r="AK107" s="744"/>
      <c r="AL107" s="744"/>
      <c r="AM107" s="744"/>
      <c r="AN107" s="744"/>
      <c r="AO107" s="744"/>
      <c r="AP107" s="744"/>
      <c r="AQ107" s="744"/>
      <c r="AR107" s="744"/>
      <c r="AS107" s="744"/>
      <c r="AT107" s="744"/>
      <c r="AU107" s="744"/>
      <c r="AV107" s="744"/>
      <c r="AW107" s="744"/>
      <c r="AX107" s="744"/>
      <c r="AY107" s="744"/>
      <c r="AZ107" s="744"/>
      <c r="BA107" s="744"/>
      <c r="BB107" s="744"/>
      <c r="BC107" s="744"/>
      <c r="BD107" s="744"/>
      <c r="BE107" s="744"/>
      <c r="BF107" s="744"/>
      <c r="BG107" s="744"/>
      <c r="BH107" s="744"/>
      <c r="BI107" s="744"/>
      <c r="BJ107" s="744"/>
      <c r="BK107" s="744"/>
      <c r="BL107" s="744"/>
    </row>
    <row r="108" spans="1:64" s="752" customFormat="1" ht="15" customHeight="1">
      <c r="A108" s="746" t="s">
        <v>3039</v>
      </c>
      <c r="B108" s="746" t="s">
        <v>2754</v>
      </c>
      <c r="C108" s="746"/>
      <c r="D108" s="746"/>
      <c r="E108" s="760" t="s">
        <v>2810</v>
      </c>
      <c r="F108" s="751">
        <v>294799.5</v>
      </c>
      <c r="G108" s="765"/>
      <c r="H108" s="765"/>
      <c r="I108" s="744"/>
      <c r="J108" s="744"/>
      <c r="K108" s="744"/>
      <c r="L108" s="744"/>
      <c r="M108" s="744"/>
      <c r="N108" s="744"/>
      <c r="O108" s="744"/>
      <c r="P108" s="744"/>
      <c r="Q108" s="744"/>
      <c r="R108" s="744"/>
      <c r="S108" s="744"/>
      <c r="T108" s="744"/>
      <c r="U108" s="744"/>
      <c r="V108" s="744"/>
      <c r="W108" s="744"/>
      <c r="X108" s="744"/>
      <c r="Y108" s="744"/>
      <c r="Z108" s="744"/>
      <c r="AA108" s="744"/>
      <c r="AB108" s="744"/>
      <c r="AC108" s="744"/>
      <c r="AD108" s="744"/>
      <c r="AE108" s="744"/>
      <c r="AF108" s="744"/>
      <c r="AG108" s="744"/>
      <c r="AH108" s="744"/>
      <c r="AI108" s="744"/>
      <c r="AJ108" s="744"/>
      <c r="AK108" s="744"/>
      <c r="AL108" s="744"/>
      <c r="AM108" s="744"/>
      <c r="AN108" s="744"/>
      <c r="AO108" s="744"/>
      <c r="AP108" s="744"/>
      <c r="AQ108" s="744"/>
      <c r="AR108" s="744"/>
      <c r="AS108" s="744"/>
      <c r="AT108" s="744"/>
      <c r="AU108" s="744"/>
      <c r="AV108" s="744"/>
      <c r="AW108" s="744"/>
      <c r="AX108" s="744"/>
      <c r="AY108" s="744"/>
      <c r="AZ108" s="744"/>
      <c r="BA108" s="744"/>
      <c r="BB108" s="744"/>
      <c r="BC108" s="744"/>
      <c r="BD108" s="744"/>
      <c r="BE108" s="744"/>
      <c r="BF108" s="744"/>
      <c r="BG108" s="744"/>
      <c r="BH108" s="744"/>
      <c r="BI108" s="744"/>
      <c r="BJ108" s="744"/>
      <c r="BK108" s="744"/>
      <c r="BL108" s="744"/>
    </row>
    <row r="109" spans="1:64" s="752" customFormat="1" ht="15" customHeight="1">
      <c r="A109" s="746" t="s">
        <v>3039</v>
      </c>
      <c r="B109" s="746" t="s">
        <v>2754</v>
      </c>
      <c r="C109" s="746"/>
      <c r="D109" s="746"/>
      <c r="E109" s="760" t="s">
        <v>2811</v>
      </c>
      <c r="F109" s="751">
        <v>363370</v>
      </c>
      <c r="G109" s="765"/>
      <c r="H109" s="765"/>
      <c r="I109" s="744"/>
      <c r="J109" s="744"/>
      <c r="K109" s="744"/>
      <c r="L109" s="744"/>
      <c r="M109" s="744"/>
      <c r="N109" s="744"/>
      <c r="O109" s="744"/>
      <c r="P109" s="744"/>
      <c r="Q109" s="744"/>
      <c r="R109" s="744"/>
      <c r="S109" s="744"/>
      <c r="T109" s="744"/>
      <c r="U109" s="744"/>
      <c r="V109" s="744"/>
      <c r="W109" s="744"/>
      <c r="X109" s="744"/>
      <c r="Y109" s="744"/>
      <c r="Z109" s="744"/>
      <c r="AA109" s="744"/>
      <c r="AB109" s="744"/>
      <c r="AC109" s="744"/>
      <c r="AD109" s="744"/>
      <c r="AE109" s="744"/>
      <c r="AF109" s="744"/>
      <c r="AG109" s="744"/>
      <c r="AH109" s="744"/>
      <c r="AI109" s="744"/>
      <c r="AJ109" s="744"/>
      <c r="AK109" s="744"/>
      <c r="AL109" s="744"/>
      <c r="AM109" s="744"/>
      <c r="AN109" s="744"/>
      <c r="AO109" s="744"/>
      <c r="AP109" s="744"/>
      <c r="AQ109" s="744"/>
      <c r="AR109" s="744"/>
      <c r="AS109" s="744"/>
      <c r="AT109" s="744"/>
      <c r="AU109" s="744"/>
      <c r="AV109" s="744"/>
      <c r="AW109" s="744"/>
      <c r="AX109" s="744"/>
      <c r="AY109" s="744"/>
      <c r="AZ109" s="744"/>
      <c r="BA109" s="744"/>
      <c r="BB109" s="744"/>
      <c r="BC109" s="744"/>
      <c r="BD109" s="744"/>
      <c r="BE109" s="744"/>
      <c r="BF109" s="744"/>
      <c r="BG109" s="744"/>
      <c r="BH109" s="744"/>
      <c r="BI109" s="744"/>
      <c r="BJ109" s="744"/>
      <c r="BK109" s="744"/>
      <c r="BL109" s="744"/>
    </row>
    <row r="110" spans="1:64" s="752" customFormat="1" ht="15" customHeight="1">
      <c r="A110" s="746" t="s">
        <v>3039</v>
      </c>
      <c r="B110" s="746" t="s">
        <v>2754</v>
      </c>
      <c r="C110" s="746"/>
      <c r="D110" s="746"/>
      <c r="E110" s="760" t="s">
        <v>2813</v>
      </c>
      <c r="F110" s="751">
        <v>2209249</v>
      </c>
      <c r="G110" s="765"/>
      <c r="H110" s="765"/>
      <c r="I110" s="744"/>
      <c r="J110" s="744"/>
      <c r="K110" s="744"/>
      <c r="L110" s="744"/>
      <c r="M110" s="744"/>
      <c r="N110" s="744"/>
      <c r="O110" s="744"/>
      <c r="P110" s="744"/>
      <c r="Q110" s="744"/>
      <c r="R110" s="744"/>
      <c r="S110" s="744"/>
      <c r="T110" s="744"/>
      <c r="U110" s="744"/>
      <c r="V110" s="744"/>
      <c r="W110" s="744"/>
      <c r="X110" s="744"/>
      <c r="Y110" s="744"/>
      <c r="Z110" s="744"/>
      <c r="AA110" s="744"/>
      <c r="AB110" s="744"/>
      <c r="AC110" s="744"/>
      <c r="AD110" s="744"/>
      <c r="AE110" s="744"/>
      <c r="AF110" s="744"/>
      <c r="AG110" s="744"/>
      <c r="AH110" s="744"/>
      <c r="AI110" s="744"/>
      <c r="AJ110" s="744"/>
      <c r="AK110" s="744"/>
      <c r="AL110" s="744"/>
      <c r="AM110" s="744"/>
      <c r="AN110" s="744"/>
      <c r="AO110" s="744"/>
      <c r="AP110" s="744"/>
      <c r="AQ110" s="744"/>
      <c r="AR110" s="744"/>
      <c r="AS110" s="744"/>
      <c r="AT110" s="744"/>
      <c r="AU110" s="744"/>
      <c r="AV110" s="744"/>
      <c r="AW110" s="744"/>
      <c r="AX110" s="744"/>
      <c r="AY110" s="744"/>
      <c r="AZ110" s="744"/>
      <c r="BA110" s="744"/>
      <c r="BB110" s="744"/>
      <c r="BC110" s="744"/>
      <c r="BD110" s="744"/>
      <c r="BE110" s="744"/>
      <c r="BF110" s="744"/>
      <c r="BG110" s="744"/>
      <c r="BH110" s="744"/>
      <c r="BI110" s="744"/>
      <c r="BJ110" s="744"/>
      <c r="BK110" s="744"/>
      <c r="BL110" s="744"/>
    </row>
    <row r="111" spans="1:64" s="752" customFormat="1" ht="15" customHeight="1">
      <c r="A111" s="746" t="s">
        <v>3039</v>
      </c>
      <c r="B111" s="746" t="s">
        <v>2706</v>
      </c>
      <c r="C111" s="756">
        <v>2023639</v>
      </c>
      <c r="D111" s="757">
        <v>45352</v>
      </c>
      <c r="E111" s="750" t="s">
        <v>2724</v>
      </c>
      <c r="F111" s="753">
        <v>259040</v>
      </c>
      <c r="G111" s="765">
        <v>258980</v>
      </c>
      <c r="H111" s="765">
        <f>F111-G111</f>
        <v>60</v>
      </c>
      <c r="I111" s="744"/>
      <c r="J111" s="744"/>
      <c r="K111" s="744"/>
      <c r="L111" s="744"/>
      <c r="M111" s="744"/>
      <c r="N111" s="744"/>
      <c r="O111" s="744"/>
      <c r="P111" s="744"/>
      <c r="Q111" s="744"/>
      <c r="R111" s="744"/>
      <c r="S111" s="744"/>
      <c r="T111" s="744"/>
      <c r="U111" s="744"/>
      <c r="V111" s="744"/>
      <c r="W111" s="744"/>
      <c r="X111" s="744"/>
      <c r="Y111" s="744"/>
      <c r="Z111" s="744"/>
      <c r="AA111" s="744"/>
      <c r="AB111" s="744"/>
      <c r="AC111" s="744"/>
      <c r="AD111" s="744"/>
      <c r="AE111" s="744"/>
      <c r="AF111" s="744"/>
      <c r="AG111" s="744"/>
      <c r="AH111" s="744"/>
      <c r="AI111" s="744"/>
      <c r="AJ111" s="744"/>
      <c r="AK111" s="744"/>
      <c r="AL111" s="744"/>
      <c r="AM111" s="744"/>
      <c r="AN111" s="744"/>
      <c r="AO111" s="744"/>
      <c r="AP111" s="744"/>
      <c r="AQ111" s="744"/>
      <c r="AR111" s="744"/>
      <c r="AS111" s="744"/>
      <c r="AT111" s="744"/>
      <c r="AU111" s="744"/>
      <c r="AV111" s="744"/>
      <c r="AW111" s="744"/>
      <c r="AX111" s="744"/>
      <c r="AY111" s="744"/>
      <c r="AZ111" s="744"/>
      <c r="BA111" s="744"/>
      <c r="BB111" s="744"/>
      <c r="BC111" s="744"/>
      <c r="BD111" s="744"/>
      <c r="BE111" s="744"/>
      <c r="BF111" s="744"/>
      <c r="BG111" s="744"/>
      <c r="BH111" s="744"/>
      <c r="BI111" s="744"/>
      <c r="BJ111" s="744"/>
      <c r="BK111" s="744"/>
      <c r="BL111" s="744"/>
    </row>
    <row r="112" spans="1:64" s="752" customFormat="1" ht="15" customHeight="1">
      <c r="A112" s="746" t="s">
        <v>3039</v>
      </c>
      <c r="B112" s="746" t="s">
        <v>3048</v>
      </c>
      <c r="C112" s="746"/>
      <c r="D112" s="746"/>
      <c r="E112" s="760" t="s">
        <v>3049</v>
      </c>
      <c r="F112" s="755">
        <v>270000</v>
      </c>
      <c r="G112" s="765"/>
      <c r="H112" s="765"/>
      <c r="I112" s="744"/>
      <c r="J112" s="744"/>
      <c r="K112" s="744"/>
      <c r="L112" s="744"/>
      <c r="M112" s="744"/>
      <c r="N112" s="744"/>
      <c r="O112" s="744"/>
      <c r="P112" s="744"/>
      <c r="Q112" s="744"/>
      <c r="R112" s="744"/>
      <c r="S112" s="744"/>
      <c r="T112" s="744"/>
      <c r="U112" s="744"/>
      <c r="V112" s="744"/>
      <c r="W112" s="744"/>
      <c r="X112" s="744"/>
      <c r="Y112" s="744"/>
      <c r="Z112" s="744"/>
      <c r="AA112" s="744"/>
      <c r="AB112" s="744"/>
      <c r="AC112" s="744"/>
      <c r="AD112" s="744"/>
      <c r="AE112" s="744"/>
      <c r="AF112" s="744"/>
      <c r="AG112" s="744"/>
      <c r="AH112" s="744"/>
      <c r="AI112" s="744"/>
      <c r="AJ112" s="744"/>
      <c r="AK112" s="744"/>
      <c r="AL112" s="744"/>
      <c r="AM112" s="744"/>
      <c r="AN112" s="744"/>
      <c r="AO112" s="744"/>
      <c r="AP112" s="744"/>
      <c r="AQ112" s="744"/>
      <c r="AR112" s="744"/>
      <c r="AS112" s="744"/>
      <c r="AT112" s="744"/>
      <c r="AU112" s="744"/>
      <c r="AV112" s="744"/>
      <c r="AW112" s="744"/>
      <c r="AX112" s="744"/>
      <c r="AY112" s="744"/>
      <c r="AZ112" s="744"/>
      <c r="BA112" s="744"/>
      <c r="BB112" s="744"/>
      <c r="BC112" s="744"/>
      <c r="BD112" s="744"/>
      <c r="BE112" s="744"/>
      <c r="BF112" s="744"/>
      <c r="BG112" s="744"/>
      <c r="BH112" s="744"/>
      <c r="BI112" s="744"/>
      <c r="BJ112" s="744"/>
      <c r="BK112" s="744"/>
      <c r="BL112" s="744"/>
    </row>
    <row r="113" spans="1:64" s="752" customFormat="1" ht="15" customHeight="1">
      <c r="A113" s="746" t="s">
        <v>3039</v>
      </c>
      <c r="B113" s="746" t="s">
        <v>2777</v>
      </c>
      <c r="C113" s="746"/>
      <c r="D113" s="746"/>
      <c r="E113" s="750" t="s">
        <v>3050</v>
      </c>
      <c r="F113" s="751">
        <v>38800</v>
      </c>
      <c r="G113" s="765"/>
      <c r="H113" s="765"/>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4"/>
      <c r="AP113" s="744"/>
      <c r="AQ113" s="744"/>
      <c r="AR113" s="744"/>
      <c r="AS113" s="744"/>
      <c r="AT113" s="744"/>
      <c r="AU113" s="744"/>
      <c r="AV113" s="744"/>
      <c r="AW113" s="744"/>
      <c r="AX113" s="744"/>
      <c r="AY113" s="744"/>
      <c r="AZ113" s="744"/>
      <c r="BA113" s="744"/>
      <c r="BB113" s="744"/>
      <c r="BC113" s="744"/>
      <c r="BD113" s="744"/>
      <c r="BE113" s="744"/>
      <c r="BF113" s="744"/>
      <c r="BG113" s="744"/>
      <c r="BH113" s="744"/>
      <c r="BI113" s="744"/>
      <c r="BJ113" s="744"/>
      <c r="BK113" s="744"/>
      <c r="BL113" s="744"/>
    </row>
    <row r="114" spans="1:64" s="752" customFormat="1" ht="15" customHeight="1">
      <c r="A114" s="746" t="s">
        <v>3039</v>
      </c>
      <c r="B114" s="746" t="s">
        <v>2777</v>
      </c>
      <c r="C114" s="746"/>
      <c r="D114" s="746"/>
      <c r="E114" s="750" t="s">
        <v>3051</v>
      </c>
      <c r="F114" s="751">
        <v>28200</v>
      </c>
      <c r="G114" s="765"/>
      <c r="H114" s="765"/>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4"/>
      <c r="AE114" s="744"/>
      <c r="AF114" s="744"/>
      <c r="AG114" s="744"/>
      <c r="AH114" s="744"/>
      <c r="AI114" s="744"/>
      <c r="AJ114" s="744"/>
      <c r="AK114" s="744"/>
      <c r="AL114" s="744"/>
      <c r="AM114" s="744"/>
      <c r="AN114" s="744"/>
      <c r="AO114" s="744"/>
      <c r="AP114" s="744"/>
      <c r="AQ114" s="744"/>
      <c r="AR114" s="744"/>
      <c r="AS114" s="744"/>
      <c r="AT114" s="744"/>
      <c r="AU114" s="744"/>
      <c r="AV114" s="744"/>
      <c r="AW114" s="744"/>
      <c r="AX114" s="744"/>
      <c r="AY114" s="744"/>
      <c r="AZ114" s="744"/>
      <c r="BA114" s="744"/>
      <c r="BB114" s="744"/>
      <c r="BC114" s="744"/>
      <c r="BD114" s="744"/>
      <c r="BE114" s="744"/>
      <c r="BF114" s="744"/>
      <c r="BG114" s="744"/>
      <c r="BH114" s="744"/>
      <c r="BI114" s="744"/>
      <c r="BJ114" s="744"/>
      <c r="BK114" s="744"/>
      <c r="BL114" s="744"/>
    </row>
    <row r="115" spans="1:64" s="752" customFormat="1" ht="15" customHeight="1">
      <c r="A115" s="746" t="s">
        <v>3039</v>
      </c>
      <c r="B115" s="746" t="s">
        <v>2711</v>
      </c>
      <c r="C115" s="756">
        <v>4083245</v>
      </c>
      <c r="D115" s="757">
        <v>45200</v>
      </c>
      <c r="E115" s="750" t="s">
        <v>2726</v>
      </c>
      <c r="F115" s="753">
        <v>1249784</v>
      </c>
      <c r="G115" s="765">
        <v>1018712</v>
      </c>
      <c r="H115" s="765">
        <f>F115-G115</f>
        <v>231072</v>
      </c>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4"/>
      <c r="AE115" s="744"/>
      <c r="AF115" s="744"/>
      <c r="AG115" s="744"/>
      <c r="AH115" s="744"/>
      <c r="AI115" s="744"/>
      <c r="AJ115" s="744"/>
      <c r="AK115" s="744"/>
      <c r="AL115" s="744"/>
      <c r="AM115" s="744"/>
      <c r="AN115" s="744"/>
      <c r="AO115" s="744"/>
      <c r="AP115" s="744"/>
      <c r="AQ115" s="744"/>
      <c r="AR115" s="744"/>
      <c r="AS115" s="744"/>
      <c r="AT115" s="744"/>
      <c r="AU115" s="744"/>
      <c r="AV115" s="744"/>
      <c r="AW115" s="744"/>
      <c r="AX115" s="744"/>
      <c r="AY115" s="744"/>
      <c r="AZ115" s="744"/>
      <c r="BA115" s="744"/>
      <c r="BB115" s="744"/>
      <c r="BC115" s="744"/>
      <c r="BD115" s="744"/>
      <c r="BE115" s="744"/>
      <c r="BF115" s="744"/>
      <c r="BG115" s="744"/>
      <c r="BH115" s="744"/>
      <c r="BI115" s="744"/>
      <c r="BJ115" s="744"/>
      <c r="BK115" s="744"/>
      <c r="BL115" s="744"/>
    </row>
    <row r="116" spans="1:64" s="752" customFormat="1" ht="15" customHeight="1">
      <c r="A116" s="746" t="s">
        <v>3039</v>
      </c>
      <c r="B116" s="746" t="s">
        <v>2709</v>
      </c>
      <c r="C116" s="756">
        <v>2023617</v>
      </c>
      <c r="D116" s="757">
        <v>45352</v>
      </c>
      <c r="E116" s="750" t="s">
        <v>2726</v>
      </c>
      <c r="F116" s="753">
        <v>79750</v>
      </c>
      <c r="G116" s="753">
        <v>79750</v>
      </c>
      <c r="H116" s="765">
        <f>F116-G116</f>
        <v>0</v>
      </c>
      <c r="I116" s="744"/>
      <c r="J116" s="744"/>
      <c r="K116" s="744"/>
      <c r="L116" s="744"/>
      <c r="M116" s="744"/>
      <c r="N116" s="744"/>
      <c r="O116" s="744"/>
      <c r="P116" s="744"/>
      <c r="Q116" s="744"/>
      <c r="R116" s="744"/>
      <c r="S116" s="744"/>
      <c r="T116" s="744"/>
      <c r="U116" s="744"/>
      <c r="V116" s="744"/>
      <c r="W116" s="744"/>
      <c r="X116" s="744"/>
      <c r="Y116" s="744"/>
      <c r="Z116" s="744"/>
      <c r="AA116" s="744"/>
      <c r="AB116" s="744"/>
      <c r="AC116" s="744"/>
      <c r="AD116" s="744"/>
      <c r="AE116" s="744"/>
      <c r="AF116" s="744"/>
      <c r="AG116" s="744"/>
      <c r="AH116" s="744"/>
      <c r="AI116" s="744"/>
      <c r="AJ116" s="744"/>
      <c r="AK116" s="744"/>
      <c r="AL116" s="744"/>
      <c r="AM116" s="744"/>
      <c r="AN116" s="744"/>
      <c r="AO116" s="744"/>
      <c r="AP116" s="744"/>
      <c r="AQ116" s="744"/>
      <c r="AR116" s="744"/>
      <c r="AS116" s="744"/>
      <c r="AT116" s="744"/>
      <c r="AU116" s="744"/>
      <c r="AV116" s="744"/>
      <c r="AW116" s="744"/>
      <c r="AX116" s="744"/>
      <c r="AY116" s="744"/>
      <c r="AZ116" s="744"/>
      <c r="BA116" s="744"/>
      <c r="BB116" s="744"/>
      <c r="BC116" s="744"/>
      <c r="BD116" s="744"/>
      <c r="BE116" s="744"/>
      <c r="BF116" s="744"/>
      <c r="BG116" s="744"/>
      <c r="BH116" s="744"/>
      <c r="BI116" s="744"/>
      <c r="BJ116" s="744"/>
      <c r="BK116" s="744"/>
      <c r="BL116" s="744"/>
    </row>
    <row r="117" spans="1:64" s="752" customFormat="1" ht="15" customHeight="1">
      <c r="A117" s="746" t="s">
        <v>3039</v>
      </c>
      <c r="B117" s="746" t="s">
        <v>3052</v>
      </c>
      <c r="C117" s="746"/>
      <c r="D117" s="746"/>
      <c r="E117" s="760" t="s">
        <v>3053</v>
      </c>
      <c r="F117" s="751">
        <v>205380</v>
      </c>
      <c r="G117" s="765"/>
      <c r="H117" s="765"/>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4"/>
      <c r="AE117" s="744"/>
      <c r="AF117" s="744"/>
      <c r="AG117" s="744"/>
      <c r="AH117" s="744"/>
      <c r="AI117" s="744"/>
      <c r="AJ117" s="744"/>
      <c r="AK117" s="744"/>
      <c r="AL117" s="744"/>
      <c r="AM117" s="744"/>
      <c r="AN117" s="744"/>
      <c r="AO117" s="744"/>
      <c r="AP117" s="744"/>
      <c r="AQ117" s="744"/>
      <c r="AR117" s="744"/>
      <c r="AS117" s="744"/>
      <c r="AT117" s="744"/>
      <c r="AU117" s="744"/>
      <c r="AV117" s="744"/>
      <c r="AW117" s="744"/>
      <c r="AX117" s="744"/>
      <c r="AY117" s="744"/>
      <c r="AZ117" s="744"/>
      <c r="BA117" s="744"/>
      <c r="BB117" s="744"/>
      <c r="BC117" s="744"/>
      <c r="BD117" s="744"/>
      <c r="BE117" s="744"/>
      <c r="BF117" s="744"/>
      <c r="BG117" s="744"/>
      <c r="BH117" s="744"/>
      <c r="BI117" s="744"/>
      <c r="BJ117" s="744"/>
      <c r="BK117" s="744"/>
      <c r="BL117" s="744"/>
    </row>
    <row r="118" spans="1:64" s="752" customFormat="1" ht="15" customHeight="1">
      <c r="A118" s="746" t="s">
        <v>3039</v>
      </c>
      <c r="B118" s="746" t="s">
        <v>2763</v>
      </c>
      <c r="C118" s="746"/>
      <c r="D118" s="746"/>
      <c r="E118" s="760" t="s">
        <v>2816</v>
      </c>
      <c r="F118" s="751">
        <v>899466.32</v>
      </c>
      <c r="G118" s="765"/>
      <c r="H118" s="765"/>
      <c r="I118" s="744"/>
      <c r="J118" s="744"/>
      <c r="K118" s="744"/>
      <c r="L118" s="744"/>
      <c r="M118" s="744"/>
      <c r="N118" s="744"/>
      <c r="O118" s="744"/>
      <c r="P118" s="744"/>
      <c r="Q118" s="744"/>
      <c r="R118" s="744"/>
      <c r="S118" s="744"/>
      <c r="T118" s="744"/>
      <c r="U118" s="744"/>
      <c r="V118" s="744"/>
      <c r="W118" s="744"/>
      <c r="X118" s="744"/>
      <c r="Y118" s="744"/>
      <c r="Z118" s="744"/>
      <c r="AA118" s="744"/>
      <c r="AB118" s="744"/>
      <c r="AC118" s="744"/>
      <c r="AD118" s="744"/>
      <c r="AE118" s="744"/>
      <c r="AF118" s="744"/>
      <c r="AG118" s="744"/>
      <c r="AH118" s="744"/>
      <c r="AI118" s="744"/>
      <c r="AJ118" s="744"/>
      <c r="AK118" s="744"/>
      <c r="AL118" s="744"/>
      <c r="AM118" s="744"/>
      <c r="AN118" s="744"/>
      <c r="AO118" s="744"/>
      <c r="AP118" s="744"/>
      <c r="AQ118" s="744"/>
      <c r="AR118" s="744"/>
      <c r="AS118" s="744"/>
      <c r="AT118" s="744"/>
      <c r="AU118" s="744"/>
      <c r="AV118" s="744"/>
      <c r="AW118" s="744"/>
      <c r="AX118" s="744"/>
      <c r="AY118" s="744"/>
      <c r="AZ118" s="744"/>
      <c r="BA118" s="744"/>
      <c r="BB118" s="744"/>
      <c r="BC118" s="744"/>
      <c r="BD118" s="744"/>
      <c r="BE118" s="744"/>
      <c r="BF118" s="744"/>
      <c r="BG118" s="744"/>
      <c r="BH118" s="744"/>
      <c r="BI118" s="744"/>
      <c r="BJ118" s="744"/>
      <c r="BK118" s="744"/>
      <c r="BL118" s="744"/>
    </row>
    <row r="119" spans="1:64" s="752" customFormat="1" ht="15" customHeight="1">
      <c r="A119" s="746" t="s">
        <v>3039</v>
      </c>
      <c r="B119" s="746" t="s">
        <v>3054</v>
      </c>
      <c r="C119" s="756" t="s">
        <v>3055</v>
      </c>
      <c r="D119" s="757">
        <v>45323</v>
      </c>
      <c r="E119" s="750" t="s">
        <v>3056</v>
      </c>
      <c r="F119" s="751">
        <v>481959</v>
      </c>
      <c r="G119" s="765"/>
      <c r="H119" s="765"/>
      <c r="I119" s="744"/>
      <c r="J119" s="744"/>
      <c r="K119" s="744"/>
      <c r="L119" s="744"/>
      <c r="M119" s="744"/>
      <c r="N119" s="744"/>
      <c r="O119" s="744"/>
      <c r="P119" s="744"/>
      <c r="Q119" s="744"/>
      <c r="R119" s="744"/>
      <c r="S119" s="744"/>
      <c r="T119" s="744"/>
      <c r="U119" s="744"/>
      <c r="V119" s="744"/>
      <c r="W119" s="744"/>
      <c r="X119" s="744"/>
      <c r="Y119" s="744"/>
      <c r="Z119" s="744"/>
      <c r="AA119" s="744"/>
      <c r="AB119" s="744"/>
      <c r="AC119" s="744"/>
      <c r="AD119" s="744"/>
      <c r="AE119" s="744"/>
      <c r="AF119" s="744"/>
      <c r="AG119" s="744"/>
      <c r="AH119" s="744"/>
      <c r="AI119" s="744"/>
      <c r="AJ119" s="744"/>
      <c r="AK119" s="744"/>
      <c r="AL119" s="744"/>
      <c r="AM119" s="744"/>
      <c r="AN119" s="744"/>
      <c r="AO119" s="744"/>
      <c r="AP119" s="744"/>
      <c r="AQ119" s="744"/>
      <c r="AR119" s="744"/>
      <c r="AS119" s="744"/>
      <c r="AT119" s="744"/>
      <c r="AU119" s="744"/>
      <c r="AV119" s="744"/>
      <c r="AW119" s="744"/>
      <c r="AX119" s="744"/>
      <c r="AY119" s="744"/>
      <c r="AZ119" s="744"/>
      <c r="BA119" s="744"/>
      <c r="BB119" s="744"/>
      <c r="BC119" s="744"/>
      <c r="BD119" s="744"/>
      <c r="BE119" s="744"/>
      <c r="BF119" s="744"/>
      <c r="BG119" s="744"/>
      <c r="BH119" s="744"/>
      <c r="BI119" s="744"/>
      <c r="BJ119" s="744"/>
      <c r="BK119" s="744"/>
      <c r="BL119" s="744"/>
    </row>
    <row r="120" spans="1:64" s="752" customFormat="1" ht="15" customHeight="1">
      <c r="A120" s="746" t="s">
        <v>3039</v>
      </c>
      <c r="B120" s="746" t="s">
        <v>3057</v>
      </c>
      <c r="C120" s="756" t="s">
        <v>3058</v>
      </c>
      <c r="D120" s="757">
        <v>45261</v>
      </c>
      <c r="E120" s="760" t="s">
        <v>3059</v>
      </c>
      <c r="F120" s="758">
        <v>151000</v>
      </c>
      <c r="G120" s="765"/>
      <c r="H120" s="765"/>
      <c r="I120" s="744"/>
      <c r="J120" s="744"/>
      <c r="K120" s="744"/>
      <c r="L120" s="744"/>
      <c r="M120" s="744"/>
      <c r="N120" s="744"/>
      <c r="O120" s="744"/>
      <c r="P120" s="744"/>
      <c r="Q120" s="744"/>
      <c r="R120" s="744"/>
      <c r="S120" s="744"/>
      <c r="T120" s="744"/>
      <c r="U120" s="744"/>
      <c r="V120" s="744"/>
      <c r="W120" s="744"/>
      <c r="X120" s="744"/>
      <c r="Y120" s="744"/>
      <c r="Z120" s="744"/>
      <c r="AA120" s="744"/>
      <c r="AB120" s="744"/>
      <c r="AC120" s="744"/>
      <c r="AD120" s="744"/>
      <c r="AE120" s="744"/>
      <c r="AF120" s="744"/>
      <c r="AG120" s="744"/>
      <c r="AH120" s="744"/>
      <c r="AI120" s="744"/>
      <c r="AJ120" s="744"/>
      <c r="AK120" s="744"/>
      <c r="AL120" s="744"/>
      <c r="AM120" s="744"/>
      <c r="AN120" s="744"/>
      <c r="AO120" s="744"/>
      <c r="AP120" s="744"/>
      <c r="AQ120" s="744"/>
      <c r="AR120" s="744"/>
      <c r="AS120" s="744"/>
      <c r="AT120" s="744"/>
      <c r="AU120" s="744"/>
      <c r="AV120" s="744"/>
      <c r="AW120" s="744"/>
      <c r="AX120" s="744"/>
      <c r="AY120" s="744"/>
      <c r="AZ120" s="744"/>
      <c r="BA120" s="744"/>
      <c r="BB120" s="744"/>
      <c r="BC120" s="744"/>
      <c r="BD120" s="744"/>
      <c r="BE120" s="744"/>
      <c r="BF120" s="744"/>
      <c r="BG120" s="744"/>
      <c r="BH120" s="744"/>
      <c r="BI120" s="744"/>
      <c r="BJ120" s="744"/>
      <c r="BK120" s="744"/>
      <c r="BL120" s="744"/>
    </row>
    <row r="121" spans="1:64" s="752" customFormat="1" ht="15" customHeight="1">
      <c r="A121" s="746" t="s">
        <v>3039</v>
      </c>
      <c r="B121" s="746" t="s">
        <v>3057</v>
      </c>
      <c r="C121" s="756">
        <v>4004869</v>
      </c>
      <c r="D121" s="757">
        <v>45261</v>
      </c>
      <c r="E121" s="760" t="s">
        <v>3060</v>
      </c>
      <c r="F121" s="751">
        <v>181000</v>
      </c>
      <c r="G121" s="765"/>
      <c r="H121" s="765"/>
      <c r="I121" s="744"/>
      <c r="J121" s="744"/>
      <c r="K121" s="744"/>
      <c r="L121" s="744"/>
      <c r="M121" s="744"/>
      <c r="N121" s="744"/>
      <c r="O121" s="744"/>
      <c r="P121" s="744"/>
      <c r="Q121" s="744"/>
      <c r="R121" s="744"/>
      <c r="S121" s="744"/>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4"/>
      <c r="AY121" s="744"/>
      <c r="AZ121" s="744"/>
      <c r="BA121" s="744"/>
      <c r="BB121" s="744"/>
      <c r="BC121" s="744"/>
      <c r="BD121" s="744"/>
      <c r="BE121" s="744"/>
      <c r="BF121" s="744"/>
      <c r="BG121" s="744"/>
      <c r="BH121" s="744"/>
      <c r="BI121" s="744"/>
      <c r="BJ121" s="744"/>
      <c r="BK121" s="744"/>
      <c r="BL121" s="744"/>
    </row>
    <row r="122" spans="1:64" s="752" customFormat="1" ht="15" customHeight="1">
      <c r="A122" s="746" t="s">
        <v>3039</v>
      </c>
      <c r="B122" s="746" t="s">
        <v>3057</v>
      </c>
      <c r="C122" s="756">
        <v>4004869</v>
      </c>
      <c r="D122" s="757">
        <v>45261</v>
      </c>
      <c r="E122" s="760" t="s">
        <v>3059</v>
      </c>
      <c r="F122" s="751">
        <v>77834</v>
      </c>
      <c r="G122" s="765"/>
      <c r="H122" s="765"/>
      <c r="I122" s="744"/>
      <c r="J122" s="744"/>
      <c r="K122" s="744"/>
      <c r="L122" s="744"/>
      <c r="M122" s="744"/>
      <c r="N122" s="744"/>
      <c r="O122" s="744"/>
      <c r="P122" s="744"/>
      <c r="Q122" s="744"/>
      <c r="R122" s="744"/>
      <c r="S122" s="744"/>
      <c r="T122" s="744"/>
      <c r="U122" s="744"/>
      <c r="V122" s="744"/>
      <c r="W122" s="744"/>
      <c r="X122" s="744"/>
      <c r="Y122" s="744"/>
      <c r="Z122" s="744"/>
      <c r="AA122" s="744"/>
      <c r="AB122" s="744"/>
      <c r="AC122" s="744"/>
      <c r="AD122" s="744"/>
      <c r="AE122" s="744"/>
      <c r="AF122" s="744"/>
      <c r="AG122" s="744"/>
      <c r="AH122" s="744"/>
      <c r="AI122" s="744"/>
      <c r="AJ122" s="744"/>
      <c r="AK122" s="744"/>
      <c r="AL122" s="744"/>
      <c r="AM122" s="744"/>
      <c r="AN122" s="744"/>
      <c r="AO122" s="744"/>
      <c r="AP122" s="744"/>
      <c r="AQ122" s="744"/>
      <c r="AR122" s="744"/>
      <c r="AS122" s="744"/>
      <c r="AT122" s="744"/>
      <c r="AU122" s="744"/>
      <c r="AV122" s="744"/>
      <c r="AW122" s="744"/>
      <c r="AX122" s="744"/>
      <c r="AY122" s="744"/>
      <c r="AZ122" s="744"/>
      <c r="BA122" s="744"/>
      <c r="BB122" s="744"/>
      <c r="BC122" s="744"/>
      <c r="BD122" s="744"/>
      <c r="BE122" s="744"/>
      <c r="BF122" s="744"/>
      <c r="BG122" s="744"/>
      <c r="BH122" s="744"/>
      <c r="BI122" s="744"/>
      <c r="BJ122" s="744"/>
      <c r="BK122" s="744"/>
      <c r="BL122" s="744"/>
    </row>
    <row r="123" spans="1:64" s="752" customFormat="1" ht="15" customHeight="1">
      <c r="A123" s="746" t="s">
        <v>3039</v>
      </c>
      <c r="B123" s="746" t="s">
        <v>3061</v>
      </c>
      <c r="C123" s="746"/>
      <c r="D123" s="746"/>
      <c r="E123" s="750" t="s">
        <v>3062</v>
      </c>
      <c r="F123" s="751">
        <v>10350</v>
      </c>
      <c r="G123" s="765"/>
      <c r="H123" s="765"/>
      <c r="I123" s="744"/>
      <c r="J123" s="744"/>
      <c r="K123" s="744"/>
      <c r="L123" s="744"/>
      <c r="M123" s="744"/>
      <c r="N123" s="744"/>
      <c r="O123" s="744"/>
      <c r="P123" s="744"/>
      <c r="Q123" s="744"/>
      <c r="R123" s="744"/>
      <c r="S123" s="744"/>
      <c r="T123" s="744"/>
      <c r="U123" s="744"/>
      <c r="V123" s="744"/>
      <c r="W123" s="744"/>
      <c r="X123" s="744"/>
      <c r="Y123" s="744"/>
      <c r="Z123" s="744"/>
      <c r="AA123" s="744"/>
      <c r="AB123" s="744"/>
      <c r="AC123" s="744"/>
      <c r="AD123" s="744"/>
      <c r="AE123" s="744"/>
      <c r="AF123" s="744"/>
      <c r="AG123" s="744"/>
      <c r="AH123" s="744"/>
      <c r="AI123" s="744"/>
      <c r="AJ123" s="744"/>
      <c r="AK123" s="744"/>
      <c r="AL123" s="744"/>
      <c r="AM123" s="744"/>
      <c r="AN123" s="744"/>
      <c r="AO123" s="744"/>
      <c r="AP123" s="744"/>
      <c r="AQ123" s="744"/>
      <c r="AR123" s="744"/>
      <c r="AS123" s="744"/>
      <c r="AT123" s="744"/>
      <c r="AU123" s="744"/>
      <c r="AV123" s="744"/>
      <c r="AW123" s="744"/>
      <c r="AX123" s="744"/>
      <c r="AY123" s="744"/>
      <c r="AZ123" s="744"/>
      <c r="BA123" s="744"/>
      <c r="BB123" s="744"/>
      <c r="BC123" s="744"/>
      <c r="BD123" s="744"/>
      <c r="BE123" s="744"/>
      <c r="BF123" s="744"/>
      <c r="BG123" s="744"/>
      <c r="BH123" s="744"/>
      <c r="BI123" s="744"/>
      <c r="BJ123" s="744"/>
      <c r="BK123" s="744"/>
      <c r="BL123" s="744"/>
    </row>
    <row r="124" spans="1:64" s="752" customFormat="1" ht="15" customHeight="1">
      <c r="A124" s="746" t="s">
        <v>3039</v>
      </c>
      <c r="B124" s="746" t="s">
        <v>3061</v>
      </c>
      <c r="C124" s="746"/>
      <c r="D124" s="746"/>
      <c r="E124" s="750" t="s">
        <v>3062</v>
      </c>
      <c r="F124" s="751">
        <v>13700</v>
      </c>
      <c r="G124" s="765"/>
      <c r="H124" s="765"/>
      <c r="I124" s="744"/>
      <c r="J124" s="744"/>
      <c r="K124" s="744"/>
      <c r="L124" s="744"/>
      <c r="M124" s="744"/>
      <c r="N124" s="744"/>
      <c r="O124" s="744"/>
      <c r="P124" s="744"/>
      <c r="Q124" s="744"/>
      <c r="R124" s="744"/>
      <c r="S124" s="744"/>
      <c r="T124" s="744"/>
      <c r="U124" s="744"/>
      <c r="V124" s="744"/>
      <c r="W124" s="744"/>
      <c r="X124" s="744"/>
      <c r="Y124" s="744"/>
      <c r="Z124" s="744"/>
      <c r="AA124" s="744"/>
      <c r="AB124" s="744"/>
      <c r="AC124" s="744"/>
      <c r="AD124" s="744"/>
      <c r="AE124" s="744"/>
      <c r="AF124" s="744"/>
      <c r="AG124" s="744"/>
      <c r="AH124" s="744"/>
      <c r="AI124" s="744"/>
      <c r="AJ124" s="744"/>
      <c r="AK124" s="744"/>
      <c r="AL124" s="744"/>
      <c r="AM124" s="744"/>
      <c r="AN124" s="744"/>
      <c r="AO124" s="744"/>
      <c r="AP124" s="744"/>
      <c r="AQ124" s="744"/>
      <c r="AR124" s="744"/>
      <c r="AS124" s="744"/>
      <c r="AT124" s="744"/>
      <c r="AU124" s="744"/>
      <c r="AV124" s="744"/>
      <c r="AW124" s="744"/>
      <c r="AX124" s="744"/>
      <c r="AY124" s="744"/>
      <c r="AZ124" s="744"/>
      <c r="BA124" s="744"/>
      <c r="BB124" s="744"/>
      <c r="BC124" s="744"/>
      <c r="BD124" s="744"/>
      <c r="BE124" s="744"/>
      <c r="BF124" s="744"/>
      <c r="BG124" s="744"/>
      <c r="BH124" s="744"/>
      <c r="BI124" s="744"/>
      <c r="BJ124" s="744"/>
      <c r="BK124" s="744"/>
      <c r="BL124" s="744"/>
    </row>
    <row r="125" spans="1:64" s="752" customFormat="1" ht="15" customHeight="1">
      <c r="A125" s="746" t="s">
        <v>3039</v>
      </c>
      <c r="B125" s="746" t="s">
        <v>3061</v>
      </c>
      <c r="C125" s="746"/>
      <c r="D125" s="746"/>
      <c r="E125" s="750" t="s">
        <v>3063</v>
      </c>
      <c r="F125" s="751">
        <v>23100</v>
      </c>
      <c r="G125" s="765"/>
      <c r="H125" s="765"/>
      <c r="I125" s="744"/>
      <c r="J125" s="744"/>
      <c r="K125" s="744"/>
      <c r="L125" s="744"/>
      <c r="M125" s="744"/>
      <c r="N125" s="744"/>
      <c r="O125" s="744"/>
      <c r="P125" s="744"/>
      <c r="Q125" s="744"/>
      <c r="R125" s="744"/>
      <c r="S125" s="744"/>
      <c r="T125" s="744"/>
      <c r="U125" s="744"/>
      <c r="V125" s="744"/>
      <c r="W125" s="744"/>
      <c r="X125" s="744"/>
      <c r="Y125" s="744"/>
      <c r="Z125" s="744"/>
      <c r="AA125" s="744"/>
      <c r="AB125" s="744"/>
      <c r="AC125" s="744"/>
      <c r="AD125" s="744"/>
      <c r="AE125" s="744"/>
      <c r="AF125" s="744"/>
      <c r="AG125" s="744"/>
      <c r="AH125" s="744"/>
      <c r="AI125" s="744"/>
      <c r="AJ125" s="744"/>
      <c r="AK125" s="744"/>
      <c r="AL125" s="744"/>
      <c r="AM125" s="744"/>
      <c r="AN125" s="744"/>
      <c r="AO125" s="744"/>
      <c r="AP125" s="744"/>
      <c r="AQ125" s="744"/>
      <c r="AR125" s="744"/>
      <c r="AS125" s="744"/>
      <c r="AT125" s="744"/>
      <c r="AU125" s="744"/>
      <c r="AV125" s="744"/>
      <c r="AW125" s="744"/>
      <c r="AX125" s="744"/>
      <c r="AY125" s="744"/>
      <c r="AZ125" s="744"/>
      <c r="BA125" s="744"/>
      <c r="BB125" s="744"/>
      <c r="BC125" s="744"/>
      <c r="BD125" s="744"/>
      <c r="BE125" s="744"/>
      <c r="BF125" s="744"/>
      <c r="BG125" s="744"/>
      <c r="BH125" s="744"/>
      <c r="BI125" s="744"/>
      <c r="BJ125" s="744"/>
      <c r="BK125" s="744"/>
      <c r="BL125" s="744"/>
    </row>
    <row r="126" spans="1:64" s="752" customFormat="1" ht="15" customHeight="1">
      <c r="A126" s="746" t="s">
        <v>3039</v>
      </c>
      <c r="B126" s="746" t="s">
        <v>2680</v>
      </c>
      <c r="C126" s="746"/>
      <c r="D126" s="746"/>
      <c r="E126" s="750" t="s">
        <v>2797</v>
      </c>
      <c r="F126" s="751">
        <v>175990</v>
      </c>
      <c r="G126" s="765"/>
      <c r="H126" s="765"/>
      <c r="I126" s="744"/>
      <c r="J126" s="744"/>
      <c r="K126" s="744"/>
      <c r="L126" s="744"/>
      <c r="M126" s="744"/>
      <c r="N126" s="744"/>
      <c r="O126" s="744"/>
      <c r="P126" s="744"/>
      <c r="Q126" s="744"/>
      <c r="R126" s="744"/>
      <c r="S126" s="744"/>
      <c r="T126" s="744"/>
      <c r="U126" s="744"/>
      <c r="V126" s="744"/>
      <c r="W126" s="744"/>
      <c r="X126" s="744"/>
      <c r="Y126" s="744"/>
      <c r="Z126" s="744"/>
      <c r="AA126" s="744"/>
      <c r="AB126" s="744"/>
      <c r="AC126" s="744"/>
      <c r="AD126" s="744"/>
      <c r="AE126" s="744"/>
      <c r="AF126" s="744"/>
      <c r="AG126" s="744"/>
      <c r="AH126" s="744"/>
      <c r="AI126" s="744"/>
      <c r="AJ126" s="744"/>
      <c r="AK126" s="744"/>
      <c r="AL126" s="744"/>
      <c r="AM126" s="744"/>
      <c r="AN126" s="744"/>
      <c r="AO126" s="744"/>
      <c r="AP126" s="744"/>
      <c r="AQ126" s="744"/>
      <c r="AR126" s="744"/>
      <c r="AS126" s="744"/>
      <c r="AT126" s="744"/>
      <c r="AU126" s="744"/>
      <c r="AV126" s="744"/>
      <c r="AW126" s="744"/>
      <c r="AX126" s="744"/>
      <c r="AY126" s="744"/>
      <c r="AZ126" s="744"/>
      <c r="BA126" s="744"/>
      <c r="BB126" s="744"/>
      <c r="BC126" s="744"/>
      <c r="BD126" s="744"/>
      <c r="BE126" s="744"/>
      <c r="BF126" s="744"/>
      <c r="BG126" s="744"/>
      <c r="BH126" s="744"/>
      <c r="BI126" s="744"/>
      <c r="BJ126" s="744"/>
      <c r="BK126" s="744"/>
      <c r="BL126" s="744"/>
    </row>
    <row r="127" spans="1:64" s="752" customFormat="1" ht="15" customHeight="1">
      <c r="A127" s="746" t="s">
        <v>3039</v>
      </c>
      <c r="B127" s="746" t="s">
        <v>2751</v>
      </c>
      <c r="C127" s="759">
        <v>4083262</v>
      </c>
      <c r="D127" s="757">
        <v>45352</v>
      </c>
      <c r="E127" s="750" t="s">
        <v>2793</v>
      </c>
      <c r="F127" s="751">
        <v>100000</v>
      </c>
      <c r="G127" s="765"/>
      <c r="H127" s="765"/>
      <c r="I127" s="744"/>
      <c r="J127" s="744"/>
      <c r="K127" s="744"/>
      <c r="L127" s="744"/>
      <c r="M127" s="744"/>
      <c r="N127" s="744"/>
      <c r="O127" s="744"/>
      <c r="P127" s="744"/>
      <c r="Q127" s="744"/>
      <c r="R127" s="744"/>
      <c r="S127" s="744"/>
      <c r="T127" s="744"/>
      <c r="U127" s="744"/>
      <c r="V127" s="744"/>
      <c r="W127" s="744"/>
      <c r="X127" s="744"/>
      <c r="Y127" s="744"/>
      <c r="Z127" s="744"/>
      <c r="AA127" s="744"/>
      <c r="AB127" s="744"/>
      <c r="AC127" s="744"/>
      <c r="AD127" s="744"/>
      <c r="AE127" s="744"/>
      <c r="AF127" s="744"/>
      <c r="AG127" s="744"/>
      <c r="AH127" s="744"/>
      <c r="AI127" s="744"/>
      <c r="AJ127" s="744"/>
      <c r="AK127" s="744"/>
      <c r="AL127" s="744"/>
      <c r="AM127" s="744"/>
      <c r="AN127" s="744"/>
      <c r="AO127" s="744"/>
      <c r="AP127" s="744"/>
      <c r="AQ127" s="744"/>
      <c r="AR127" s="744"/>
      <c r="AS127" s="744"/>
      <c r="AT127" s="744"/>
      <c r="AU127" s="744"/>
      <c r="AV127" s="744"/>
      <c r="AW127" s="744"/>
      <c r="AX127" s="744"/>
      <c r="AY127" s="744"/>
      <c r="AZ127" s="744"/>
      <c r="BA127" s="744"/>
      <c r="BB127" s="744"/>
      <c r="BC127" s="744"/>
      <c r="BD127" s="744"/>
      <c r="BE127" s="744"/>
      <c r="BF127" s="744"/>
      <c r="BG127" s="744"/>
      <c r="BH127" s="744"/>
      <c r="BI127" s="744"/>
      <c r="BJ127" s="744"/>
      <c r="BK127" s="744"/>
      <c r="BL127" s="744"/>
    </row>
    <row r="128" spans="1:64" s="752" customFormat="1" ht="15" customHeight="1">
      <c r="A128" s="746" t="s">
        <v>3039</v>
      </c>
      <c r="B128" s="746" t="s">
        <v>3064</v>
      </c>
      <c r="C128" s="746"/>
      <c r="D128" s="746"/>
      <c r="E128" s="760" t="s">
        <v>3065</v>
      </c>
      <c r="F128" s="755">
        <v>342400</v>
      </c>
      <c r="G128" s="765"/>
      <c r="H128" s="765"/>
      <c r="I128" s="744"/>
      <c r="J128" s="744"/>
      <c r="K128" s="744"/>
      <c r="L128" s="744"/>
      <c r="M128" s="744"/>
      <c r="N128" s="744"/>
      <c r="O128" s="744"/>
      <c r="P128" s="744"/>
      <c r="Q128" s="744"/>
      <c r="R128" s="744"/>
      <c r="S128" s="744"/>
      <c r="T128" s="744"/>
      <c r="U128" s="744"/>
      <c r="V128" s="744"/>
      <c r="W128" s="744"/>
      <c r="X128" s="744"/>
      <c r="Y128" s="744"/>
      <c r="Z128" s="744"/>
      <c r="AA128" s="744"/>
      <c r="AB128" s="744"/>
      <c r="AC128" s="744"/>
      <c r="AD128" s="744"/>
      <c r="AE128" s="744"/>
      <c r="AF128" s="744"/>
      <c r="AG128" s="744"/>
      <c r="AH128" s="744"/>
      <c r="AI128" s="744"/>
      <c r="AJ128" s="744"/>
      <c r="AK128" s="744"/>
      <c r="AL128" s="744"/>
      <c r="AM128" s="744"/>
      <c r="AN128" s="744"/>
      <c r="AO128" s="744"/>
      <c r="AP128" s="744"/>
      <c r="AQ128" s="744"/>
      <c r="AR128" s="744"/>
      <c r="AS128" s="744"/>
      <c r="AT128" s="744"/>
      <c r="AU128" s="744"/>
      <c r="AV128" s="744"/>
      <c r="AW128" s="744"/>
      <c r="AX128" s="744"/>
      <c r="AY128" s="744"/>
      <c r="AZ128" s="744"/>
      <c r="BA128" s="744"/>
      <c r="BB128" s="744"/>
      <c r="BC128" s="744"/>
      <c r="BD128" s="744"/>
      <c r="BE128" s="744"/>
      <c r="BF128" s="744"/>
      <c r="BG128" s="744"/>
      <c r="BH128" s="744"/>
      <c r="BI128" s="744"/>
      <c r="BJ128" s="744"/>
      <c r="BK128" s="744"/>
      <c r="BL128" s="744"/>
    </row>
    <row r="129" spans="1:64" s="752" customFormat="1" ht="15" customHeight="1">
      <c r="A129" s="746" t="s">
        <v>3039</v>
      </c>
      <c r="B129" s="746" t="s">
        <v>2734</v>
      </c>
      <c r="C129" s="759" t="s">
        <v>3066</v>
      </c>
      <c r="D129" s="757">
        <v>45323</v>
      </c>
      <c r="E129" s="750" t="s">
        <v>2785</v>
      </c>
      <c r="F129" s="753">
        <v>393000</v>
      </c>
      <c r="G129" s="765">
        <v>393000</v>
      </c>
      <c r="H129" s="765">
        <f>F129-G129</f>
        <v>0</v>
      </c>
      <c r="I129" s="744"/>
      <c r="J129" s="744"/>
      <c r="K129" s="744"/>
      <c r="L129" s="744"/>
      <c r="M129" s="744"/>
      <c r="N129" s="744"/>
      <c r="O129" s="744"/>
      <c r="P129" s="744"/>
      <c r="Q129" s="744"/>
      <c r="R129" s="744"/>
      <c r="S129" s="744"/>
      <c r="T129" s="744"/>
      <c r="U129" s="744"/>
      <c r="V129" s="744"/>
      <c r="W129" s="744"/>
      <c r="X129" s="744"/>
      <c r="Y129" s="744"/>
      <c r="Z129" s="744"/>
      <c r="AA129" s="744"/>
      <c r="AB129" s="744"/>
      <c r="AC129" s="744"/>
      <c r="AD129" s="744"/>
      <c r="AE129" s="744"/>
      <c r="AF129" s="744"/>
      <c r="AG129" s="744"/>
      <c r="AH129" s="744"/>
      <c r="AI129" s="744"/>
      <c r="AJ129" s="744"/>
      <c r="AK129" s="744"/>
      <c r="AL129" s="744"/>
      <c r="AM129" s="744"/>
      <c r="AN129" s="744"/>
      <c r="AO129" s="744"/>
      <c r="AP129" s="744"/>
      <c r="AQ129" s="744"/>
      <c r="AR129" s="744"/>
      <c r="AS129" s="744"/>
      <c r="AT129" s="744"/>
      <c r="AU129" s="744"/>
      <c r="AV129" s="744"/>
      <c r="AW129" s="744"/>
      <c r="AX129" s="744"/>
      <c r="AY129" s="744"/>
      <c r="AZ129" s="744"/>
      <c r="BA129" s="744"/>
      <c r="BB129" s="744"/>
      <c r="BC129" s="744"/>
      <c r="BD129" s="744"/>
      <c r="BE129" s="744"/>
      <c r="BF129" s="744"/>
      <c r="BG129" s="744"/>
      <c r="BH129" s="744"/>
      <c r="BI129" s="744"/>
      <c r="BJ129" s="744"/>
      <c r="BK129" s="744"/>
      <c r="BL129" s="744"/>
    </row>
    <row r="130" spans="1:64" s="752" customFormat="1" ht="15" customHeight="1">
      <c r="A130" s="746" t="s">
        <v>3039</v>
      </c>
      <c r="B130" s="746" t="s">
        <v>3067</v>
      </c>
      <c r="C130" s="746"/>
      <c r="D130" s="746"/>
      <c r="E130" s="760" t="s">
        <v>3068</v>
      </c>
      <c r="F130" s="751">
        <v>129920</v>
      </c>
      <c r="G130" s="765"/>
      <c r="H130" s="765"/>
      <c r="I130" s="744"/>
      <c r="J130" s="744"/>
      <c r="K130" s="744"/>
      <c r="L130" s="744"/>
      <c r="M130" s="744"/>
      <c r="N130" s="744"/>
      <c r="O130" s="744"/>
      <c r="P130" s="744"/>
      <c r="Q130" s="744"/>
      <c r="R130" s="744"/>
      <c r="S130" s="744"/>
      <c r="T130" s="744"/>
      <c r="U130" s="744"/>
      <c r="V130" s="744"/>
      <c r="W130" s="744"/>
      <c r="X130" s="744"/>
      <c r="Y130" s="744"/>
      <c r="Z130" s="744"/>
      <c r="AA130" s="744"/>
      <c r="AB130" s="744"/>
      <c r="AC130" s="744"/>
      <c r="AD130" s="744"/>
      <c r="AE130" s="744"/>
      <c r="AF130" s="744"/>
      <c r="AG130" s="744"/>
      <c r="AH130" s="744"/>
      <c r="AI130" s="744"/>
      <c r="AJ130" s="744"/>
      <c r="AK130" s="744"/>
      <c r="AL130" s="744"/>
      <c r="AM130" s="744"/>
      <c r="AN130" s="744"/>
      <c r="AO130" s="744"/>
      <c r="AP130" s="744"/>
      <c r="AQ130" s="744"/>
      <c r="AR130" s="744"/>
      <c r="AS130" s="744"/>
      <c r="AT130" s="744"/>
      <c r="AU130" s="744"/>
      <c r="AV130" s="744"/>
      <c r="AW130" s="744"/>
      <c r="AX130" s="744"/>
      <c r="AY130" s="744"/>
      <c r="AZ130" s="744"/>
      <c r="BA130" s="744"/>
      <c r="BB130" s="744"/>
      <c r="BC130" s="744"/>
      <c r="BD130" s="744"/>
      <c r="BE130" s="744"/>
      <c r="BF130" s="744"/>
      <c r="BG130" s="744"/>
      <c r="BH130" s="744"/>
      <c r="BI130" s="744"/>
      <c r="BJ130" s="744"/>
      <c r="BK130" s="744"/>
      <c r="BL130" s="744"/>
    </row>
    <row r="131" spans="1:64" s="752" customFormat="1" ht="15" customHeight="1">
      <c r="A131" s="746" t="s">
        <v>3039</v>
      </c>
      <c r="B131" s="746" t="s">
        <v>2856</v>
      </c>
      <c r="C131" s="756">
        <v>3781970</v>
      </c>
      <c r="D131" s="757">
        <v>45323</v>
      </c>
      <c r="E131" s="750" t="s">
        <v>3069</v>
      </c>
      <c r="F131" s="751">
        <v>319985</v>
      </c>
      <c r="G131" s="765"/>
      <c r="H131" s="765"/>
      <c r="I131" s="744"/>
      <c r="J131" s="744"/>
      <c r="K131" s="744"/>
      <c r="L131" s="744"/>
      <c r="M131" s="744"/>
      <c r="N131" s="744"/>
      <c r="O131" s="744"/>
      <c r="P131" s="744"/>
      <c r="Q131" s="744"/>
      <c r="R131" s="744"/>
      <c r="S131" s="744"/>
      <c r="T131" s="744"/>
      <c r="U131" s="744"/>
      <c r="V131" s="744"/>
      <c r="W131" s="744"/>
      <c r="X131" s="744"/>
      <c r="Y131" s="744"/>
      <c r="Z131" s="744"/>
      <c r="AA131" s="744"/>
      <c r="AB131" s="744"/>
      <c r="AC131" s="744"/>
      <c r="AD131" s="744"/>
      <c r="AE131" s="744"/>
      <c r="AF131" s="744"/>
      <c r="AG131" s="744"/>
      <c r="AH131" s="744"/>
      <c r="AI131" s="744"/>
      <c r="AJ131" s="744"/>
      <c r="AK131" s="744"/>
      <c r="AL131" s="744"/>
      <c r="AM131" s="744"/>
      <c r="AN131" s="744"/>
      <c r="AO131" s="744"/>
      <c r="AP131" s="744"/>
      <c r="AQ131" s="744"/>
      <c r="AR131" s="744"/>
      <c r="AS131" s="744"/>
      <c r="AT131" s="744"/>
      <c r="AU131" s="744"/>
      <c r="AV131" s="744"/>
      <c r="AW131" s="744"/>
      <c r="AX131" s="744"/>
      <c r="AY131" s="744"/>
      <c r="AZ131" s="744"/>
      <c r="BA131" s="744"/>
      <c r="BB131" s="744"/>
      <c r="BC131" s="744"/>
      <c r="BD131" s="744"/>
      <c r="BE131" s="744"/>
      <c r="BF131" s="744"/>
      <c r="BG131" s="744"/>
      <c r="BH131" s="744"/>
      <c r="BI131" s="744"/>
      <c r="BJ131" s="744"/>
      <c r="BK131" s="744"/>
      <c r="BL131" s="744"/>
    </row>
    <row r="132" spans="1:64" s="752" customFormat="1" ht="15" customHeight="1">
      <c r="A132" s="746" t="s">
        <v>3039</v>
      </c>
      <c r="B132" s="746" t="s">
        <v>2778</v>
      </c>
      <c r="C132" s="746"/>
      <c r="D132" s="746"/>
      <c r="E132" s="750" t="s">
        <v>3070</v>
      </c>
      <c r="F132" s="751">
        <v>30160</v>
      </c>
      <c r="G132" s="765"/>
      <c r="H132" s="765"/>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4"/>
      <c r="AY132" s="744"/>
      <c r="AZ132" s="744"/>
      <c r="BA132" s="744"/>
      <c r="BB132" s="744"/>
      <c r="BC132" s="744"/>
      <c r="BD132" s="744"/>
      <c r="BE132" s="744"/>
      <c r="BF132" s="744"/>
      <c r="BG132" s="744"/>
      <c r="BH132" s="744"/>
      <c r="BI132" s="744"/>
      <c r="BJ132" s="744"/>
      <c r="BK132" s="744"/>
      <c r="BL132" s="744"/>
    </row>
    <row r="133" spans="1:64" s="752" customFormat="1" ht="15" customHeight="1">
      <c r="A133" s="746" t="s">
        <v>3039</v>
      </c>
      <c r="B133" s="746" t="s">
        <v>2778</v>
      </c>
      <c r="C133" s="746"/>
      <c r="D133" s="746"/>
      <c r="E133" s="750" t="s">
        <v>3071</v>
      </c>
      <c r="F133" s="751">
        <v>43030</v>
      </c>
      <c r="G133" s="765"/>
      <c r="H133" s="765"/>
      <c r="I133" s="744"/>
      <c r="J133" s="744"/>
      <c r="K133" s="744"/>
      <c r="L133" s="744"/>
      <c r="M133" s="744"/>
      <c r="N133" s="744"/>
      <c r="O133" s="744"/>
      <c r="P133" s="744"/>
      <c r="Q133" s="744"/>
      <c r="R133" s="744"/>
      <c r="S133" s="744"/>
      <c r="T133" s="744"/>
      <c r="U133" s="744"/>
      <c r="V133" s="744"/>
      <c r="W133" s="744"/>
      <c r="X133" s="744"/>
      <c r="Y133" s="744"/>
      <c r="Z133" s="744"/>
      <c r="AA133" s="744"/>
      <c r="AB133" s="744"/>
      <c r="AC133" s="744"/>
      <c r="AD133" s="744"/>
      <c r="AE133" s="744"/>
      <c r="AF133" s="744"/>
      <c r="AG133" s="744"/>
      <c r="AH133" s="744"/>
      <c r="AI133" s="744"/>
      <c r="AJ133" s="744"/>
      <c r="AK133" s="744"/>
      <c r="AL133" s="744"/>
      <c r="AM133" s="744"/>
      <c r="AN133" s="744"/>
      <c r="AO133" s="744"/>
      <c r="AP133" s="744"/>
      <c r="AQ133" s="744"/>
      <c r="AR133" s="744"/>
      <c r="AS133" s="744"/>
      <c r="AT133" s="744"/>
      <c r="AU133" s="744"/>
      <c r="AV133" s="744"/>
      <c r="AW133" s="744"/>
      <c r="AX133" s="744"/>
      <c r="AY133" s="744"/>
      <c r="AZ133" s="744"/>
      <c r="BA133" s="744"/>
      <c r="BB133" s="744"/>
      <c r="BC133" s="744"/>
      <c r="BD133" s="744"/>
      <c r="BE133" s="744"/>
      <c r="BF133" s="744"/>
      <c r="BG133" s="744"/>
      <c r="BH133" s="744"/>
      <c r="BI133" s="744"/>
      <c r="BJ133" s="744"/>
      <c r="BK133" s="744"/>
      <c r="BL133" s="744"/>
    </row>
    <row r="134" spans="1:64" s="752" customFormat="1" ht="15" customHeight="1">
      <c r="A134" s="746" t="s">
        <v>3039</v>
      </c>
      <c r="B134" s="746" t="s">
        <v>2778</v>
      </c>
      <c r="C134" s="746"/>
      <c r="D134" s="746"/>
      <c r="E134" s="750" t="s">
        <v>3072</v>
      </c>
      <c r="F134" s="751">
        <v>56730</v>
      </c>
      <c r="G134" s="765"/>
      <c r="H134" s="765"/>
      <c r="I134" s="744"/>
      <c r="J134" s="744"/>
      <c r="K134" s="744"/>
      <c r="L134" s="744"/>
      <c r="M134" s="744"/>
      <c r="N134" s="744"/>
      <c r="O134" s="744"/>
      <c r="P134" s="744"/>
      <c r="Q134" s="744"/>
      <c r="R134" s="744"/>
      <c r="S134" s="744"/>
      <c r="T134" s="744"/>
      <c r="U134" s="744"/>
      <c r="V134" s="744"/>
      <c r="W134" s="744"/>
      <c r="X134" s="744"/>
      <c r="Y134" s="744"/>
      <c r="Z134" s="744"/>
      <c r="AA134" s="744"/>
      <c r="AB134" s="744"/>
      <c r="AC134" s="744"/>
      <c r="AD134" s="744"/>
      <c r="AE134" s="744"/>
      <c r="AF134" s="744"/>
      <c r="AG134" s="744"/>
      <c r="AH134" s="744"/>
      <c r="AI134" s="744"/>
      <c r="AJ134" s="744"/>
      <c r="AK134" s="744"/>
      <c r="AL134" s="744"/>
      <c r="AM134" s="744"/>
      <c r="AN134" s="744"/>
      <c r="AO134" s="744"/>
      <c r="AP134" s="744"/>
      <c r="AQ134" s="744"/>
      <c r="AR134" s="744"/>
      <c r="AS134" s="744"/>
      <c r="AT134" s="744"/>
      <c r="AU134" s="744"/>
      <c r="AV134" s="744"/>
      <c r="AW134" s="744"/>
      <c r="AX134" s="744"/>
      <c r="AY134" s="744"/>
      <c r="AZ134" s="744"/>
      <c r="BA134" s="744"/>
      <c r="BB134" s="744"/>
      <c r="BC134" s="744"/>
      <c r="BD134" s="744"/>
      <c r="BE134" s="744"/>
      <c r="BF134" s="744"/>
      <c r="BG134" s="744"/>
      <c r="BH134" s="744"/>
      <c r="BI134" s="744"/>
      <c r="BJ134" s="744"/>
      <c r="BK134" s="744"/>
      <c r="BL134" s="744"/>
    </row>
    <row r="135" spans="1:64" s="752" customFormat="1" ht="15" customHeight="1">
      <c r="A135" s="746" t="s">
        <v>3039</v>
      </c>
      <c r="B135" s="746" t="s">
        <v>2687</v>
      </c>
      <c r="C135" s="746"/>
      <c r="D135" s="746"/>
      <c r="E135" s="760" t="s">
        <v>3073</v>
      </c>
      <c r="F135" s="751">
        <v>120176</v>
      </c>
      <c r="G135" s="765"/>
      <c r="H135" s="765"/>
      <c r="I135" s="744"/>
      <c r="J135" s="744"/>
      <c r="K135" s="744"/>
      <c r="L135" s="744"/>
      <c r="M135" s="744"/>
      <c r="N135" s="744"/>
      <c r="O135" s="744"/>
      <c r="P135" s="744"/>
      <c r="Q135" s="744"/>
      <c r="R135" s="744"/>
      <c r="S135" s="744"/>
      <c r="T135" s="744"/>
      <c r="U135" s="744"/>
      <c r="V135" s="744"/>
      <c r="W135" s="744"/>
      <c r="X135" s="744"/>
      <c r="Y135" s="744"/>
      <c r="Z135" s="744"/>
      <c r="AA135" s="744"/>
      <c r="AB135" s="744"/>
      <c r="AC135" s="744"/>
      <c r="AD135" s="744"/>
      <c r="AE135" s="744"/>
      <c r="AF135" s="744"/>
      <c r="AG135" s="744"/>
      <c r="AH135" s="744"/>
      <c r="AI135" s="744"/>
      <c r="AJ135" s="744"/>
      <c r="AK135" s="744"/>
      <c r="AL135" s="744"/>
      <c r="AM135" s="744"/>
      <c r="AN135" s="744"/>
      <c r="AO135" s="744"/>
      <c r="AP135" s="744"/>
      <c r="AQ135" s="744"/>
      <c r="AR135" s="744"/>
      <c r="AS135" s="744"/>
      <c r="AT135" s="744"/>
      <c r="AU135" s="744"/>
      <c r="AV135" s="744"/>
      <c r="AW135" s="744"/>
      <c r="AX135" s="744"/>
      <c r="AY135" s="744"/>
      <c r="AZ135" s="744"/>
      <c r="BA135" s="744"/>
      <c r="BB135" s="744"/>
      <c r="BC135" s="744"/>
      <c r="BD135" s="744"/>
      <c r="BE135" s="744"/>
      <c r="BF135" s="744"/>
      <c r="BG135" s="744"/>
      <c r="BH135" s="744"/>
      <c r="BI135" s="744"/>
      <c r="BJ135" s="744"/>
      <c r="BK135" s="744"/>
      <c r="BL135" s="744"/>
    </row>
    <row r="136" spans="1:64" s="752" customFormat="1" ht="15" customHeight="1">
      <c r="A136" s="746" t="s">
        <v>3039</v>
      </c>
      <c r="B136" s="746" t="s">
        <v>3074</v>
      </c>
      <c r="C136" s="756" t="s">
        <v>3075</v>
      </c>
      <c r="D136" s="757">
        <v>45261</v>
      </c>
      <c r="E136" s="760" t="s">
        <v>3076</v>
      </c>
      <c r="F136" s="751">
        <v>1123550</v>
      </c>
      <c r="G136" s="765"/>
      <c r="H136" s="765"/>
      <c r="I136" s="744"/>
      <c r="J136" s="744"/>
      <c r="K136" s="744"/>
      <c r="L136" s="744"/>
      <c r="M136" s="744"/>
      <c r="N136" s="744"/>
      <c r="O136" s="744"/>
      <c r="P136" s="744"/>
      <c r="Q136" s="744"/>
      <c r="R136" s="744"/>
      <c r="S136" s="744"/>
      <c r="T136" s="744"/>
      <c r="U136" s="744"/>
      <c r="V136" s="744"/>
      <c r="W136" s="744"/>
      <c r="X136" s="744"/>
      <c r="Y136" s="744"/>
      <c r="Z136" s="744"/>
      <c r="AA136" s="744"/>
      <c r="AB136" s="744"/>
      <c r="AC136" s="744"/>
      <c r="AD136" s="744"/>
      <c r="AE136" s="744"/>
      <c r="AF136" s="744"/>
      <c r="AG136" s="744"/>
      <c r="AH136" s="744"/>
      <c r="AI136" s="744"/>
      <c r="AJ136" s="744"/>
      <c r="AK136" s="744"/>
      <c r="AL136" s="744"/>
      <c r="AM136" s="744"/>
      <c r="AN136" s="744"/>
      <c r="AO136" s="744"/>
      <c r="AP136" s="744"/>
      <c r="AQ136" s="744"/>
      <c r="AR136" s="744"/>
      <c r="AS136" s="744"/>
      <c r="AT136" s="744"/>
      <c r="AU136" s="744"/>
      <c r="AV136" s="744"/>
      <c r="AW136" s="744"/>
      <c r="AX136" s="744"/>
      <c r="AY136" s="744"/>
      <c r="AZ136" s="744"/>
      <c r="BA136" s="744"/>
      <c r="BB136" s="744"/>
      <c r="BC136" s="744"/>
      <c r="BD136" s="744"/>
      <c r="BE136" s="744"/>
      <c r="BF136" s="744"/>
      <c r="BG136" s="744"/>
      <c r="BH136" s="744"/>
      <c r="BI136" s="744"/>
      <c r="BJ136" s="744"/>
      <c r="BK136" s="744"/>
      <c r="BL136" s="744"/>
    </row>
    <row r="137" spans="1:64" s="752" customFormat="1" ht="15" customHeight="1">
      <c r="A137" s="746" t="s">
        <v>3039</v>
      </c>
      <c r="B137" s="746" t="s">
        <v>2723</v>
      </c>
      <c r="C137" s="747">
        <v>4224437</v>
      </c>
      <c r="D137" s="757">
        <v>45323</v>
      </c>
      <c r="E137" s="750" t="s">
        <v>2733</v>
      </c>
      <c r="F137" s="753">
        <v>250000</v>
      </c>
      <c r="G137" s="765"/>
      <c r="H137" s="765"/>
      <c r="I137" s="744"/>
      <c r="J137" s="744"/>
      <c r="K137" s="744"/>
      <c r="L137" s="744"/>
      <c r="M137" s="744"/>
      <c r="N137" s="744"/>
      <c r="O137" s="744"/>
      <c r="P137" s="744"/>
      <c r="Q137" s="744"/>
      <c r="R137" s="744"/>
      <c r="S137" s="744"/>
      <c r="T137" s="744"/>
      <c r="U137" s="744"/>
      <c r="V137" s="744"/>
      <c r="W137" s="744"/>
      <c r="X137" s="744"/>
      <c r="Y137" s="744"/>
      <c r="Z137" s="744"/>
      <c r="AA137" s="744"/>
      <c r="AB137" s="744"/>
      <c r="AC137" s="744"/>
      <c r="AD137" s="744"/>
      <c r="AE137" s="744"/>
      <c r="AF137" s="744"/>
      <c r="AG137" s="744"/>
      <c r="AH137" s="744"/>
      <c r="AI137" s="744"/>
      <c r="AJ137" s="744"/>
      <c r="AK137" s="744"/>
      <c r="AL137" s="744"/>
      <c r="AM137" s="744"/>
      <c r="AN137" s="744"/>
      <c r="AO137" s="744"/>
      <c r="AP137" s="744"/>
      <c r="AQ137" s="744"/>
      <c r="AR137" s="744"/>
      <c r="AS137" s="744"/>
      <c r="AT137" s="744"/>
      <c r="AU137" s="744"/>
      <c r="AV137" s="744"/>
      <c r="AW137" s="744"/>
      <c r="AX137" s="744"/>
      <c r="AY137" s="744"/>
      <c r="AZ137" s="744"/>
      <c r="BA137" s="744"/>
      <c r="BB137" s="744"/>
      <c r="BC137" s="744"/>
      <c r="BD137" s="744"/>
      <c r="BE137" s="744"/>
      <c r="BF137" s="744"/>
      <c r="BG137" s="744"/>
      <c r="BH137" s="744"/>
      <c r="BI137" s="744"/>
      <c r="BJ137" s="744"/>
      <c r="BK137" s="744"/>
      <c r="BL137" s="744"/>
    </row>
    <row r="138" spans="1:64" s="752" customFormat="1" ht="15" customHeight="1">
      <c r="A138" s="746" t="s">
        <v>3039</v>
      </c>
      <c r="B138" s="746" t="s">
        <v>2713</v>
      </c>
      <c r="C138" s="756">
        <v>4004784</v>
      </c>
      <c r="D138" s="757">
        <v>45200</v>
      </c>
      <c r="E138" s="750" t="s">
        <v>2726</v>
      </c>
      <c r="F138" s="753">
        <v>334790</v>
      </c>
      <c r="G138" s="765">
        <v>334790</v>
      </c>
      <c r="H138" s="765">
        <f>F138-G138</f>
        <v>0</v>
      </c>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4"/>
      <c r="AY138" s="744"/>
      <c r="AZ138" s="744"/>
      <c r="BA138" s="744"/>
      <c r="BB138" s="744"/>
      <c r="BC138" s="744"/>
      <c r="BD138" s="744"/>
      <c r="BE138" s="744"/>
      <c r="BF138" s="744"/>
      <c r="BG138" s="744"/>
      <c r="BH138" s="744"/>
      <c r="BI138" s="744"/>
      <c r="BJ138" s="744"/>
      <c r="BK138" s="744"/>
      <c r="BL138" s="744"/>
    </row>
    <row r="139" spans="1:64" s="752" customFormat="1" ht="15" customHeight="1">
      <c r="A139" s="746" t="s">
        <v>3039</v>
      </c>
      <c r="B139" s="746" t="s">
        <v>2738</v>
      </c>
      <c r="C139" s="759">
        <v>273394</v>
      </c>
      <c r="D139" s="757">
        <v>45413</v>
      </c>
      <c r="E139" s="750" t="s">
        <v>2789</v>
      </c>
      <c r="F139" s="751">
        <v>130000</v>
      </c>
      <c r="G139" s="765"/>
      <c r="H139" s="765"/>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4"/>
      <c r="AY139" s="744"/>
      <c r="AZ139" s="744"/>
      <c r="BA139" s="744"/>
      <c r="BB139" s="744"/>
      <c r="BC139" s="744"/>
      <c r="BD139" s="744"/>
      <c r="BE139" s="744"/>
      <c r="BF139" s="744"/>
      <c r="BG139" s="744"/>
      <c r="BH139" s="744"/>
      <c r="BI139" s="744"/>
      <c r="BJ139" s="744"/>
      <c r="BK139" s="744"/>
      <c r="BL139" s="744"/>
    </row>
    <row r="140" spans="1:64" s="752" customFormat="1" ht="15" customHeight="1">
      <c r="A140" s="746" t="s">
        <v>3039</v>
      </c>
      <c r="B140" s="746" t="s">
        <v>3077</v>
      </c>
      <c r="C140" s="756" t="s">
        <v>3078</v>
      </c>
      <c r="D140" s="757">
        <v>45323</v>
      </c>
      <c r="E140" s="750" t="s">
        <v>3079</v>
      </c>
      <c r="F140" s="751">
        <v>280944</v>
      </c>
      <c r="G140" s="765"/>
      <c r="H140" s="765"/>
      <c r="I140" s="744"/>
      <c r="J140" s="744"/>
      <c r="K140" s="744"/>
      <c r="L140" s="744"/>
      <c r="M140" s="744"/>
      <c r="N140" s="744"/>
      <c r="O140" s="744"/>
      <c r="P140" s="744"/>
      <c r="Q140" s="744"/>
      <c r="R140" s="744"/>
      <c r="S140" s="744"/>
      <c r="T140" s="744"/>
      <c r="U140" s="744"/>
      <c r="V140" s="744"/>
      <c r="W140" s="744"/>
      <c r="X140" s="744"/>
      <c r="Y140" s="744"/>
      <c r="Z140" s="744"/>
      <c r="AA140" s="744"/>
      <c r="AB140" s="744"/>
      <c r="AC140" s="744"/>
      <c r="AD140" s="744"/>
      <c r="AE140" s="744"/>
      <c r="AF140" s="744"/>
      <c r="AG140" s="744"/>
      <c r="AH140" s="744"/>
      <c r="AI140" s="744"/>
      <c r="AJ140" s="744"/>
      <c r="AK140" s="744"/>
      <c r="AL140" s="744"/>
      <c r="AM140" s="744"/>
      <c r="AN140" s="744"/>
      <c r="AO140" s="744"/>
      <c r="AP140" s="744"/>
      <c r="AQ140" s="744"/>
      <c r="AR140" s="744"/>
      <c r="AS140" s="744"/>
      <c r="AT140" s="744"/>
      <c r="AU140" s="744"/>
      <c r="AV140" s="744"/>
      <c r="AW140" s="744"/>
      <c r="AX140" s="744"/>
      <c r="AY140" s="744"/>
      <c r="AZ140" s="744"/>
      <c r="BA140" s="744"/>
      <c r="BB140" s="744"/>
      <c r="BC140" s="744"/>
      <c r="BD140" s="744"/>
      <c r="BE140" s="744"/>
      <c r="BF140" s="744"/>
      <c r="BG140" s="744"/>
      <c r="BH140" s="744"/>
      <c r="BI140" s="744"/>
      <c r="BJ140" s="744"/>
      <c r="BK140" s="744"/>
      <c r="BL140" s="744"/>
    </row>
    <row r="141" spans="1:64" s="752" customFormat="1" ht="15" customHeight="1">
      <c r="A141" s="746" t="s">
        <v>3039</v>
      </c>
      <c r="B141" s="746" t="s">
        <v>3080</v>
      </c>
      <c r="C141" s="746"/>
      <c r="D141" s="746"/>
      <c r="E141" s="760" t="s">
        <v>3040</v>
      </c>
      <c r="F141" s="755">
        <v>274000</v>
      </c>
      <c r="G141" s="765"/>
      <c r="H141" s="765"/>
      <c r="I141" s="744"/>
      <c r="J141" s="744"/>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4"/>
      <c r="AK141" s="744"/>
      <c r="AL141" s="744"/>
      <c r="AM141" s="744"/>
      <c r="AN141" s="744"/>
      <c r="AO141" s="744"/>
      <c r="AP141" s="744"/>
      <c r="AQ141" s="744"/>
      <c r="AR141" s="744"/>
      <c r="AS141" s="744"/>
      <c r="AT141" s="744"/>
      <c r="AU141" s="744"/>
      <c r="AV141" s="744"/>
      <c r="AW141" s="744"/>
      <c r="AX141" s="744"/>
      <c r="AY141" s="744"/>
      <c r="AZ141" s="744"/>
      <c r="BA141" s="744"/>
      <c r="BB141" s="744"/>
      <c r="BC141" s="744"/>
      <c r="BD141" s="744"/>
      <c r="BE141" s="744"/>
      <c r="BF141" s="744"/>
      <c r="BG141" s="744"/>
      <c r="BH141" s="744"/>
      <c r="BI141" s="744"/>
      <c r="BJ141" s="744"/>
      <c r="BK141" s="744"/>
      <c r="BL141" s="744"/>
    </row>
    <row r="142" spans="1:64" s="752" customFormat="1" ht="15" customHeight="1">
      <c r="A142" s="746" t="s">
        <v>3039</v>
      </c>
      <c r="B142" s="746" t="s">
        <v>2781</v>
      </c>
      <c r="C142" s="746"/>
      <c r="D142" s="746"/>
      <c r="E142" s="750" t="s">
        <v>3081</v>
      </c>
      <c r="F142" s="751">
        <v>117000</v>
      </c>
      <c r="G142" s="765"/>
      <c r="H142" s="765"/>
      <c r="I142" s="744"/>
      <c r="J142" s="744"/>
      <c r="K142" s="744"/>
      <c r="L142" s="744"/>
      <c r="M142" s="744"/>
      <c r="N142" s="744"/>
      <c r="O142" s="744"/>
      <c r="P142" s="744"/>
      <c r="Q142" s="744"/>
      <c r="R142" s="744"/>
      <c r="S142" s="744"/>
      <c r="T142" s="744"/>
      <c r="U142" s="744"/>
      <c r="V142" s="744"/>
      <c r="W142" s="744"/>
      <c r="X142" s="744"/>
      <c r="Y142" s="744"/>
      <c r="Z142" s="744"/>
      <c r="AA142" s="744"/>
      <c r="AB142" s="744"/>
      <c r="AC142" s="744"/>
      <c r="AD142" s="744"/>
      <c r="AE142" s="744"/>
      <c r="AF142" s="744"/>
      <c r="AG142" s="744"/>
      <c r="AH142" s="744"/>
      <c r="AI142" s="744"/>
      <c r="AJ142" s="744"/>
      <c r="AK142" s="744"/>
      <c r="AL142" s="744"/>
      <c r="AM142" s="744"/>
      <c r="AN142" s="744"/>
      <c r="AO142" s="744"/>
      <c r="AP142" s="744"/>
      <c r="AQ142" s="744"/>
      <c r="AR142" s="744"/>
      <c r="AS142" s="744"/>
      <c r="AT142" s="744"/>
      <c r="AU142" s="744"/>
      <c r="AV142" s="744"/>
      <c r="AW142" s="744"/>
      <c r="AX142" s="744"/>
      <c r="AY142" s="744"/>
      <c r="AZ142" s="744"/>
      <c r="BA142" s="744"/>
      <c r="BB142" s="744"/>
      <c r="BC142" s="744"/>
      <c r="BD142" s="744"/>
      <c r="BE142" s="744"/>
      <c r="BF142" s="744"/>
      <c r="BG142" s="744"/>
      <c r="BH142" s="744"/>
      <c r="BI142" s="744"/>
      <c r="BJ142" s="744"/>
      <c r="BK142" s="744"/>
      <c r="BL142" s="744"/>
    </row>
    <row r="143" spans="1:64" s="752" customFormat="1" ht="15" customHeight="1">
      <c r="A143" s="746" t="s">
        <v>3039</v>
      </c>
      <c r="B143" s="746" t="s">
        <v>3082</v>
      </c>
      <c r="C143" s="746"/>
      <c r="D143" s="746"/>
      <c r="E143" s="750" t="s">
        <v>3083</v>
      </c>
      <c r="F143" s="751">
        <v>54480</v>
      </c>
      <c r="G143" s="765"/>
      <c r="H143" s="765"/>
      <c r="I143" s="744"/>
      <c r="J143" s="744"/>
      <c r="K143" s="744"/>
      <c r="L143" s="744"/>
      <c r="M143" s="744"/>
      <c r="N143" s="744"/>
      <c r="O143" s="744"/>
      <c r="P143" s="744"/>
      <c r="Q143" s="744"/>
      <c r="R143" s="744"/>
      <c r="S143" s="744"/>
      <c r="T143" s="744"/>
      <c r="U143" s="744"/>
      <c r="V143" s="744"/>
      <c r="W143" s="744"/>
      <c r="X143" s="744"/>
      <c r="Y143" s="744"/>
      <c r="Z143" s="744"/>
      <c r="AA143" s="744"/>
      <c r="AB143" s="744"/>
      <c r="AC143" s="744"/>
      <c r="AD143" s="744"/>
      <c r="AE143" s="744"/>
      <c r="AF143" s="744"/>
      <c r="AG143" s="744"/>
      <c r="AH143" s="744"/>
      <c r="AI143" s="744"/>
      <c r="AJ143" s="744"/>
      <c r="AK143" s="744"/>
      <c r="AL143" s="744"/>
      <c r="AM143" s="744"/>
      <c r="AN143" s="744"/>
      <c r="AO143" s="744"/>
      <c r="AP143" s="744"/>
      <c r="AQ143" s="744"/>
      <c r="AR143" s="744"/>
      <c r="AS143" s="744"/>
      <c r="AT143" s="744"/>
      <c r="AU143" s="744"/>
      <c r="AV143" s="744"/>
      <c r="AW143" s="744"/>
      <c r="AX143" s="744"/>
      <c r="AY143" s="744"/>
      <c r="AZ143" s="744"/>
      <c r="BA143" s="744"/>
      <c r="BB143" s="744"/>
      <c r="BC143" s="744"/>
      <c r="BD143" s="744"/>
      <c r="BE143" s="744"/>
      <c r="BF143" s="744"/>
      <c r="BG143" s="744"/>
      <c r="BH143" s="744"/>
      <c r="BI143" s="744"/>
      <c r="BJ143" s="744"/>
      <c r="BK143" s="744"/>
      <c r="BL143" s="744"/>
    </row>
    <row r="144" spans="1:64" s="752" customFormat="1" ht="15" customHeight="1">
      <c r="A144" s="746" t="s">
        <v>3039</v>
      </c>
      <c r="B144" s="746" t="s">
        <v>3082</v>
      </c>
      <c r="C144" s="746"/>
      <c r="D144" s="746"/>
      <c r="E144" s="750" t="s">
        <v>3084</v>
      </c>
      <c r="F144" s="751">
        <v>46160</v>
      </c>
      <c r="G144" s="765"/>
      <c r="H144" s="765"/>
      <c r="I144" s="744"/>
      <c r="J144" s="744"/>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4"/>
      <c r="AK144" s="744"/>
      <c r="AL144" s="744"/>
      <c r="AM144" s="744"/>
      <c r="AN144" s="744"/>
      <c r="AO144" s="744"/>
      <c r="AP144" s="744"/>
      <c r="AQ144" s="744"/>
      <c r="AR144" s="744"/>
      <c r="AS144" s="744"/>
      <c r="AT144" s="744"/>
      <c r="AU144" s="744"/>
      <c r="AV144" s="744"/>
      <c r="AW144" s="744"/>
      <c r="AX144" s="744"/>
      <c r="AY144" s="744"/>
      <c r="AZ144" s="744"/>
      <c r="BA144" s="744"/>
      <c r="BB144" s="744"/>
      <c r="BC144" s="744"/>
      <c r="BD144" s="744"/>
      <c r="BE144" s="744"/>
      <c r="BF144" s="744"/>
      <c r="BG144" s="744"/>
      <c r="BH144" s="744"/>
      <c r="BI144" s="744"/>
      <c r="BJ144" s="744"/>
      <c r="BK144" s="744"/>
      <c r="BL144" s="744"/>
    </row>
    <row r="145" spans="1:64" s="752" customFormat="1" ht="15" customHeight="1">
      <c r="A145" s="746" t="s">
        <v>3039</v>
      </c>
      <c r="B145" s="746" t="s">
        <v>3082</v>
      </c>
      <c r="C145" s="746"/>
      <c r="D145" s="746"/>
      <c r="E145" s="750" t="s">
        <v>3085</v>
      </c>
      <c r="F145" s="751">
        <v>45610</v>
      </c>
      <c r="G145" s="765"/>
      <c r="H145" s="765"/>
      <c r="I145" s="744"/>
      <c r="J145" s="744"/>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4"/>
      <c r="AK145" s="744"/>
      <c r="AL145" s="744"/>
      <c r="AM145" s="744"/>
      <c r="AN145" s="744"/>
      <c r="AO145" s="744"/>
      <c r="AP145" s="744"/>
      <c r="AQ145" s="744"/>
      <c r="AR145" s="744"/>
      <c r="AS145" s="744"/>
      <c r="AT145" s="744"/>
      <c r="AU145" s="744"/>
      <c r="AV145" s="744"/>
      <c r="AW145" s="744"/>
      <c r="AX145" s="744"/>
      <c r="AY145" s="744"/>
      <c r="AZ145" s="744"/>
      <c r="BA145" s="744"/>
      <c r="BB145" s="744"/>
      <c r="BC145" s="744"/>
      <c r="BD145" s="744"/>
      <c r="BE145" s="744"/>
      <c r="BF145" s="744"/>
      <c r="BG145" s="744"/>
      <c r="BH145" s="744"/>
      <c r="BI145" s="744"/>
      <c r="BJ145" s="744"/>
      <c r="BK145" s="744"/>
      <c r="BL145" s="744"/>
    </row>
    <row r="146" spans="1:64" s="752" customFormat="1" ht="15" customHeight="1">
      <c r="A146" s="746" t="s">
        <v>3039</v>
      </c>
      <c r="B146" s="746" t="s">
        <v>2765</v>
      </c>
      <c r="C146" s="756">
        <v>1919552</v>
      </c>
      <c r="D146" s="757">
        <v>45292</v>
      </c>
      <c r="E146" s="760" t="s">
        <v>2819</v>
      </c>
      <c r="F146" s="751">
        <v>500000</v>
      </c>
      <c r="G146" s="765"/>
      <c r="H146" s="765"/>
      <c r="I146" s="744"/>
      <c r="J146" s="744"/>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4"/>
      <c r="AK146" s="744"/>
      <c r="AL146" s="744"/>
      <c r="AM146" s="744"/>
      <c r="AN146" s="744"/>
      <c r="AO146" s="744"/>
      <c r="AP146" s="744"/>
      <c r="AQ146" s="744"/>
      <c r="AR146" s="744"/>
      <c r="AS146" s="744"/>
      <c r="AT146" s="744"/>
      <c r="AU146" s="744"/>
      <c r="AV146" s="744"/>
      <c r="AW146" s="744"/>
      <c r="AX146" s="744"/>
      <c r="AY146" s="744"/>
      <c r="AZ146" s="744"/>
      <c r="BA146" s="744"/>
      <c r="BB146" s="744"/>
      <c r="BC146" s="744"/>
      <c r="BD146" s="744"/>
      <c r="BE146" s="744"/>
      <c r="BF146" s="744"/>
      <c r="BG146" s="744"/>
      <c r="BH146" s="744"/>
      <c r="BI146" s="744"/>
      <c r="BJ146" s="744"/>
      <c r="BK146" s="744"/>
      <c r="BL146" s="744"/>
    </row>
    <row r="147" spans="1:64" s="752" customFormat="1" ht="15" customHeight="1">
      <c r="A147" s="746" t="s">
        <v>3039</v>
      </c>
      <c r="B147" s="746" t="s">
        <v>2784</v>
      </c>
      <c r="C147" s="746"/>
      <c r="D147" s="746"/>
      <c r="E147" s="750" t="s">
        <v>3086</v>
      </c>
      <c r="F147" s="751">
        <v>39630</v>
      </c>
      <c r="G147" s="765"/>
      <c r="H147" s="765"/>
      <c r="I147" s="744"/>
      <c r="J147" s="744"/>
      <c r="K147" s="744"/>
      <c r="L147" s="744"/>
      <c r="M147" s="744"/>
      <c r="N147" s="744"/>
      <c r="O147" s="744"/>
      <c r="P147" s="744"/>
      <c r="Q147" s="744"/>
      <c r="R147" s="744"/>
      <c r="S147" s="744"/>
      <c r="T147" s="744"/>
      <c r="U147" s="744"/>
      <c r="V147" s="744"/>
      <c r="W147" s="744"/>
      <c r="X147" s="744"/>
      <c r="Y147" s="744"/>
      <c r="Z147" s="744"/>
      <c r="AA147" s="744"/>
      <c r="AB147" s="744"/>
      <c r="AC147" s="744"/>
      <c r="AD147" s="744"/>
      <c r="AE147" s="744"/>
      <c r="AF147" s="744"/>
      <c r="AG147" s="744"/>
      <c r="AH147" s="744"/>
      <c r="AI147" s="744"/>
      <c r="AJ147" s="744"/>
      <c r="AK147" s="744"/>
      <c r="AL147" s="744"/>
      <c r="AM147" s="744"/>
      <c r="AN147" s="744"/>
      <c r="AO147" s="744"/>
      <c r="AP147" s="744"/>
      <c r="AQ147" s="744"/>
      <c r="AR147" s="744"/>
      <c r="AS147" s="744"/>
      <c r="AT147" s="744"/>
      <c r="AU147" s="744"/>
      <c r="AV147" s="744"/>
      <c r="AW147" s="744"/>
      <c r="AX147" s="744"/>
      <c r="AY147" s="744"/>
      <c r="AZ147" s="744"/>
      <c r="BA147" s="744"/>
      <c r="BB147" s="744"/>
      <c r="BC147" s="744"/>
      <c r="BD147" s="744"/>
      <c r="BE147" s="744"/>
      <c r="BF147" s="744"/>
      <c r="BG147" s="744"/>
      <c r="BH147" s="744"/>
      <c r="BI147" s="744"/>
      <c r="BJ147" s="744"/>
      <c r="BK147" s="744"/>
      <c r="BL147" s="744"/>
    </row>
    <row r="148" spans="1:64" s="752" customFormat="1" ht="15" customHeight="1">
      <c r="A148" s="746" t="s">
        <v>3039</v>
      </c>
      <c r="B148" s="746" t="s">
        <v>2784</v>
      </c>
      <c r="C148" s="746"/>
      <c r="D148" s="746"/>
      <c r="E148" s="750" t="s">
        <v>3087</v>
      </c>
      <c r="F148" s="751">
        <v>44100</v>
      </c>
      <c r="G148" s="765"/>
      <c r="H148" s="765"/>
      <c r="I148" s="744"/>
      <c r="J148" s="744"/>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4"/>
      <c r="AK148" s="744"/>
      <c r="AL148" s="744"/>
      <c r="AM148" s="744"/>
      <c r="AN148" s="744"/>
      <c r="AO148" s="744"/>
      <c r="AP148" s="744"/>
      <c r="AQ148" s="744"/>
      <c r="AR148" s="744"/>
      <c r="AS148" s="744"/>
      <c r="AT148" s="744"/>
      <c r="AU148" s="744"/>
      <c r="AV148" s="744"/>
      <c r="AW148" s="744"/>
      <c r="AX148" s="744"/>
      <c r="AY148" s="744"/>
      <c r="AZ148" s="744"/>
      <c r="BA148" s="744"/>
      <c r="BB148" s="744"/>
      <c r="BC148" s="744"/>
      <c r="BD148" s="744"/>
      <c r="BE148" s="744"/>
      <c r="BF148" s="744"/>
      <c r="BG148" s="744"/>
      <c r="BH148" s="744"/>
      <c r="BI148" s="744"/>
      <c r="BJ148" s="744"/>
      <c r="BK148" s="744"/>
      <c r="BL148" s="744"/>
    </row>
    <row r="149" spans="1:64" s="752" customFormat="1" ht="15" customHeight="1">
      <c r="A149" s="746" t="s">
        <v>3039</v>
      </c>
      <c r="B149" s="746" t="s">
        <v>2775</v>
      </c>
      <c r="C149" s="746"/>
      <c r="D149" s="746"/>
      <c r="E149" s="760" t="s">
        <v>2813</v>
      </c>
      <c r="F149" s="751">
        <v>471312</v>
      </c>
      <c r="G149" s="765"/>
      <c r="H149" s="765"/>
      <c r="I149" s="744"/>
      <c r="J149" s="744"/>
      <c r="K149" s="744"/>
      <c r="L149" s="744"/>
      <c r="M149" s="744"/>
      <c r="N149" s="744"/>
      <c r="O149" s="744"/>
      <c r="P149" s="744"/>
      <c r="Q149" s="744"/>
      <c r="R149" s="744"/>
      <c r="S149" s="744"/>
      <c r="T149" s="744"/>
      <c r="U149" s="744"/>
      <c r="V149" s="744"/>
      <c r="W149" s="744"/>
      <c r="X149" s="744"/>
      <c r="Y149" s="744"/>
      <c r="Z149" s="744"/>
      <c r="AA149" s="744"/>
      <c r="AB149" s="744"/>
      <c r="AC149" s="744"/>
      <c r="AD149" s="744"/>
      <c r="AE149" s="744"/>
      <c r="AF149" s="744"/>
      <c r="AG149" s="744"/>
      <c r="AH149" s="744"/>
      <c r="AI149" s="744"/>
      <c r="AJ149" s="744"/>
      <c r="AK149" s="744"/>
      <c r="AL149" s="744"/>
      <c r="AM149" s="744"/>
      <c r="AN149" s="744"/>
      <c r="AO149" s="744"/>
      <c r="AP149" s="744"/>
      <c r="AQ149" s="744"/>
      <c r="AR149" s="744"/>
      <c r="AS149" s="744"/>
      <c r="AT149" s="744"/>
      <c r="AU149" s="744"/>
      <c r="AV149" s="744"/>
      <c r="AW149" s="744"/>
      <c r="AX149" s="744"/>
      <c r="AY149" s="744"/>
      <c r="AZ149" s="744"/>
      <c r="BA149" s="744"/>
      <c r="BB149" s="744"/>
      <c r="BC149" s="744"/>
      <c r="BD149" s="744"/>
      <c r="BE149" s="744"/>
      <c r="BF149" s="744"/>
      <c r="BG149" s="744"/>
      <c r="BH149" s="744"/>
      <c r="BI149" s="744"/>
      <c r="BJ149" s="744"/>
      <c r="BK149" s="744"/>
      <c r="BL149" s="744"/>
    </row>
    <row r="150" spans="1:64" s="752" customFormat="1" ht="15" customHeight="1">
      <c r="A150" s="746" t="s">
        <v>3039</v>
      </c>
      <c r="B150" s="746" t="s">
        <v>2772</v>
      </c>
      <c r="C150" s="746"/>
      <c r="D150" s="746"/>
      <c r="E150" s="760" t="s">
        <v>2819</v>
      </c>
      <c r="F150" s="751">
        <v>471312</v>
      </c>
      <c r="G150" s="765"/>
      <c r="H150" s="765"/>
      <c r="I150" s="744"/>
      <c r="J150" s="744"/>
      <c r="K150" s="744"/>
      <c r="L150" s="744"/>
      <c r="M150" s="744"/>
      <c r="N150" s="744"/>
      <c r="O150" s="744"/>
      <c r="P150" s="744"/>
      <c r="Q150" s="744"/>
      <c r="R150" s="744"/>
      <c r="S150" s="744"/>
      <c r="T150" s="744"/>
      <c r="U150" s="744"/>
      <c r="V150" s="744"/>
      <c r="W150" s="744"/>
      <c r="X150" s="744"/>
      <c r="Y150" s="744"/>
      <c r="Z150" s="744"/>
      <c r="AA150" s="744"/>
      <c r="AB150" s="744"/>
      <c r="AC150" s="744"/>
      <c r="AD150" s="744"/>
      <c r="AE150" s="744"/>
      <c r="AF150" s="744"/>
      <c r="AG150" s="744"/>
      <c r="AH150" s="744"/>
      <c r="AI150" s="744"/>
      <c r="AJ150" s="744"/>
      <c r="AK150" s="744"/>
      <c r="AL150" s="744"/>
      <c r="AM150" s="744"/>
      <c r="AN150" s="744"/>
      <c r="AO150" s="744"/>
      <c r="AP150" s="744"/>
      <c r="AQ150" s="744"/>
      <c r="AR150" s="744"/>
      <c r="AS150" s="744"/>
      <c r="AT150" s="744"/>
      <c r="AU150" s="744"/>
      <c r="AV150" s="744"/>
      <c r="AW150" s="744"/>
      <c r="AX150" s="744"/>
      <c r="AY150" s="744"/>
      <c r="AZ150" s="744"/>
      <c r="BA150" s="744"/>
      <c r="BB150" s="744"/>
      <c r="BC150" s="744"/>
      <c r="BD150" s="744"/>
      <c r="BE150" s="744"/>
      <c r="BF150" s="744"/>
      <c r="BG150" s="744"/>
      <c r="BH150" s="744"/>
      <c r="BI150" s="744"/>
      <c r="BJ150" s="744"/>
      <c r="BK150" s="744"/>
      <c r="BL150" s="744"/>
    </row>
    <row r="151" spans="1:64" s="752" customFormat="1" ht="15" customHeight="1">
      <c r="A151" s="746" t="s">
        <v>3039</v>
      </c>
      <c r="B151" s="746" t="s">
        <v>2828</v>
      </c>
      <c r="C151" s="756">
        <v>4224576</v>
      </c>
      <c r="D151" s="757">
        <v>45231</v>
      </c>
      <c r="E151" s="760" t="s">
        <v>3088</v>
      </c>
      <c r="F151" s="758">
        <v>985652</v>
      </c>
      <c r="G151" s="765"/>
      <c r="H151" s="765"/>
      <c r="I151" s="744"/>
      <c r="J151" s="744"/>
      <c r="K151" s="744"/>
      <c r="L151" s="744"/>
      <c r="M151" s="744"/>
      <c r="N151" s="744"/>
      <c r="O151" s="744"/>
      <c r="P151" s="744"/>
      <c r="Q151" s="744"/>
      <c r="R151" s="744"/>
      <c r="S151" s="744"/>
      <c r="T151" s="744"/>
      <c r="U151" s="744"/>
      <c r="V151" s="744"/>
      <c r="W151" s="744"/>
      <c r="X151" s="744"/>
      <c r="Y151" s="744"/>
      <c r="Z151" s="744"/>
      <c r="AA151" s="744"/>
      <c r="AB151" s="744"/>
      <c r="AC151" s="744"/>
      <c r="AD151" s="744"/>
      <c r="AE151" s="744"/>
      <c r="AF151" s="744"/>
      <c r="AG151" s="744"/>
      <c r="AH151" s="744"/>
      <c r="AI151" s="744"/>
      <c r="AJ151" s="744"/>
      <c r="AK151" s="744"/>
      <c r="AL151" s="744"/>
      <c r="AM151" s="744"/>
      <c r="AN151" s="744"/>
      <c r="AO151" s="744"/>
      <c r="AP151" s="744"/>
      <c r="AQ151" s="744"/>
      <c r="AR151" s="744"/>
      <c r="AS151" s="744"/>
      <c r="AT151" s="744"/>
      <c r="AU151" s="744"/>
      <c r="AV151" s="744"/>
      <c r="AW151" s="744"/>
      <c r="AX151" s="744"/>
      <c r="AY151" s="744"/>
      <c r="AZ151" s="744"/>
      <c r="BA151" s="744"/>
      <c r="BB151" s="744"/>
      <c r="BC151" s="744"/>
      <c r="BD151" s="744"/>
      <c r="BE151" s="744"/>
      <c r="BF151" s="744"/>
      <c r="BG151" s="744"/>
      <c r="BH151" s="744"/>
      <c r="BI151" s="744"/>
      <c r="BJ151" s="744"/>
      <c r="BK151" s="744"/>
      <c r="BL151" s="744"/>
    </row>
    <row r="152" spans="1:64" s="752" customFormat="1" ht="15" customHeight="1">
      <c r="A152" s="746" t="s">
        <v>3039</v>
      </c>
      <c r="B152" s="746" t="s">
        <v>2828</v>
      </c>
      <c r="C152" s="756">
        <v>4224572</v>
      </c>
      <c r="D152" s="757">
        <v>45261</v>
      </c>
      <c r="E152" s="760" t="s">
        <v>3089</v>
      </c>
      <c r="F152" s="753">
        <v>449000</v>
      </c>
      <c r="G152" s="765"/>
      <c r="H152" s="765"/>
      <c r="I152" s="744"/>
      <c r="J152" s="744"/>
      <c r="K152" s="744"/>
      <c r="L152" s="744"/>
      <c r="M152" s="744"/>
      <c r="N152" s="744"/>
      <c r="O152" s="744"/>
      <c r="P152" s="744"/>
      <c r="Q152" s="744"/>
      <c r="R152" s="744"/>
      <c r="S152" s="744"/>
      <c r="T152" s="744"/>
      <c r="U152" s="744"/>
      <c r="V152" s="744"/>
      <c r="W152" s="744"/>
      <c r="X152" s="744"/>
      <c r="Y152" s="744"/>
      <c r="Z152" s="744"/>
      <c r="AA152" s="744"/>
      <c r="AB152" s="744"/>
      <c r="AC152" s="744"/>
      <c r="AD152" s="744"/>
      <c r="AE152" s="744"/>
      <c r="AF152" s="744"/>
      <c r="AG152" s="744"/>
      <c r="AH152" s="744"/>
      <c r="AI152" s="744"/>
      <c r="AJ152" s="744"/>
      <c r="AK152" s="744"/>
      <c r="AL152" s="744"/>
      <c r="AM152" s="744"/>
      <c r="AN152" s="744"/>
      <c r="AO152" s="744"/>
      <c r="AP152" s="744"/>
      <c r="AQ152" s="744"/>
      <c r="AR152" s="744"/>
      <c r="AS152" s="744"/>
      <c r="AT152" s="744"/>
      <c r="AU152" s="744"/>
      <c r="AV152" s="744"/>
      <c r="AW152" s="744"/>
      <c r="AX152" s="744"/>
      <c r="AY152" s="744"/>
      <c r="AZ152" s="744"/>
      <c r="BA152" s="744"/>
      <c r="BB152" s="744"/>
      <c r="BC152" s="744"/>
      <c r="BD152" s="744"/>
      <c r="BE152" s="744"/>
      <c r="BF152" s="744"/>
      <c r="BG152" s="744"/>
      <c r="BH152" s="744"/>
      <c r="BI152" s="744"/>
      <c r="BJ152" s="744"/>
      <c r="BK152" s="744"/>
      <c r="BL152" s="744"/>
    </row>
    <row r="153" spans="1:64" s="752" customFormat="1" ht="15" customHeight="1">
      <c r="A153" s="746" t="s">
        <v>3039</v>
      </c>
      <c r="B153" s="746" t="s">
        <v>2768</v>
      </c>
      <c r="C153" s="746"/>
      <c r="D153" s="746"/>
      <c r="E153" s="760" t="s">
        <v>2822</v>
      </c>
      <c r="F153" s="751">
        <v>417000</v>
      </c>
      <c r="G153" s="765"/>
      <c r="H153" s="765"/>
      <c r="I153" s="744"/>
      <c r="J153" s="744"/>
      <c r="K153" s="744"/>
      <c r="L153" s="744"/>
      <c r="M153" s="744"/>
      <c r="N153" s="744"/>
      <c r="O153" s="744"/>
      <c r="P153" s="744"/>
      <c r="Q153" s="744"/>
      <c r="R153" s="744"/>
      <c r="S153" s="744"/>
      <c r="T153" s="744"/>
      <c r="U153" s="744"/>
      <c r="V153" s="744"/>
      <c r="W153" s="744"/>
      <c r="X153" s="744"/>
      <c r="Y153" s="744"/>
      <c r="Z153" s="744"/>
      <c r="AA153" s="744"/>
      <c r="AB153" s="744"/>
      <c r="AC153" s="744"/>
      <c r="AD153" s="744"/>
      <c r="AE153" s="744"/>
      <c r="AF153" s="744"/>
      <c r="AG153" s="744"/>
      <c r="AH153" s="744"/>
      <c r="AI153" s="744"/>
      <c r="AJ153" s="744"/>
      <c r="AK153" s="744"/>
      <c r="AL153" s="744"/>
      <c r="AM153" s="744"/>
      <c r="AN153" s="744"/>
      <c r="AO153" s="744"/>
      <c r="AP153" s="744"/>
      <c r="AQ153" s="744"/>
      <c r="AR153" s="744"/>
      <c r="AS153" s="744"/>
      <c r="AT153" s="744"/>
      <c r="AU153" s="744"/>
      <c r="AV153" s="744"/>
      <c r="AW153" s="744"/>
      <c r="AX153" s="744"/>
      <c r="AY153" s="744"/>
      <c r="AZ153" s="744"/>
      <c r="BA153" s="744"/>
      <c r="BB153" s="744"/>
      <c r="BC153" s="744"/>
      <c r="BD153" s="744"/>
      <c r="BE153" s="744"/>
      <c r="BF153" s="744"/>
      <c r="BG153" s="744"/>
      <c r="BH153" s="744"/>
      <c r="BI153" s="744"/>
      <c r="BJ153" s="744"/>
      <c r="BK153" s="744"/>
      <c r="BL153" s="744"/>
    </row>
    <row r="154" spans="1:64" s="752" customFormat="1" ht="15" customHeight="1">
      <c r="A154" s="746" t="s">
        <v>3039</v>
      </c>
      <c r="B154" s="746" t="s">
        <v>3090</v>
      </c>
      <c r="C154" s="756">
        <v>4224544</v>
      </c>
      <c r="D154" s="757">
        <v>45231</v>
      </c>
      <c r="E154" s="760" t="s">
        <v>3091</v>
      </c>
      <c r="F154" s="751">
        <v>209728</v>
      </c>
      <c r="G154" s="765"/>
      <c r="H154" s="765"/>
      <c r="I154" s="744"/>
      <c r="J154" s="744"/>
      <c r="K154" s="744"/>
      <c r="L154" s="744"/>
      <c r="M154" s="744"/>
      <c r="N154" s="744"/>
      <c r="O154" s="744"/>
      <c r="P154" s="744"/>
      <c r="Q154" s="744"/>
      <c r="R154" s="744"/>
      <c r="S154" s="744"/>
      <c r="T154" s="744"/>
      <c r="U154" s="744"/>
      <c r="V154" s="744"/>
      <c r="W154" s="744"/>
      <c r="X154" s="744"/>
      <c r="Y154" s="744"/>
      <c r="Z154" s="744"/>
      <c r="AA154" s="744"/>
      <c r="AB154" s="744"/>
      <c r="AC154" s="744"/>
      <c r="AD154" s="744"/>
      <c r="AE154" s="744"/>
      <c r="AF154" s="744"/>
      <c r="AG154" s="744"/>
      <c r="AH154" s="744"/>
      <c r="AI154" s="744"/>
      <c r="AJ154" s="744"/>
      <c r="AK154" s="744"/>
      <c r="AL154" s="744"/>
      <c r="AM154" s="744"/>
      <c r="AN154" s="744"/>
      <c r="AO154" s="744"/>
      <c r="AP154" s="744"/>
      <c r="AQ154" s="744"/>
      <c r="AR154" s="744"/>
      <c r="AS154" s="744"/>
      <c r="AT154" s="744"/>
      <c r="AU154" s="744"/>
      <c r="AV154" s="744"/>
      <c r="AW154" s="744"/>
      <c r="AX154" s="744"/>
      <c r="AY154" s="744"/>
      <c r="AZ154" s="744"/>
      <c r="BA154" s="744"/>
      <c r="BB154" s="744"/>
      <c r="BC154" s="744"/>
      <c r="BD154" s="744"/>
      <c r="BE154" s="744"/>
      <c r="BF154" s="744"/>
      <c r="BG154" s="744"/>
      <c r="BH154" s="744"/>
      <c r="BI154" s="744"/>
      <c r="BJ154" s="744"/>
      <c r="BK154" s="744"/>
      <c r="BL154" s="744"/>
    </row>
    <row r="155" spans="1:64" s="752" customFormat="1" ht="15" customHeight="1">
      <c r="A155" s="746" t="s">
        <v>3039</v>
      </c>
      <c r="B155" s="746" t="s">
        <v>2752</v>
      </c>
      <c r="C155" s="746"/>
      <c r="D155" s="746"/>
      <c r="E155" s="750" t="s">
        <v>3092</v>
      </c>
      <c r="F155" s="751">
        <v>48980</v>
      </c>
      <c r="G155" s="765"/>
      <c r="H155" s="765"/>
      <c r="I155" s="744"/>
      <c r="J155" s="744"/>
      <c r="K155" s="744"/>
      <c r="L155" s="744"/>
      <c r="M155" s="744"/>
      <c r="N155" s="744"/>
      <c r="O155" s="744"/>
      <c r="P155" s="744"/>
      <c r="Q155" s="744"/>
      <c r="R155" s="744"/>
      <c r="S155" s="744"/>
      <c r="T155" s="744"/>
      <c r="U155" s="744"/>
      <c r="V155" s="744"/>
      <c r="W155" s="744"/>
      <c r="X155" s="744"/>
      <c r="Y155" s="744"/>
      <c r="Z155" s="744"/>
      <c r="AA155" s="744"/>
      <c r="AB155" s="744"/>
      <c r="AC155" s="744"/>
      <c r="AD155" s="744"/>
      <c r="AE155" s="744"/>
      <c r="AF155" s="744"/>
      <c r="AG155" s="744"/>
      <c r="AH155" s="744"/>
      <c r="AI155" s="744"/>
      <c r="AJ155" s="744"/>
      <c r="AK155" s="744"/>
      <c r="AL155" s="744"/>
      <c r="AM155" s="744"/>
      <c r="AN155" s="744"/>
      <c r="AO155" s="744"/>
      <c r="AP155" s="744"/>
      <c r="AQ155" s="744"/>
      <c r="AR155" s="744"/>
      <c r="AS155" s="744"/>
      <c r="AT155" s="744"/>
      <c r="AU155" s="744"/>
      <c r="AV155" s="744"/>
      <c r="AW155" s="744"/>
      <c r="AX155" s="744"/>
      <c r="AY155" s="744"/>
      <c r="AZ155" s="744"/>
      <c r="BA155" s="744"/>
      <c r="BB155" s="744"/>
      <c r="BC155" s="744"/>
      <c r="BD155" s="744"/>
      <c r="BE155" s="744"/>
      <c r="BF155" s="744"/>
      <c r="BG155" s="744"/>
      <c r="BH155" s="744"/>
      <c r="BI155" s="744"/>
      <c r="BJ155" s="744"/>
      <c r="BK155" s="744"/>
      <c r="BL155" s="744"/>
    </row>
    <row r="156" spans="1:64" s="752" customFormat="1" ht="15" customHeight="1">
      <c r="A156" s="746" t="s">
        <v>3039</v>
      </c>
      <c r="B156" s="746" t="s">
        <v>2583</v>
      </c>
      <c r="C156" s="746"/>
      <c r="D156" s="746"/>
      <c r="E156" s="760" t="s">
        <v>3093</v>
      </c>
      <c r="F156" s="755">
        <v>862000</v>
      </c>
      <c r="G156" s="765"/>
      <c r="H156" s="765"/>
      <c r="I156" s="744"/>
      <c r="J156" s="744"/>
      <c r="K156" s="744"/>
      <c r="L156" s="744"/>
      <c r="M156" s="744"/>
      <c r="N156" s="744"/>
      <c r="O156" s="744"/>
      <c r="P156" s="744"/>
      <c r="Q156" s="744"/>
      <c r="R156" s="744"/>
      <c r="S156" s="744"/>
      <c r="T156" s="744"/>
      <c r="U156" s="744"/>
      <c r="V156" s="744"/>
      <c r="W156" s="744"/>
      <c r="X156" s="744"/>
      <c r="Y156" s="744"/>
      <c r="Z156" s="744"/>
      <c r="AA156" s="744"/>
      <c r="AB156" s="744"/>
      <c r="AC156" s="744"/>
      <c r="AD156" s="744"/>
      <c r="AE156" s="744"/>
      <c r="AF156" s="744"/>
      <c r="AG156" s="744"/>
      <c r="AH156" s="744"/>
      <c r="AI156" s="744"/>
      <c r="AJ156" s="744"/>
      <c r="AK156" s="744"/>
      <c r="AL156" s="744"/>
      <c r="AM156" s="744"/>
      <c r="AN156" s="744"/>
      <c r="AO156" s="744"/>
      <c r="AP156" s="744"/>
      <c r="AQ156" s="744"/>
      <c r="AR156" s="744"/>
      <c r="AS156" s="744"/>
      <c r="AT156" s="744"/>
      <c r="AU156" s="744"/>
      <c r="AV156" s="744"/>
      <c r="AW156" s="744"/>
      <c r="AX156" s="744"/>
      <c r="AY156" s="744"/>
      <c r="AZ156" s="744"/>
      <c r="BA156" s="744"/>
      <c r="BB156" s="744"/>
      <c r="BC156" s="744"/>
      <c r="BD156" s="744"/>
      <c r="BE156" s="744"/>
      <c r="BF156" s="744"/>
      <c r="BG156" s="744"/>
      <c r="BH156" s="744"/>
      <c r="BI156" s="744"/>
      <c r="BJ156" s="744"/>
      <c r="BK156" s="744"/>
      <c r="BL156" s="744"/>
    </row>
    <row r="157" spans="1:64" s="752" customFormat="1" ht="15" customHeight="1">
      <c r="A157" s="746" t="s">
        <v>3039</v>
      </c>
      <c r="B157" s="746" t="s">
        <v>2583</v>
      </c>
      <c r="C157" s="746"/>
      <c r="D157" s="746"/>
      <c r="E157" s="750" t="s">
        <v>3094</v>
      </c>
      <c r="F157" s="751">
        <v>298100</v>
      </c>
      <c r="G157" s="765"/>
      <c r="H157" s="765"/>
      <c r="I157" s="744"/>
      <c r="J157" s="744"/>
      <c r="K157" s="744"/>
      <c r="L157" s="744"/>
      <c r="M157" s="744"/>
      <c r="N157" s="744"/>
      <c r="O157" s="744"/>
      <c r="P157" s="744"/>
      <c r="Q157" s="744"/>
      <c r="R157" s="744"/>
      <c r="S157" s="744"/>
      <c r="T157" s="744"/>
      <c r="U157" s="744"/>
      <c r="V157" s="744"/>
      <c r="W157" s="744"/>
      <c r="X157" s="744"/>
      <c r="Y157" s="744"/>
      <c r="Z157" s="744"/>
      <c r="AA157" s="744"/>
      <c r="AB157" s="744"/>
      <c r="AC157" s="744"/>
      <c r="AD157" s="744"/>
      <c r="AE157" s="744"/>
      <c r="AF157" s="744"/>
      <c r="AG157" s="744"/>
      <c r="AH157" s="744"/>
      <c r="AI157" s="744"/>
      <c r="AJ157" s="744"/>
      <c r="AK157" s="744"/>
      <c r="AL157" s="744"/>
      <c r="AM157" s="744"/>
      <c r="AN157" s="744"/>
      <c r="AO157" s="744"/>
      <c r="AP157" s="744"/>
      <c r="AQ157" s="744"/>
      <c r="AR157" s="744"/>
      <c r="AS157" s="744"/>
      <c r="AT157" s="744"/>
      <c r="AU157" s="744"/>
      <c r="AV157" s="744"/>
      <c r="AW157" s="744"/>
      <c r="AX157" s="744"/>
      <c r="AY157" s="744"/>
      <c r="AZ157" s="744"/>
      <c r="BA157" s="744"/>
      <c r="BB157" s="744"/>
      <c r="BC157" s="744"/>
      <c r="BD157" s="744"/>
      <c r="BE157" s="744"/>
      <c r="BF157" s="744"/>
      <c r="BG157" s="744"/>
      <c r="BH157" s="744"/>
      <c r="BI157" s="744"/>
      <c r="BJ157" s="744"/>
      <c r="BK157" s="744"/>
      <c r="BL157" s="744"/>
    </row>
    <row r="158" spans="1:64" s="752" customFormat="1" ht="15" customHeight="1">
      <c r="A158" s="746" t="s">
        <v>3039</v>
      </c>
      <c r="B158" s="746" t="s">
        <v>2583</v>
      </c>
      <c r="C158" s="746"/>
      <c r="D158" s="746"/>
      <c r="E158" s="750" t="s">
        <v>3095</v>
      </c>
      <c r="F158" s="751">
        <v>27500</v>
      </c>
      <c r="G158" s="765"/>
      <c r="H158" s="765"/>
      <c r="I158" s="744"/>
      <c r="J158" s="744"/>
      <c r="K158" s="744"/>
      <c r="L158" s="744"/>
      <c r="M158" s="744"/>
      <c r="N158" s="744"/>
      <c r="O158" s="744"/>
      <c r="P158" s="744"/>
      <c r="Q158" s="744"/>
      <c r="R158" s="744"/>
      <c r="S158" s="744"/>
      <c r="T158" s="744"/>
      <c r="U158" s="744"/>
      <c r="V158" s="744"/>
      <c r="W158" s="744"/>
      <c r="X158" s="744"/>
      <c r="Y158" s="744"/>
      <c r="Z158" s="744"/>
      <c r="AA158" s="744"/>
      <c r="AB158" s="744"/>
      <c r="AC158" s="744"/>
      <c r="AD158" s="744"/>
      <c r="AE158" s="744"/>
      <c r="AF158" s="744"/>
      <c r="AG158" s="744"/>
      <c r="AH158" s="744"/>
      <c r="AI158" s="744"/>
      <c r="AJ158" s="744"/>
      <c r="AK158" s="744"/>
      <c r="AL158" s="744"/>
      <c r="AM158" s="744"/>
      <c r="AN158" s="744"/>
      <c r="AO158" s="744"/>
      <c r="AP158" s="744"/>
      <c r="AQ158" s="744"/>
      <c r="AR158" s="744"/>
      <c r="AS158" s="744"/>
      <c r="AT158" s="744"/>
      <c r="AU158" s="744"/>
      <c r="AV158" s="744"/>
      <c r="AW158" s="744"/>
      <c r="AX158" s="744"/>
      <c r="AY158" s="744"/>
      <c r="AZ158" s="744"/>
      <c r="BA158" s="744"/>
      <c r="BB158" s="744"/>
      <c r="BC158" s="744"/>
      <c r="BD158" s="744"/>
      <c r="BE158" s="744"/>
      <c r="BF158" s="744"/>
      <c r="BG158" s="744"/>
      <c r="BH158" s="744"/>
      <c r="BI158" s="744"/>
      <c r="BJ158" s="744"/>
      <c r="BK158" s="744"/>
      <c r="BL158" s="744"/>
    </row>
    <row r="159" spans="1:64" s="752" customFormat="1" ht="15" customHeight="1">
      <c r="A159" s="746" t="s">
        <v>3039</v>
      </c>
      <c r="B159" s="746" t="s">
        <v>2583</v>
      </c>
      <c r="C159" s="746"/>
      <c r="D159" s="746"/>
      <c r="E159" s="750" t="s">
        <v>3096</v>
      </c>
      <c r="F159" s="751">
        <v>40000</v>
      </c>
      <c r="G159" s="765"/>
      <c r="H159" s="765"/>
      <c r="I159" s="744"/>
      <c r="J159" s="744"/>
      <c r="K159" s="744"/>
      <c r="L159" s="744"/>
      <c r="M159" s="744"/>
      <c r="N159" s="744"/>
      <c r="O159" s="744"/>
      <c r="P159" s="744"/>
      <c r="Q159" s="744"/>
      <c r="R159" s="744"/>
      <c r="S159" s="744"/>
      <c r="T159" s="744"/>
      <c r="U159" s="744"/>
      <c r="V159" s="744"/>
      <c r="W159" s="744"/>
      <c r="X159" s="744"/>
      <c r="Y159" s="744"/>
      <c r="Z159" s="744"/>
      <c r="AA159" s="744"/>
      <c r="AB159" s="744"/>
      <c r="AC159" s="744"/>
      <c r="AD159" s="744"/>
      <c r="AE159" s="744"/>
      <c r="AF159" s="744"/>
      <c r="AG159" s="744"/>
      <c r="AH159" s="744"/>
      <c r="AI159" s="744"/>
      <c r="AJ159" s="744"/>
      <c r="AK159" s="744"/>
      <c r="AL159" s="744"/>
      <c r="AM159" s="744"/>
      <c r="AN159" s="744"/>
      <c r="AO159" s="744"/>
      <c r="AP159" s="744"/>
      <c r="AQ159" s="744"/>
      <c r="AR159" s="744"/>
      <c r="AS159" s="744"/>
      <c r="AT159" s="744"/>
      <c r="AU159" s="744"/>
      <c r="AV159" s="744"/>
      <c r="AW159" s="744"/>
      <c r="AX159" s="744"/>
      <c r="AY159" s="744"/>
      <c r="AZ159" s="744"/>
      <c r="BA159" s="744"/>
      <c r="BB159" s="744"/>
      <c r="BC159" s="744"/>
      <c r="BD159" s="744"/>
      <c r="BE159" s="744"/>
      <c r="BF159" s="744"/>
      <c r="BG159" s="744"/>
      <c r="BH159" s="744"/>
      <c r="BI159" s="744"/>
      <c r="BJ159" s="744"/>
      <c r="BK159" s="744"/>
      <c r="BL159" s="744"/>
    </row>
    <row r="160" spans="1:64" s="752" customFormat="1" ht="15" customHeight="1">
      <c r="A160" s="746" t="s">
        <v>3039</v>
      </c>
      <c r="B160" s="746" t="s">
        <v>2583</v>
      </c>
      <c r="C160" s="746"/>
      <c r="D160" s="746"/>
      <c r="E160" s="750" t="s">
        <v>3097</v>
      </c>
      <c r="F160" s="751">
        <v>39750</v>
      </c>
      <c r="G160" s="765"/>
      <c r="H160" s="765"/>
      <c r="I160" s="744"/>
      <c r="J160" s="744"/>
      <c r="K160" s="744"/>
      <c r="L160" s="744"/>
      <c r="M160" s="744"/>
      <c r="N160" s="744"/>
      <c r="O160" s="744"/>
      <c r="P160" s="744"/>
      <c r="Q160" s="744"/>
      <c r="R160" s="744"/>
      <c r="S160" s="744"/>
      <c r="T160" s="744"/>
      <c r="U160" s="744"/>
      <c r="V160" s="744"/>
      <c r="W160" s="744"/>
      <c r="X160" s="744"/>
      <c r="Y160" s="744"/>
      <c r="Z160" s="744"/>
      <c r="AA160" s="744"/>
      <c r="AB160" s="744"/>
      <c r="AC160" s="744"/>
      <c r="AD160" s="744"/>
      <c r="AE160" s="744"/>
      <c r="AF160" s="744"/>
      <c r="AG160" s="744"/>
      <c r="AH160" s="744"/>
      <c r="AI160" s="744"/>
      <c r="AJ160" s="744"/>
      <c r="AK160" s="744"/>
      <c r="AL160" s="744"/>
      <c r="AM160" s="744"/>
      <c r="AN160" s="744"/>
      <c r="AO160" s="744"/>
      <c r="AP160" s="744"/>
      <c r="AQ160" s="744"/>
      <c r="AR160" s="744"/>
      <c r="AS160" s="744"/>
      <c r="AT160" s="744"/>
      <c r="AU160" s="744"/>
      <c r="AV160" s="744"/>
      <c r="AW160" s="744"/>
      <c r="AX160" s="744"/>
      <c r="AY160" s="744"/>
      <c r="AZ160" s="744"/>
      <c r="BA160" s="744"/>
      <c r="BB160" s="744"/>
      <c r="BC160" s="744"/>
      <c r="BD160" s="744"/>
      <c r="BE160" s="744"/>
      <c r="BF160" s="744"/>
      <c r="BG160" s="744"/>
      <c r="BH160" s="744"/>
      <c r="BI160" s="744"/>
      <c r="BJ160" s="744"/>
      <c r="BK160" s="744"/>
      <c r="BL160" s="744"/>
    </row>
    <row r="161" spans="1:64" s="752" customFormat="1" ht="15" customHeight="1">
      <c r="A161" s="746" t="s">
        <v>3039</v>
      </c>
      <c r="B161" s="746" t="s">
        <v>2583</v>
      </c>
      <c r="C161" s="746"/>
      <c r="D161" s="746"/>
      <c r="E161" s="750" t="s">
        <v>2825</v>
      </c>
      <c r="F161" s="751">
        <v>27600</v>
      </c>
      <c r="G161" s="765"/>
      <c r="H161" s="765"/>
      <c r="I161" s="744"/>
      <c r="J161" s="744"/>
      <c r="K161" s="744"/>
      <c r="L161" s="744"/>
      <c r="M161" s="744"/>
      <c r="N161" s="744"/>
      <c r="O161" s="744"/>
      <c r="P161" s="744"/>
      <c r="Q161" s="744"/>
      <c r="R161" s="744"/>
      <c r="S161" s="744"/>
      <c r="T161" s="744"/>
      <c r="U161" s="744"/>
      <c r="V161" s="744"/>
      <c r="W161" s="744"/>
      <c r="X161" s="744"/>
      <c r="Y161" s="744"/>
      <c r="Z161" s="744"/>
      <c r="AA161" s="744"/>
      <c r="AB161" s="744"/>
      <c r="AC161" s="744"/>
      <c r="AD161" s="744"/>
      <c r="AE161" s="744"/>
      <c r="AF161" s="744"/>
      <c r="AG161" s="744"/>
      <c r="AH161" s="744"/>
      <c r="AI161" s="744"/>
      <c r="AJ161" s="744"/>
      <c r="AK161" s="744"/>
      <c r="AL161" s="744"/>
      <c r="AM161" s="744"/>
      <c r="AN161" s="744"/>
      <c r="AO161" s="744"/>
      <c r="AP161" s="744"/>
      <c r="AQ161" s="744"/>
      <c r="AR161" s="744"/>
      <c r="AS161" s="744"/>
      <c r="AT161" s="744"/>
      <c r="AU161" s="744"/>
      <c r="AV161" s="744"/>
      <c r="AW161" s="744"/>
      <c r="AX161" s="744"/>
      <c r="AY161" s="744"/>
      <c r="AZ161" s="744"/>
      <c r="BA161" s="744"/>
      <c r="BB161" s="744"/>
      <c r="BC161" s="744"/>
      <c r="BD161" s="744"/>
      <c r="BE161" s="744"/>
      <c r="BF161" s="744"/>
      <c r="BG161" s="744"/>
      <c r="BH161" s="744"/>
      <c r="BI161" s="744"/>
      <c r="BJ161" s="744"/>
      <c r="BK161" s="744"/>
      <c r="BL161" s="744"/>
    </row>
    <row r="162" spans="1:64" s="752" customFormat="1" ht="15" customHeight="1">
      <c r="A162" s="746" t="s">
        <v>3039</v>
      </c>
      <c r="B162" s="746" t="s">
        <v>3098</v>
      </c>
      <c r="C162" s="746"/>
      <c r="D162" s="746"/>
      <c r="E162" s="760" t="s">
        <v>3099</v>
      </c>
      <c r="F162" s="751">
        <v>104000</v>
      </c>
      <c r="G162" s="765"/>
      <c r="H162" s="765"/>
      <c r="I162" s="744"/>
      <c r="J162" s="744"/>
      <c r="K162" s="744"/>
      <c r="L162" s="744"/>
      <c r="M162" s="744"/>
      <c r="N162" s="744"/>
      <c r="O162" s="744"/>
      <c r="P162" s="744"/>
      <c r="Q162" s="744"/>
      <c r="R162" s="744"/>
      <c r="S162" s="744"/>
      <c r="T162" s="744"/>
      <c r="U162" s="744"/>
      <c r="V162" s="744"/>
      <c r="W162" s="744"/>
      <c r="X162" s="744"/>
      <c r="Y162" s="744"/>
      <c r="Z162" s="744"/>
      <c r="AA162" s="744"/>
      <c r="AB162" s="744"/>
      <c r="AC162" s="744"/>
      <c r="AD162" s="744"/>
      <c r="AE162" s="744"/>
      <c r="AF162" s="744"/>
      <c r="AG162" s="744"/>
      <c r="AH162" s="744"/>
      <c r="AI162" s="744"/>
      <c r="AJ162" s="744"/>
      <c r="AK162" s="744"/>
      <c r="AL162" s="744"/>
      <c r="AM162" s="744"/>
      <c r="AN162" s="744"/>
      <c r="AO162" s="744"/>
      <c r="AP162" s="744"/>
      <c r="AQ162" s="744"/>
      <c r="AR162" s="744"/>
      <c r="AS162" s="744"/>
      <c r="AT162" s="744"/>
      <c r="AU162" s="744"/>
      <c r="AV162" s="744"/>
      <c r="AW162" s="744"/>
      <c r="AX162" s="744"/>
      <c r="AY162" s="744"/>
      <c r="AZ162" s="744"/>
      <c r="BA162" s="744"/>
      <c r="BB162" s="744"/>
      <c r="BC162" s="744"/>
      <c r="BD162" s="744"/>
      <c r="BE162" s="744"/>
      <c r="BF162" s="744"/>
      <c r="BG162" s="744"/>
      <c r="BH162" s="744"/>
      <c r="BI162" s="744"/>
      <c r="BJ162" s="744"/>
      <c r="BK162" s="744"/>
      <c r="BL162" s="744"/>
    </row>
    <row r="163" spans="1:64" s="752" customFormat="1" ht="15" customHeight="1">
      <c r="A163" s="746" t="s">
        <v>3039</v>
      </c>
      <c r="B163" s="746" t="s">
        <v>3098</v>
      </c>
      <c r="C163" s="746"/>
      <c r="D163" s="746"/>
      <c r="E163" s="760" t="s">
        <v>3100</v>
      </c>
      <c r="F163" s="755">
        <v>112000</v>
      </c>
      <c r="G163" s="765"/>
      <c r="H163" s="765"/>
      <c r="I163" s="744"/>
      <c r="J163" s="744"/>
      <c r="K163" s="744"/>
      <c r="L163" s="744"/>
      <c r="M163" s="744"/>
      <c r="N163" s="744"/>
      <c r="O163" s="744"/>
      <c r="P163" s="744"/>
      <c r="Q163" s="744"/>
      <c r="R163" s="744"/>
      <c r="S163" s="744"/>
      <c r="T163" s="744"/>
      <c r="U163" s="744"/>
      <c r="V163" s="744"/>
      <c r="W163" s="744"/>
      <c r="X163" s="744"/>
      <c r="Y163" s="744"/>
      <c r="Z163" s="744"/>
      <c r="AA163" s="744"/>
      <c r="AB163" s="744"/>
      <c r="AC163" s="744"/>
      <c r="AD163" s="744"/>
      <c r="AE163" s="744"/>
      <c r="AF163" s="744"/>
      <c r="AG163" s="744"/>
      <c r="AH163" s="744"/>
      <c r="AI163" s="744"/>
      <c r="AJ163" s="744"/>
      <c r="AK163" s="744"/>
      <c r="AL163" s="744"/>
      <c r="AM163" s="744"/>
      <c r="AN163" s="744"/>
      <c r="AO163" s="744"/>
      <c r="AP163" s="744"/>
      <c r="AQ163" s="744"/>
      <c r="AR163" s="744"/>
      <c r="AS163" s="744"/>
      <c r="AT163" s="744"/>
      <c r="AU163" s="744"/>
      <c r="AV163" s="744"/>
      <c r="AW163" s="744"/>
      <c r="AX163" s="744"/>
      <c r="AY163" s="744"/>
      <c r="AZ163" s="744"/>
      <c r="BA163" s="744"/>
      <c r="BB163" s="744"/>
      <c r="BC163" s="744"/>
      <c r="BD163" s="744"/>
      <c r="BE163" s="744"/>
      <c r="BF163" s="744"/>
      <c r="BG163" s="744"/>
      <c r="BH163" s="744"/>
      <c r="BI163" s="744"/>
      <c r="BJ163" s="744"/>
      <c r="BK163" s="744"/>
      <c r="BL163" s="744"/>
    </row>
    <row r="164" spans="1:64" s="752" customFormat="1" ht="15" customHeight="1">
      <c r="A164" s="746" t="s">
        <v>3039</v>
      </c>
      <c r="B164" s="746" t="s">
        <v>3101</v>
      </c>
      <c r="C164" s="756">
        <v>4224588</v>
      </c>
      <c r="D164" s="757">
        <v>45231</v>
      </c>
      <c r="E164" s="760" t="s">
        <v>3102</v>
      </c>
      <c r="F164" s="751">
        <v>110350</v>
      </c>
      <c r="G164" s="765"/>
      <c r="H164" s="765"/>
      <c r="I164" s="744"/>
      <c r="J164" s="744"/>
      <c r="K164" s="744"/>
      <c r="L164" s="744"/>
      <c r="M164" s="744"/>
      <c r="N164" s="744"/>
      <c r="O164" s="744"/>
      <c r="P164" s="744"/>
      <c r="Q164" s="744"/>
      <c r="R164" s="744"/>
      <c r="S164" s="744"/>
      <c r="T164" s="744"/>
      <c r="U164" s="744"/>
      <c r="V164" s="744"/>
      <c r="W164" s="744"/>
      <c r="X164" s="744"/>
      <c r="Y164" s="744"/>
      <c r="Z164" s="744"/>
      <c r="AA164" s="744"/>
      <c r="AB164" s="744"/>
      <c r="AC164" s="744"/>
      <c r="AD164" s="744"/>
      <c r="AE164" s="744"/>
      <c r="AF164" s="744"/>
      <c r="AG164" s="744"/>
      <c r="AH164" s="744"/>
      <c r="AI164" s="744"/>
      <c r="AJ164" s="744"/>
      <c r="AK164" s="744"/>
      <c r="AL164" s="744"/>
      <c r="AM164" s="744"/>
      <c r="AN164" s="744"/>
      <c r="AO164" s="744"/>
      <c r="AP164" s="744"/>
      <c r="AQ164" s="744"/>
      <c r="AR164" s="744"/>
      <c r="AS164" s="744"/>
      <c r="AT164" s="744"/>
      <c r="AU164" s="744"/>
      <c r="AV164" s="744"/>
      <c r="AW164" s="744"/>
      <c r="AX164" s="744"/>
      <c r="AY164" s="744"/>
      <c r="AZ164" s="744"/>
      <c r="BA164" s="744"/>
      <c r="BB164" s="744"/>
      <c r="BC164" s="744"/>
      <c r="BD164" s="744"/>
      <c r="BE164" s="744"/>
      <c r="BF164" s="744"/>
      <c r="BG164" s="744"/>
      <c r="BH164" s="744"/>
      <c r="BI164" s="744"/>
      <c r="BJ164" s="744"/>
      <c r="BK164" s="744"/>
      <c r="BL164" s="744"/>
    </row>
    <row r="165" spans="1:64" s="752" customFormat="1" ht="15" customHeight="1">
      <c r="A165" s="746" t="s">
        <v>3039</v>
      </c>
      <c r="B165" s="746" t="s">
        <v>2710</v>
      </c>
      <c r="C165" s="756">
        <v>1929423</v>
      </c>
      <c r="D165" s="757">
        <v>45200</v>
      </c>
      <c r="E165" s="750" t="s">
        <v>2726</v>
      </c>
      <c r="F165" s="753">
        <v>2038962</v>
      </c>
      <c r="G165" s="765"/>
      <c r="H165" s="765"/>
      <c r="I165" s="744"/>
      <c r="J165" s="744"/>
      <c r="K165" s="744"/>
      <c r="L165" s="744"/>
      <c r="M165" s="744"/>
      <c r="N165" s="744"/>
      <c r="O165" s="744"/>
      <c r="P165" s="744"/>
      <c r="Q165" s="744"/>
      <c r="R165" s="744"/>
      <c r="S165" s="744"/>
      <c r="T165" s="744"/>
      <c r="U165" s="744"/>
      <c r="V165" s="744"/>
      <c r="W165" s="744"/>
      <c r="X165" s="744"/>
      <c r="Y165" s="744"/>
      <c r="Z165" s="744"/>
      <c r="AA165" s="744"/>
      <c r="AB165" s="744"/>
      <c r="AC165" s="744"/>
      <c r="AD165" s="744"/>
      <c r="AE165" s="744"/>
      <c r="AF165" s="744"/>
      <c r="AG165" s="744"/>
      <c r="AH165" s="744"/>
      <c r="AI165" s="744"/>
      <c r="AJ165" s="744"/>
      <c r="AK165" s="744"/>
      <c r="AL165" s="744"/>
      <c r="AM165" s="744"/>
      <c r="AN165" s="744"/>
      <c r="AO165" s="744"/>
      <c r="AP165" s="744"/>
      <c r="AQ165" s="744"/>
      <c r="AR165" s="744"/>
      <c r="AS165" s="744"/>
      <c r="AT165" s="744"/>
      <c r="AU165" s="744"/>
      <c r="AV165" s="744"/>
      <c r="AW165" s="744"/>
      <c r="AX165" s="744"/>
      <c r="AY165" s="744"/>
      <c r="AZ165" s="744"/>
      <c r="BA165" s="744"/>
      <c r="BB165" s="744"/>
      <c r="BC165" s="744"/>
      <c r="BD165" s="744"/>
      <c r="BE165" s="744"/>
      <c r="BF165" s="744"/>
      <c r="BG165" s="744"/>
      <c r="BH165" s="744"/>
      <c r="BI165" s="744"/>
      <c r="BJ165" s="744"/>
      <c r="BK165" s="744"/>
      <c r="BL165" s="744"/>
    </row>
    <row r="166" spans="1:64" s="752" customFormat="1" ht="15" customHeight="1">
      <c r="A166" s="746" t="s">
        <v>3039</v>
      </c>
      <c r="B166" s="746" t="s">
        <v>2717</v>
      </c>
      <c r="C166" s="756">
        <v>4004781</v>
      </c>
      <c r="D166" s="757">
        <v>45323</v>
      </c>
      <c r="E166" s="750" t="s">
        <v>2671</v>
      </c>
      <c r="F166" s="753">
        <v>1188225</v>
      </c>
      <c r="G166" s="765"/>
      <c r="H166" s="765"/>
      <c r="I166" s="744"/>
      <c r="J166" s="744"/>
      <c r="K166" s="744"/>
      <c r="L166" s="744"/>
      <c r="M166" s="744"/>
      <c r="N166" s="744"/>
      <c r="O166" s="744"/>
      <c r="P166" s="744"/>
      <c r="Q166" s="744"/>
      <c r="R166" s="744"/>
      <c r="S166" s="744"/>
      <c r="T166" s="744"/>
      <c r="U166" s="744"/>
      <c r="V166" s="744"/>
      <c r="W166" s="744"/>
      <c r="X166" s="744"/>
      <c r="Y166" s="744"/>
      <c r="Z166" s="744"/>
      <c r="AA166" s="744"/>
      <c r="AB166" s="744"/>
      <c r="AC166" s="744"/>
      <c r="AD166" s="744"/>
      <c r="AE166" s="744"/>
      <c r="AF166" s="744"/>
      <c r="AG166" s="744"/>
      <c r="AH166" s="744"/>
      <c r="AI166" s="744"/>
      <c r="AJ166" s="744"/>
      <c r="AK166" s="744"/>
      <c r="AL166" s="744"/>
      <c r="AM166" s="744"/>
      <c r="AN166" s="744"/>
      <c r="AO166" s="744"/>
      <c r="AP166" s="744"/>
      <c r="AQ166" s="744"/>
      <c r="AR166" s="744"/>
      <c r="AS166" s="744"/>
      <c r="AT166" s="744"/>
      <c r="AU166" s="744"/>
      <c r="AV166" s="744"/>
      <c r="AW166" s="744"/>
      <c r="AX166" s="744"/>
      <c r="AY166" s="744"/>
      <c r="AZ166" s="744"/>
      <c r="BA166" s="744"/>
      <c r="BB166" s="744"/>
      <c r="BC166" s="744"/>
      <c r="BD166" s="744"/>
      <c r="BE166" s="744"/>
      <c r="BF166" s="744"/>
      <c r="BG166" s="744"/>
      <c r="BH166" s="744"/>
      <c r="BI166" s="744"/>
      <c r="BJ166" s="744"/>
      <c r="BK166" s="744"/>
      <c r="BL166" s="744"/>
    </row>
    <row r="167" spans="1:64" s="752" customFormat="1" ht="15" customHeight="1">
      <c r="A167" s="746" t="s">
        <v>3039</v>
      </c>
      <c r="B167" s="746" t="s">
        <v>2780</v>
      </c>
      <c r="C167" s="746"/>
      <c r="D167" s="746"/>
      <c r="E167" s="750" t="s">
        <v>3103</v>
      </c>
      <c r="F167" s="751">
        <v>175200</v>
      </c>
      <c r="G167" s="751">
        <v>175200</v>
      </c>
      <c r="H167" s="765">
        <f>F167-G167</f>
        <v>0</v>
      </c>
      <c r="I167" s="744"/>
      <c r="J167" s="744"/>
      <c r="K167" s="744"/>
      <c r="L167" s="744"/>
      <c r="M167" s="744"/>
      <c r="N167" s="744"/>
      <c r="O167" s="744"/>
      <c r="P167" s="744"/>
      <c r="Q167" s="744"/>
      <c r="R167" s="744"/>
      <c r="S167" s="744"/>
      <c r="T167" s="744"/>
      <c r="U167" s="744"/>
      <c r="V167" s="744"/>
      <c r="W167" s="744"/>
      <c r="X167" s="744"/>
      <c r="Y167" s="744"/>
      <c r="Z167" s="744"/>
      <c r="AA167" s="744"/>
      <c r="AB167" s="744"/>
      <c r="AC167" s="744"/>
      <c r="AD167" s="744"/>
      <c r="AE167" s="744"/>
      <c r="AF167" s="744"/>
      <c r="AG167" s="744"/>
      <c r="AH167" s="744"/>
      <c r="AI167" s="744"/>
      <c r="AJ167" s="744"/>
      <c r="AK167" s="744"/>
      <c r="AL167" s="744"/>
      <c r="AM167" s="744"/>
      <c r="AN167" s="744"/>
      <c r="AO167" s="744"/>
      <c r="AP167" s="744"/>
      <c r="AQ167" s="744"/>
      <c r="AR167" s="744"/>
      <c r="AS167" s="744"/>
      <c r="AT167" s="744"/>
      <c r="AU167" s="744"/>
      <c r="AV167" s="744"/>
      <c r="AW167" s="744"/>
      <c r="AX167" s="744"/>
      <c r="AY167" s="744"/>
      <c r="AZ167" s="744"/>
      <c r="BA167" s="744"/>
      <c r="BB167" s="744"/>
      <c r="BC167" s="744"/>
      <c r="BD167" s="744"/>
      <c r="BE167" s="744"/>
      <c r="BF167" s="744"/>
      <c r="BG167" s="744"/>
      <c r="BH167" s="744"/>
      <c r="BI167" s="744"/>
      <c r="BJ167" s="744"/>
      <c r="BK167" s="744"/>
      <c r="BL167" s="744"/>
    </row>
    <row r="168" spans="1:64" s="752" customFormat="1" ht="15" customHeight="1">
      <c r="A168" s="746" t="s">
        <v>3039</v>
      </c>
      <c r="B168" s="746" t="s">
        <v>2780</v>
      </c>
      <c r="C168" s="746"/>
      <c r="D168" s="746"/>
      <c r="E168" s="750" t="s">
        <v>3104</v>
      </c>
      <c r="F168" s="751">
        <v>175200</v>
      </c>
      <c r="G168" s="751">
        <v>175200</v>
      </c>
      <c r="H168" s="765">
        <f>F168-G168</f>
        <v>0</v>
      </c>
      <c r="I168" s="744"/>
      <c r="J168" s="744"/>
      <c r="K168" s="744"/>
      <c r="L168" s="744"/>
      <c r="M168" s="744"/>
      <c r="N168" s="744"/>
      <c r="O168" s="744"/>
      <c r="P168" s="744"/>
      <c r="Q168" s="744"/>
      <c r="R168" s="744"/>
      <c r="S168" s="744"/>
      <c r="T168" s="744"/>
      <c r="U168" s="744"/>
      <c r="V168" s="744"/>
      <c r="W168" s="744"/>
      <c r="X168" s="744"/>
      <c r="Y168" s="744"/>
      <c r="Z168" s="744"/>
      <c r="AA168" s="744"/>
      <c r="AB168" s="744"/>
      <c r="AC168" s="744"/>
      <c r="AD168" s="744"/>
      <c r="AE168" s="744"/>
      <c r="AF168" s="744"/>
      <c r="AG168" s="744"/>
      <c r="AH168" s="744"/>
      <c r="AI168" s="744"/>
      <c r="AJ168" s="744"/>
      <c r="AK168" s="744"/>
      <c r="AL168" s="744"/>
      <c r="AM168" s="744"/>
      <c r="AN168" s="744"/>
      <c r="AO168" s="744"/>
      <c r="AP168" s="744"/>
      <c r="AQ168" s="744"/>
      <c r="AR168" s="744"/>
      <c r="AS168" s="744"/>
      <c r="AT168" s="744"/>
      <c r="AU168" s="744"/>
      <c r="AV168" s="744"/>
      <c r="AW168" s="744"/>
      <c r="AX168" s="744"/>
      <c r="AY168" s="744"/>
      <c r="AZ168" s="744"/>
      <c r="BA168" s="744"/>
      <c r="BB168" s="744"/>
      <c r="BC168" s="744"/>
      <c r="BD168" s="744"/>
      <c r="BE168" s="744"/>
      <c r="BF168" s="744"/>
      <c r="BG168" s="744"/>
      <c r="BH168" s="744"/>
      <c r="BI168" s="744"/>
      <c r="BJ168" s="744"/>
      <c r="BK168" s="744"/>
      <c r="BL168" s="744"/>
    </row>
    <row r="169" spans="1:64" s="752" customFormat="1" ht="15" customHeight="1">
      <c r="A169" s="746" t="s">
        <v>3039</v>
      </c>
      <c r="B169" s="746" t="s">
        <v>2780</v>
      </c>
      <c r="C169" s="746"/>
      <c r="D169" s="746"/>
      <c r="E169" s="750" t="s">
        <v>3105</v>
      </c>
      <c r="F169" s="751">
        <v>175200</v>
      </c>
      <c r="G169" s="751">
        <v>175200</v>
      </c>
      <c r="H169" s="765">
        <f>F169-G169</f>
        <v>0</v>
      </c>
      <c r="I169" s="744"/>
      <c r="J169" s="744"/>
      <c r="K169" s="744"/>
      <c r="L169" s="744"/>
      <c r="M169" s="744"/>
      <c r="N169" s="744"/>
      <c r="O169" s="744"/>
      <c r="P169" s="744"/>
      <c r="Q169" s="744"/>
      <c r="R169" s="744"/>
      <c r="S169" s="744"/>
      <c r="T169" s="744"/>
      <c r="U169" s="744"/>
      <c r="V169" s="744"/>
      <c r="W169" s="744"/>
      <c r="X169" s="744"/>
      <c r="Y169" s="744"/>
      <c r="Z169" s="744"/>
      <c r="AA169" s="744"/>
      <c r="AB169" s="744"/>
      <c r="AC169" s="744"/>
      <c r="AD169" s="744"/>
      <c r="AE169" s="744"/>
      <c r="AF169" s="744"/>
      <c r="AG169" s="744"/>
      <c r="AH169" s="744"/>
      <c r="AI169" s="744"/>
      <c r="AJ169" s="744"/>
      <c r="AK169" s="744"/>
      <c r="AL169" s="744"/>
      <c r="AM169" s="744"/>
      <c r="AN169" s="744"/>
      <c r="AO169" s="744"/>
      <c r="AP169" s="744"/>
      <c r="AQ169" s="744"/>
      <c r="AR169" s="744"/>
      <c r="AS169" s="744"/>
      <c r="AT169" s="744"/>
      <c r="AU169" s="744"/>
      <c r="AV169" s="744"/>
      <c r="AW169" s="744"/>
      <c r="AX169" s="744"/>
      <c r="AY169" s="744"/>
      <c r="AZ169" s="744"/>
      <c r="BA169" s="744"/>
      <c r="BB169" s="744"/>
      <c r="BC169" s="744"/>
      <c r="BD169" s="744"/>
      <c r="BE169" s="744"/>
      <c r="BF169" s="744"/>
      <c r="BG169" s="744"/>
      <c r="BH169" s="744"/>
      <c r="BI169" s="744"/>
      <c r="BJ169" s="744"/>
      <c r="BK169" s="744"/>
      <c r="BL169" s="744"/>
    </row>
    <row r="170" spans="1:64" s="752" customFormat="1" ht="15" customHeight="1">
      <c r="A170" s="746" t="s">
        <v>3039</v>
      </c>
      <c r="B170" s="746" t="s">
        <v>2780</v>
      </c>
      <c r="C170" s="746"/>
      <c r="D170" s="746"/>
      <c r="E170" s="750" t="s">
        <v>3106</v>
      </c>
      <c r="F170" s="751">
        <v>175200</v>
      </c>
      <c r="G170" s="751">
        <v>175200</v>
      </c>
      <c r="H170" s="765">
        <f>F170-G170</f>
        <v>0</v>
      </c>
      <c r="I170" s="744"/>
      <c r="J170" s="744"/>
      <c r="K170" s="744"/>
      <c r="L170" s="744"/>
      <c r="M170" s="744"/>
      <c r="N170" s="744"/>
      <c r="O170" s="744"/>
      <c r="P170" s="744"/>
      <c r="Q170" s="744"/>
      <c r="R170" s="744"/>
      <c r="S170" s="744"/>
      <c r="T170" s="744"/>
      <c r="U170" s="744"/>
      <c r="V170" s="744"/>
      <c r="W170" s="744"/>
      <c r="X170" s="744"/>
      <c r="Y170" s="744"/>
      <c r="Z170" s="744"/>
      <c r="AA170" s="744"/>
      <c r="AB170" s="744"/>
      <c r="AC170" s="744"/>
      <c r="AD170" s="744"/>
      <c r="AE170" s="744"/>
      <c r="AF170" s="744"/>
      <c r="AG170" s="744"/>
      <c r="AH170" s="744"/>
      <c r="AI170" s="744"/>
      <c r="AJ170" s="744"/>
      <c r="AK170" s="744"/>
      <c r="AL170" s="744"/>
      <c r="AM170" s="744"/>
      <c r="AN170" s="744"/>
      <c r="AO170" s="744"/>
      <c r="AP170" s="744"/>
      <c r="AQ170" s="744"/>
      <c r="AR170" s="744"/>
      <c r="AS170" s="744"/>
      <c r="AT170" s="744"/>
      <c r="AU170" s="744"/>
      <c r="AV170" s="744"/>
      <c r="AW170" s="744"/>
      <c r="AX170" s="744"/>
      <c r="AY170" s="744"/>
      <c r="AZ170" s="744"/>
      <c r="BA170" s="744"/>
      <c r="BB170" s="744"/>
      <c r="BC170" s="744"/>
      <c r="BD170" s="744"/>
      <c r="BE170" s="744"/>
      <c r="BF170" s="744"/>
      <c r="BG170" s="744"/>
      <c r="BH170" s="744"/>
      <c r="BI170" s="744"/>
      <c r="BJ170" s="744"/>
      <c r="BK170" s="744"/>
      <c r="BL170" s="744"/>
    </row>
    <row r="171" spans="1:64" s="752" customFormat="1" ht="15" customHeight="1">
      <c r="A171" s="746" t="s">
        <v>3039</v>
      </c>
      <c r="B171" s="746" t="s">
        <v>2721</v>
      </c>
      <c r="C171" s="747">
        <v>4224446</v>
      </c>
      <c r="D171" s="757">
        <v>45323</v>
      </c>
      <c r="E171" s="750" t="s">
        <v>2733</v>
      </c>
      <c r="F171" s="753">
        <v>114000</v>
      </c>
      <c r="G171" s="765"/>
      <c r="H171" s="765"/>
      <c r="I171" s="744"/>
      <c r="J171" s="744"/>
      <c r="K171" s="744"/>
      <c r="L171" s="744"/>
      <c r="M171" s="744"/>
      <c r="N171" s="744"/>
      <c r="O171" s="744"/>
      <c r="P171" s="744"/>
      <c r="Q171" s="744"/>
      <c r="R171" s="744"/>
      <c r="S171" s="744"/>
      <c r="T171" s="744"/>
      <c r="U171" s="744"/>
      <c r="V171" s="744"/>
      <c r="W171" s="744"/>
      <c r="X171" s="744"/>
      <c r="Y171" s="744"/>
      <c r="Z171" s="744"/>
      <c r="AA171" s="744"/>
      <c r="AB171" s="744"/>
      <c r="AC171" s="744"/>
      <c r="AD171" s="744"/>
      <c r="AE171" s="744"/>
      <c r="AF171" s="744"/>
      <c r="AG171" s="744"/>
      <c r="AH171" s="744"/>
      <c r="AI171" s="744"/>
      <c r="AJ171" s="744"/>
      <c r="AK171" s="744"/>
      <c r="AL171" s="744"/>
      <c r="AM171" s="744"/>
      <c r="AN171" s="744"/>
      <c r="AO171" s="744"/>
      <c r="AP171" s="744"/>
      <c r="AQ171" s="744"/>
      <c r="AR171" s="744"/>
      <c r="AS171" s="744"/>
      <c r="AT171" s="744"/>
      <c r="AU171" s="744"/>
      <c r="AV171" s="744"/>
      <c r="AW171" s="744"/>
      <c r="AX171" s="744"/>
      <c r="AY171" s="744"/>
      <c r="AZ171" s="744"/>
      <c r="BA171" s="744"/>
      <c r="BB171" s="744"/>
      <c r="BC171" s="744"/>
      <c r="BD171" s="744"/>
      <c r="BE171" s="744"/>
      <c r="BF171" s="744"/>
      <c r="BG171" s="744"/>
      <c r="BH171" s="744"/>
      <c r="BI171" s="744"/>
      <c r="BJ171" s="744"/>
      <c r="BK171" s="744"/>
      <c r="BL171" s="744"/>
    </row>
    <row r="172" spans="1:64" s="752" customFormat="1" ht="15" customHeight="1">
      <c r="A172" s="746" t="s">
        <v>3039</v>
      </c>
      <c r="B172" s="746" t="s">
        <v>2762</v>
      </c>
      <c r="C172" s="746"/>
      <c r="D172" s="746"/>
      <c r="E172" s="760" t="s">
        <v>2815</v>
      </c>
      <c r="F172" s="751">
        <v>489535</v>
      </c>
      <c r="G172" s="765"/>
      <c r="H172" s="765"/>
      <c r="I172" s="744"/>
      <c r="J172" s="744"/>
      <c r="K172" s="744"/>
      <c r="L172" s="744"/>
      <c r="M172" s="744"/>
      <c r="N172" s="744"/>
      <c r="O172" s="744"/>
      <c r="P172" s="744"/>
      <c r="Q172" s="744"/>
      <c r="R172" s="744"/>
      <c r="S172" s="744"/>
      <c r="T172" s="744"/>
      <c r="U172" s="744"/>
      <c r="V172" s="744"/>
      <c r="W172" s="744"/>
      <c r="X172" s="744"/>
      <c r="Y172" s="744"/>
      <c r="Z172" s="744"/>
      <c r="AA172" s="744"/>
      <c r="AB172" s="744"/>
      <c r="AC172" s="744"/>
      <c r="AD172" s="744"/>
      <c r="AE172" s="744"/>
      <c r="AF172" s="744"/>
      <c r="AG172" s="744"/>
      <c r="AH172" s="744"/>
      <c r="AI172" s="744"/>
      <c r="AJ172" s="744"/>
      <c r="AK172" s="744"/>
      <c r="AL172" s="744"/>
      <c r="AM172" s="744"/>
      <c r="AN172" s="744"/>
      <c r="AO172" s="744"/>
      <c r="AP172" s="744"/>
      <c r="AQ172" s="744"/>
      <c r="AR172" s="744"/>
      <c r="AS172" s="744"/>
      <c r="AT172" s="744"/>
      <c r="AU172" s="744"/>
      <c r="AV172" s="744"/>
      <c r="AW172" s="744"/>
      <c r="AX172" s="744"/>
      <c r="AY172" s="744"/>
      <c r="AZ172" s="744"/>
      <c r="BA172" s="744"/>
      <c r="BB172" s="744"/>
      <c r="BC172" s="744"/>
      <c r="BD172" s="744"/>
      <c r="BE172" s="744"/>
      <c r="BF172" s="744"/>
      <c r="BG172" s="744"/>
      <c r="BH172" s="744"/>
      <c r="BI172" s="744"/>
      <c r="BJ172" s="744"/>
      <c r="BK172" s="744"/>
      <c r="BL172" s="744"/>
    </row>
    <row r="173" spans="1:64" s="752" customFormat="1" ht="15" customHeight="1">
      <c r="A173" s="746" t="s">
        <v>3039</v>
      </c>
      <c r="B173" s="746" t="s">
        <v>3107</v>
      </c>
      <c r="C173" s="756">
        <v>4224537</v>
      </c>
      <c r="D173" s="757">
        <v>45261</v>
      </c>
      <c r="E173" s="760" t="s">
        <v>3108</v>
      </c>
      <c r="F173" s="751">
        <v>388000</v>
      </c>
      <c r="G173" s="765"/>
      <c r="H173" s="765"/>
      <c r="I173" s="744"/>
      <c r="J173" s="744"/>
      <c r="K173" s="744"/>
      <c r="L173" s="744"/>
      <c r="M173" s="744"/>
      <c r="N173" s="744"/>
      <c r="O173" s="744"/>
      <c r="P173" s="744"/>
      <c r="Q173" s="744"/>
      <c r="R173" s="744"/>
      <c r="S173" s="744"/>
      <c r="T173" s="744"/>
      <c r="U173" s="744"/>
      <c r="V173" s="744"/>
      <c r="W173" s="744"/>
      <c r="X173" s="744"/>
      <c r="Y173" s="744"/>
      <c r="Z173" s="744"/>
      <c r="AA173" s="744"/>
      <c r="AB173" s="744"/>
      <c r="AC173" s="744"/>
      <c r="AD173" s="744"/>
      <c r="AE173" s="744"/>
      <c r="AF173" s="744"/>
      <c r="AG173" s="744"/>
      <c r="AH173" s="744"/>
      <c r="AI173" s="744"/>
      <c r="AJ173" s="744"/>
      <c r="AK173" s="744"/>
      <c r="AL173" s="744"/>
      <c r="AM173" s="744"/>
      <c r="AN173" s="744"/>
      <c r="AO173" s="744"/>
      <c r="AP173" s="744"/>
      <c r="AQ173" s="744"/>
      <c r="AR173" s="744"/>
      <c r="AS173" s="744"/>
      <c r="AT173" s="744"/>
      <c r="AU173" s="744"/>
      <c r="AV173" s="744"/>
      <c r="AW173" s="744"/>
      <c r="AX173" s="744"/>
      <c r="AY173" s="744"/>
      <c r="AZ173" s="744"/>
      <c r="BA173" s="744"/>
      <c r="BB173" s="744"/>
      <c r="BC173" s="744"/>
      <c r="BD173" s="744"/>
      <c r="BE173" s="744"/>
      <c r="BF173" s="744"/>
      <c r="BG173" s="744"/>
      <c r="BH173" s="744"/>
      <c r="BI173" s="744"/>
      <c r="BJ173" s="744"/>
      <c r="BK173" s="744"/>
      <c r="BL173" s="744"/>
    </row>
    <row r="174" spans="1:64" s="752" customFormat="1" ht="15" customHeight="1">
      <c r="A174" s="746" t="s">
        <v>3039</v>
      </c>
      <c r="B174" s="746" t="s">
        <v>3107</v>
      </c>
      <c r="C174" s="746"/>
      <c r="D174" s="746"/>
      <c r="E174" s="760" t="s">
        <v>3059</v>
      </c>
      <c r="F174" s="758">
        <v>975132</v>
      </c>
      <c r="G174" s="765"/>
      <c r="H174" s="765"/>
      <c r="I174" s="744"/>
      <c r="J174" s="744"/>
      <c r="K174" s="744"/>
      <c r="L174" s="744"/>
      <c r="M174" s="744"/>
      <c r="N174" s="744"/>
      <c r="O174" s="744"/>
      <c r="P174" s="744"/>
      <c r="Q174" s="744"/>
      <c r="R174" s="744"/>
      <c r="S174" s="744"/>
      <c r="T174" s="744"/>
      <c r="U174" s="744"/>
      <c r="V174" s="744"/>
      <c r="W174" s="744"/>
      <c r="X174" s="744"/>
      <c r="Y174" s="744"/>
      <c r="Z174" s="744"/>
      <c r="AA174" s="744"/>
      <c r="AB174" s="744"/>
      <c r="AC174" s="744"/>
      <c r="AD174" s="744"/>
      <c r="AE174" s="744"/>
      <c r="AF174" s="744"/>
      <c r="AG174" s="744"/>
      <c r="AH174" s="744"/>
      <c r="AI174" s="744"/>
      <c r="AJ174" s="744"/>
      <c r="AK174" s="744"/>
      <c r="AL174" s="744"/>
      <c r="AM174" s="744"/>
      <c r="AN174" s="744"/>
      <c r="AO174" s="744"/>
      <c r="AP174" s="744"/>
      <c r="AQ174" s="744"/>
      <c r="AR174" s="744"/>
      <c r="AS174" s="744"/>
      <c r="AT174" s="744"/>
      <c r="AU174" s="744"/>
      <c r="AV174" s="744"/>
      <c r="AW174" s="744"/>
      <c r="AX174" s="744"/>
      <c r="AY174" s="744"/>
      <c r="AZ174" s="744"/>
      <c r="BA174" s="744"/>
      <c r="BB174" s="744"/>
      <c r="BC174" s="744"/>
      <c r="BD174" s="744"/>
      <c r="BE174" s="744"/>
      <c r="BF174" s="744"/>
      <c r="BG174" s="744"/>
      <c r="BH174" s="744"/>
      <c r="BI174" s="744"/>
      <c r="BJ174" s="744"/>
      <c r="BK174" s="744"/>
      <c r="BL174" s="744"/>
    </row>
    <row r="175" spans="1:64" s="752" customFormat="1" ht="15" customHeight="1">
      <c r="A175" s="746" t="s">
        <v>3039</v>
      </c>
      <c r="B175" s="746" t="s">
        <v>2705</v>
      </c>
      <c r="C175" s="756">
        <v>2023626</v>
      </c>
      <c r="D175" s="757">
        <v>45352</v>
      </c>
      <c r="E175" s="750" t="s">
        <v>2724</v>
      </c>
      <c r="F175" s="753">
        <v>671475</v>
      </c>
      <c r="G175" s="765">
        <v>583975</v>
      </c>
      <c r="H175" s="765">
        <f>F175-G175</f>
        <v>87500</v>
      </c>
      <c r="I175" s="744"/>
      <c r="J175" s="744"/>
      <c r="K175" s="744"/>
      <c r="L175" s="744"/>
      <c r="M175" s="744"/>
      <c r="N175" s="744"/>
      <c r="O175" s="744"/>
      <c r="P175" s="744"/>
      <c r="Q175" s="744"/>
      <c r="R175" s="744"/>
      <c r="S175" s="744"/>
      <c r="T175" s="744"/>
      <c r="U175" s="744"/>
      <c r="V175" s="744"/>
      <c r="W175" s="744"/>
      <c r="X175" s="744"/>
      <c r="Y175" s="744"/>
      <c r="Z175" s="744"/>
      <c r="AA175" s="744"/>
      <c r="AB175" s="744"/>
      <c r="AC175" s="744"/>
      <c r="AD175" s="744"/>
      <c r="AE175" s="744"/>
      <c r="AF175" s="744"/>
      <c r="AG175" s="744"/>
      <c r="AH175" s="744"/>
      <c r="AI175" s="744"/>
      <c r="AJ175" s="744"/>
      <c r="AK175" s="744"/>
      <c r="AL175" s="744"/>
      <c r="AM175" s="744"/>
      <c r="AN175" s="744"/>
      <c r="AO175" s="744"/>
      <c r="AP175" s="744"/>
      <c r="AQ175" s="744"/>
      <c r="AR175" s="744"/>
      <c r="AS175" s="744"/>
      <c r="AT175" s="744"/>
      <c r="AU175" s="744"/>
      <c r="AV175" s="744"/>
      <c r="AW175" s="744"/>
      <c r="AX175" s="744"/>
      <c r="AY175" s="744"/>
      <c r="AZ175" s="744"/>
      <c r="BA175" s="744"/>
      <c r="BB175" s="744"/>
      <c r="BC175" s="744"/>
      <c r="BD175" s="744"/>
      <c r="BE175" s="744"/>
      <c r="BF175" s="744"/>
      <c r="BG175" s="744"/>
      <c r="BH175" s="744"/>
      <c r="BI175" s="744"/>
      <c r="BJ175" s="744"/>
      <c r="BK175" s="744"/>
      <c r="BL175" s="744"/>
    </row>
    <row r="176" spans="1:64" s="752" customFormat="1" ht="15" customHeight="1">
      <c r="A176" s="746" t="s">
        <v>3039</v>
      </c>
      <c r="B176" s="746" t="s">
        <v>2761</v>
      </c>
      <c r="C176" s="756">
        <v>4224425</v>
      </c>
      <c r="D176" s="757">
        <v>45292</v>
      </c>
      <c r="E176" s="760" t="s">
        <v>2814</v>
      </c>
      <c r="F176" s="751">
        <v>315695</v>
      </c>
      <c r="G176" s="765"/>
      <c r="H176" s="765"/>
      <c r="I176" s="744"/>
      <c r="J176" s="744"/>
      <c r="K176" s="744"/>
      <c r="L176" s="744"/>
      <c r="M176" s="744"/>
      <c r="N176" s="744"/>
      <c r="O176" s="744"/>
      <c r="P176" s="744"/>
      <c r="Q176" s="744"/>
      <c r="R176" s="744"/>
      <c r="S176" s="744"/>
      <c r="T176" s="744"/>
      <c r="U176" s="744"/>
      <c r="V176" s="744"/>
      <c r="W176" s="744"/>
      <c r="X176" s="744"/>
      <c r="Y176" s="744"/>
      <c r="Z176" s="744"/>
      <c r="AA176" s="744"/>
      <c r="AB176" s="744"/>
      <c r="AC176" s="744"/>
      <c r="AD176" s="744"/>
      <c r="AE176" s="744"/>
      <c r="AF176" s="744"/>
      <c r="AG176" s="744"/>
      <c r="AH176" s="744"/>
      <c r="AI176" s="744"/>
      <c r="AJ176" s="744"/>
      <c r="AK176" s="744"/>
      <c r="AL176" s="744"/>
      <c r="AM176" s="744"/>
      <c r="AN176" s="744"/>
      <c r="AO176" s="744"/>
      <c r="AP176" s="744"/>
      <c r="AQ176" s="744"/>
      <c r="AR176" s="744"/>
      <c r="AS176" s="744"/>
      <c r="AT176" s="744"/>
      <c r="AU176" s="744"/>
      <c r="AV176" s="744"/>
      <c r="AW176" s="744"/>
      <c r="AX176" s="744"/>
      <c r="AY176" s="744"/>
      <c r="AZ176" s="744"/>
      <c r="BA176" s="744"/>
      <c r="BB176" s="744"/>
      <c r="BC176" s="744"/>
      <c r="BD176" s="744"/>
      <c r="BE176" s="744"/>
      <c r="BF176" s="744"/>
      <c r="BG176" s="744"/>
      <c r="BH176" s="744"/>
      <c r="BI176" s="744"/>
      <c r="BJ176" s="744"/>
      <c r="BK176" s="744"/>
      <c r="BL176" s="744"/>
    </row>
    <row r="177" spans="1:64" s="752" customFormat="1" ht="15" customHeight="1">
      <c r="A177" s="746" t="s">
        <v>3039</v>
      </c>
      <c r="B177" s="746" t="s">
        <v>3109</v>
      </c>
      <c r="C177" s="756" t="s">
        <v>3110</v>
      </c>
      <c r="D177" s="757">
        <v>45323</v>
      </c>
      <c r="E177" s="750" t="s">
        <v>3111</v>
      </c>
      <c r="F177" s="751">
        <v>357400</v>
      </c>
      <c r="G177" s="765"/>
      <c r="H177" s="765"/>
      <c r="I177" s="744"/>
      <c r="J177" s="744"/>
      <c r="K177" s="744"/>
      <c r="L177" s="744"/>
      <c r="M177" s="744"/>
      <c r="N177" s="744"/>
      <c r="O177" s="744"/>
      <c r="P177" s="744"/>
      <c r="Q177" s="744"/>
      <c r="R177" s="744"/>
      <c r="S177" s="744"/>
      <c r="T177" s="744"/>
      <c r="U177" s="744"/>
      <c r="V177" s="744"/>
      <c r="W177" s="744"/>
      <c r="X177" s="744"/>
      <c r="Y177" s="744"/>
      <c r="Z177" s="744"/>
      <c r="AA177" s="744"/>
      <c r="AB177" s="744"/>
      <c r="AC177" s="744"/>
      <c r="AD177" s="744"/>
      <c r="AE177" s="744"/>
      <c r="AF177" s="744"/>
      <c r="AG177" s="744"/>
      <c r="AH177" s="744"/>
      <c r="AI177" s="744"/>
      <c r="AJ177" s="744"/>
      <c r="AK177" s="744"/>
      <c r="AL177" s="744"/>
      <c r="AM177" s="744"/>
      <c r="AN177" s="744"/>
      <c r="AO177" s="744"/>
      <c r="AP177" s="744"/>
      <c r="AQ177" s="744"/>
      <c r="AR177" s="744"/>
      <c r="AS177" s="744"/>
      <c r="AT177" s="744"/>
      <c r="AU177" s="744"/>
      <c r="AV177" s="744"/>
      <c r="AW177" s="744"/>
      <c r="AX177" s="744"/>
      <c r="AY177" s="744"/>
      <c r="AZ177" s="744"/>
      <c r="BA177" s="744"/>
      <c r="BB177" s="744"/>
      <c r="BC177" s="744"/>
      <c r="BD177" s="744"/>
      <c r="BE177" s="744"/>
      <c r="BF177" s="744"/>
      <c r="BG177" s="744"/>
      <c r="BH177" s="744"/>
      <c r="BI177" s="744"/>
      <c r="BJ177" s="744"/>
      <c r="BK177" s="744"/>
      <c r="BL177" s="744"/>
    </row>
    <row r="178" spans="1:64" s="752" customFormat="1" ht="15" customHeight="1">
      <c r="A178" s="746" t="s">
        <v>3039</v>
      </c>
      <c r="B178" s="746" t="s">
        <v>2720</v>
      </c>
      <c r="C178" s="747" t="s">
        <v>3112</v>
      </c>
      <c r="D178" s="757">
        <v>45323</v>
      </c>
      <c r="E178" s="750" t="s">
        <v>2732</v>
      </c>
      <c r="F178" s="753">
        <v>73481337</v>
      </c>
      <c r="G178" s="765"/>
      <c r="H178" s="765"/>
      <c r="I178" s="744"/>
      <c r="J178" s="744"/>
      <c r="K178" s="744"/>
      <c r="L178" s="744"/>
      <c r="M178" s="744"/>
      <c r="N178" s="744"/>
      <c r="O178" s="744"/>
      <c r="P178" s="744"/>
      <c r="Q178" s="744"/>
      <c r="R178" s="744"/>
      <c r="S178" s="744"/>
      <c r="T178" s="744"/>
      <c r="U178" s="744"/>
      <c r="V178" s="744"/>
      <c r="W178" s="744"/>
      <c r="X178" s="744"/>
      <c r="Y178" s="744"/>
      <c r="Z178" s="744"/>
      <c r="AA178" s="744"/>
      <c r="AB178" s="744"/>
      <c r="AC178" s="744"/>
      <c r="AD178" s="744"/>
      <c r="AE178" s="744"/>
      <c r="AF178" s="744"/>
      <c r="AG178" s="744"/>
      <c r="AH178" s="744"/>
      <c r="AI178" s="744"/>
      <c r="AJ178" s="744"/>
      <c r="AK178" s="744"/>
      <c r="AL178" s="744"/>
      <c r="AM178" s="744"/>
      <c r="AN178" s="744"/>
      <c r="AO178" s="744"/>
      <c r="AP178" s="744"/>
      <c r="AQ178" s="744"/>
      <c r="AR178" s="744"/>
      <c r="AS178" s="744"/>
      <c r="AT178" s="744"/>
      <c r="AU178" s="744"/>
      <c r="AV178" s="744"/>
      <c r="AW178" s="744"/>
      <c r="AX178" s="744"/>
      <c r="AY178" s="744"/>
      <c r="AZ178" s="744"/>
      <c r="BA178" s="744"/>
      <c r="BB178" s="744"/>
      <c r="BC178" s="744"/>
      <c r="BD178" s="744"/>
      <c r="BE178" s="744"/>
      <c r="BF178" s="744"/>
      <c r="BG178" s="744"/>
      <c r="BH178" s="744"/>
      <c r="BI178" s="744"/>
      <c r="BJ178" s="744"/>
      <c r="BK178" s="744"/>
      <c r="BL178" s="744"/>
    </row>
    <row r="179" spans="1:64" s="752" customFormat="1" ht="15" customHeight="1">
      <c r="A179" s="746" t="s">
        <v>3039</v>
      </c>
      <c r="B179" s="746" t="s">
        <v>3113</v>
      </c>
      <c r="C179" s="746"/>
      <c r="D179" s="746"/>
      <c r="E179" s="760" t="s">
        <v>3073</v>
      </c>
      <c r="F179" s="755">
        <v>164485</v>
      </c>
      <c r="G179" s="765"/>
      <c r="H179" s="765"/>
      <c r="I179" s="744"/>
      <c r="J179" s="744"/>
      <c r="K179" s="744"/>
      <c r="L179" s="744"/>
      <c r="M179" s="744"/>
      <c r="N179" s="744"/>
      <c r="O179" s="744"/>
      <c r="P179" s="744"/>
      <c r="Q179" s="744"/>
      <c r="R179" s="744"/>
      <c r="S179" s="744"/>
      <c r="T179" s="744"/>
      <c r="U179" s="744"/>
      <c r="V179" s="744"/>
      <c r="W179" s="744"/>
      <c r="X179" s="744"/>
      <c r="Y179" s="744"/>
      <c r="Z179" s="744"/>
      <c r="AA179" s="744"/>
      <c r="AB179" s="744"/>
      <c r="AC179" s="744"/>
      <c r="AD179" s="744"/>
      <c r="AE179" s="744"/>
      <c r="AF179" s="744"/>
      <c r="AG179" s="744"/>
      <c r="AH179" s="744"/>
      <c r="AI179" s="744"/>
      <c r="AJ179" s="744"/>
      <c r="AK179" s="744"/>
      <c r="AL179" s="744"/>
      <c r="AM179" s="744"/>
      <c r="AN179" s="744"/>
      <c r="AO179" s="744"/>
      <c r="AP179" s="744"/>
      <c r="AQ179" s="744"/>
      <c r="AR179" s="744"/>
      <c r="AS179" s="744"/>
      <c r="AT179" s="744"/>
      <c r="AU179" s="744"/>
      <c r="AV179" s="744"/>
      <c r="AW179" s="744"/>
      <c r="AX179" s="744"/>
      <c r="AY179" s="744"/>
      <c r="AZ179" s="744"/>
      <c r="BA179" s="744"/>
      <c r="BB179" s="744"/>
      <c r="BC179" s="744"/>
      <c r="BD179" s="744"/>
      <c r="BE179" s="744"/>
      <c r="BF179" s="744"/>
      <c r="BG179" s="744"/>
      <c r="BH179" s="744"/>
      <c r="BI179" s="744"/>
      <c r="BJ179" s="744"/>
      <c r="BK179" s="744"/>
      <c r="BL179" s="744"/>
    </row>
    <row r="180" spans="1:64" s="752" customFormat="1" ht="15" customHeight="1">
      <c r="A180" s="746" t="s">
        <v>3039</v>
      </c>
      <c r="B180" s="746" t="s">
        <v>3113</v>
      </c>
      <c r="C180" s="756">
        <v>1587717</v>
      </c>
      <c r="D180" s="757">
        <v>45292</v>
      </c>
      <c r="E180" s="750" t="s">
        <v>3114</v>
      </c>
      <c r="F180" s="751">
        <v>74000</v>
      </c>
      <c r="G180" s="765"/>
      <c r="H180" s="765"/>
      <c r="I180" s="744"/>
      <c r="J180" s="744"/>
      <c r="K180" s="744"/>
      <c r="L180" s="744"/>
      <c r="M180" s="744"/>
      <c r="N180" s="744"/>
      <c r="O180" s="744"/>
      <c r="P180" s="744"/>
      <c r="Q180" s="744"/>
      <c r="R180" s="744"/>
      <c r="S180" s="744"/>
      <c r="T180" s="744"/>
      <c r="U180" s="744"/>
      <c r="V180" s="744"/>
      <c r="W180" s="744"/>
      <c r="X180" s="744"/>
      <c r="Y180" s="744"/>
      <c r="Z180" s="744"/>
      <c r="AA180" s="744"/>
      <c r="AB180" s="744"/>
      <c r="AC180" s="744"/>
      <c r="AD180" s="744"/>
      <c r="AE180" s="744"/>
      <c r="AF180" s="744"/>
      <c r="AG180" s="744"/>
      <c r="AH180" s="744"/>
      <c r="AI180" s="744"/>
      <c r="AJ180" s="744"/>
      <c r="AK180" s="744"/>
      <c r="AL180" s="744"/>
      <c r="AM180" s="744"/>
      <c r="AN180" s="744"/>
      <c r="AO180" s="744"/>
      <c r="AP180" s="744"/>
      <c r="AQ180" s="744"/>
      <c r="AR180" s="744"/>
      <c r="AS180" s="744"/>
      <c r="AT180" s="744"/>
      <c r="AU180" s="744"/>
      <c r="AV180" s="744"/>
      <c r="AW180" s="744"/>
      <c r="AX180" s="744"/>
      <c r="AY180" s="744"/>
      <c r="AZ180" s="744"/>
      <c r="BA180" s="744"/>
      <c r="BB180" s="744"/>
      <c r="BC180" s="744"/>
      <c r="BD180" s="744"/>
      <c r="BE180" s="744"/>
      <c r="BF180" s="744"/>
      <c r="BG180" s="744"/>
      <c r="BH180" s="744"/>
      <c r="BI180" s="744"/>
      <c r="BJ180" s="744"/>
      <c r="BK180" s="744"/>
      <c r="BL180" s="744"/>
    </row>
    <row r="181" spans="1:64" s="752" customFormat="1" ht="15" customHeight="1">
      <c r="A181" s="746" t="s">
        <v>3039</v>
      </c>
      <c r="B181" s="746" t="s">
        <v>2757</v>
      </c>
      <c r="C181" s="746"/>
      <c r="D181" s="746"/>
      <c r="E181" s="760" t="s">
        <v>2806</v>
      </c>
      <c r="F181" s="751">
        <v>62500</v>
      </c>
      <c r="G181" s="765"/>
      <c r="H181" s="765"/>
      <c r="I181" s="744"/>
      <c r="J181" s="744"/>
      <c r="K181" s="744"/>
      <c r="L181" s="744"/>
      <c r="M181" s="744"/>
      <c r="N181" s="744"/>
      <c r="O181" s="744"/>
      <c r="P181" s="744"/>
      <c r="Q181" s="744"/>
      <c r="R181" s="744"/>
      <c r="S181" s="744"/>
      <c r="T181" s="744"/>
      <c r="U181" s="744"/>
      <c r="V181" s="744"/>
      <c r="W181" s="744"/>
      <c r="X181" s="744"/>
      <c r="Y181" s="744"/>
      <c r="Z181" s="744"/>
      <c r="AA181" s="744"/>
      <c r="AB181" s="744"/>
      <c r="AC181" s="744"/>
      <c r="AD181" s="744"/>
      <c r="AE181" s="744"/>
      <c r="AF181" s="744"/>
      <c r="AG181" s="744"/>
      <c r="AH181" s="744"/>
      <c r="AI181" s="744"/>
      <c r="AJ181" s="744"/>
      <c r="AK181" s="744"/>
      <c r="AL181" s="744"/>
      <c r="AM181" s="744"/>
      <c r="AN181" s="744"/>
      <c r="AO181" s="744"/>
      <c r="AP181" s="744"/>
      <c r="AQ181" s="744"/>
      <c r="AR181" s="744"/>
      <c r="AS181" s="744"/>
      <c r="AT181" s="744"/>
      <c r="AU181" s="744"/>
      <c r="AV181" s="744"/>
      <c r="AW181" s="744"/>
      <c r="AX181" s="744"/>
      <c r="AY181" s="744"/>
      <c r="AZ181" s="744"/>
      <c r="BA181" s="744"/>
      <c r="BB181" s="744"/>
      <c r="BC181" s="744"/>
      <c r="BD181" s="744"/>
      <c r="BE181" s="744"/>
      <c r="BF181" s="744"/>
      <c r="BG181" s="744"/>
      <c r="BH181" s="744"/>
      <c r="BI181" s="744"/>
      <c r="BJ181" s="744"/>
      <c r="BK181" s="744"/>
      <c r="BL181" s="744"/>
    </row>
    <row r="182" spans="1:64" s="752" customFormat="1" ht="15" customHeight="1">
      <c r="A182" s="746" t="s">
        <v>3039</v>
      </c>
      <c r="B182" s="746" t="s">
        <v>2750</v>
      </c>
      <c r="C182" s="759" t="s">
        <v>3115</v>
      </c>
      <c r="D182" s="757">
        <v>45292</v>
      </c>
      <c r="E182" s="750" t="s">
        <v>2795</v>
      </c>
      <c r="F182" s="751">
        <v>507050</v>
      </c>
      <c r="G182" s="765"/>
      <c r="H182" s="765"/>
      <c r="I182" s="744"/>
      <c r="J182" s="744"/>
      <c r="K182" s="744"/>
      <c r="L182" s="744"/>
      <c r="M182" s="744"/>
      <c r="N182" s="744"/>
      <c r="O182" s="744"/>
      <c r="P182" s="744"/>
      <c r="Q182" s="744"/>
      <c r="R182" s="744"/>
      <c r="S182" s="744"/>
      <c r="T182" s="744"/>
      <c r="U182" s="744"/>
      <c r="V182" s="744"/>
      <c r="W182" s="744"/>
      <c r="X182" s="744"/>
      <c r="Y182" s="744"/>
      <c r="Z182" s="744"/>
      <c r="AA182" s="744"/>
      <c r="AB182" s="744"/>
      <c r="AC182" s="744"/>
      <c r="AD182" s="744"/>
      <c r="AE182" s="744"/>
      <c r="AF182" s="744"/>
      <c r="AG182" s="744"/>
      <c r="AH182" s="744"/>
      <c r="AI182" s="744"/>
      <c r="AJ182" s="744"/>
      <c r="AK182" s="744"/>
      <c r="AL182" s="744"/>
      <c r="AM182" s="744"/>
      <c r="AN182" s="744"/>
      <c r="AO182" s="744"/>
      <c r="AP182" s="744"/>
      <c r="AQ182" s="744"/>
      <c r="AR182" s="744"/>
      <c r="AS182" s="744"/>
      <c r="AT182" s="744"/>
      <c r="AU182" s="744"/>
      <c r="AV182" s="744"/>
      <c r="AW182" s="744"/>
      <c r="AX182" s="744"/>
      <c r="AY182" s="744"/>
      <c r="AZ182" s="744"/>
      <c r="BA182" s="744"/>
      <c r="BB182" s="744"/>
      <c r="BC182" s="744"/>
      <c r="BD182" s="744"/>
      <c r="BE182" s="744"/>
      <c r="BF182" s="744"/>
      <c r="BG182" s="744"/>
      <c r="BH182" s="744"/>
      <c r="BI182" s="744"/>
      <c r="BJ182" s="744"/>
      <c r="BK182" s="744"/>
      <c r="BL182" s="744"/>
    </row>
    <row r="183" spans="1:64" s="752" customFormat="1" ht="15" customHeight="1">
      <c r="A183" s="746" t="s">
        <v>3039</v>
      </c>
      <c r="B183" s="746" t="s">
        <v>3116</v>
      </c>
      <c r="C183" s="756">
        <v>4004869</v>
      </c>
      <c r="D183" s="757">
        <v>45444</v>
      </c>
      <c r="E183" s="760" t="s">
        <v>3117</v>
      </c>
      <c r="F183" s="758">
        <v>425400</v>
      </c>
      <c r="G183" s="765"/>
      <c r="H183" s="765"/>
      <c r="I183" s="744"/>
      <c r="J183" s="744"/>
      <c r="K183" s="744"/>
      <c r="L183" s="744"/>
      <c r="M183" s="744"/>
      <c r="N183" s="744"/>
      <c r="O183" s="744"/>
      <c r="P183" s="744"/>
      <c r="Q183" s="744"/>
      <c r="R183" s="744"/>
      <c r="S183" s="744"/>
      <c r="T183" s="744"/>
      <c r="U183" s="744"/>
      <c r="V183" s="744"/>
      <c r="W183" s="744"/>
      <c r="X183" s="744"/>
      <c r="Y183" s="744"/>
      <c r="Z183" s="744"/>
      <c r="AA183" s="744"/>
      <c r="AB183" s="744"/>
      <c r="AC183" s="744"/>
      <c r="AD183" s="744"/>
      <c r="AE183" s="744"/>
      <c r="AF183" s="744"/>
      <c r="AG183" s="744"/>
      <c r="AH183" s="744"/>
      <c r="AI183" s="744"/>
      <c r="AJ183" s="744"/>
      <c r="AK183" s="744"/>
      <c r="AL183" s="744"/>
      <c r="AM183" s="744"/>
      <c r="AN183" s="744"/>
      <c r="AO183" s="744"/>
      <c r="AP183" s="744"/>
      <c r="AQ183" s="744"/>
      <c r="AR183" s="744"/>
      <c r="AS183" s="744"/>
      <c r="AT183" s="744"/>
      <c r="AU183" s="744"/>
      <c r="AV183" s="744"/>
      <c r="AW183" s="744"/>
      <c r="AX183" s="744"/>
      <c r="AY183" s="744"/>
      <c r="AZ183" s="744"/>
      <c r="BA183" s="744"/>
      <c r="BB183" s="744"/>
      <c r="BC183" s="744"/>
      <c r="BD183" s="744"/>
      <c r="BE183" s="744"/>
      <c r="BF183" s="744"/>
      <c r="BG183" s="744"/>
      <c r="BH183" s="744"/>
      <c r="BI183" s="744"/>
      <c r="BJ183" s="744"/>
      <c r="BK183" s="744"/>
      <c r="BL183" s="744"/>
    </row>
    <row r="184" spans="1:64" s="752" customFormat="1" ht="15" customHeight="1">
      <c r="A184" s="746" t="s">
        <v>3039</v>
      </c>
      <c r="B184" s="746" t="s">
        <v>3116</v>
      </c>
      <c r="C184" s="756">
        <v>4004869</v>
      </c>
      <c r="D184" s="757">
        <v>45444</v>
      </c>
      <c r="E184" s="760" t="s">
        <v>3118</v>
      </c>
      <c r="F184" s="755">
        <v>75000</v>
      </c>
      <c r="G184" s="765"/>
      <c r="H184" s="765"/>
      <c r="I184" s="744"/>
      <c r="J184" s="744"/>
      <c r="K184" s="744"/>
      <c r="L184" s="744"/>
      <c r="M184" s="744"/>
      <c r="N184" s="744"/>
      <c r="O184" s="744"/>
      <c r="P184" s="744"/>
      <c r="Q184" s="744"/>
      <c r="R184" s="744"/>
      <c r="S184" s="744"/>
      <c r="T184" s="744"/>
      <c r="U184" s="744"/>
      <c r="V184" s="744"/>
      <c r="W184" s="744"/>
      <c r="X184" s="744"/>
      <c r="Y184" s="744"/>
      <c r="Z184" s="744"/>
      <c r="AA184" s="744"/>
      <c r="AB184" s="744"/>
      <c r="AC184" s="744"/>
      <c r="AD184" s="744"/>
      <c r="AE184" s="744"/>
      <c r="AF184" s="744"/>
      <c r="AG184" s="744"/>
      <c r="AH184" s="744"/>
      <c r="AI184" s="744"/>
      <c r="AJ184" s="744"/>
      <c r="AK184" s="744"/>
      <c r="AL184" s="744"/>
      <c r="AM184" s="744"/>
      <c r="AN184" s="744"/>
      <c r="AO184" s="744"/>
      <c r="AP184" s="744"/>
      <c r="AQ184" s="744"/>
      <c r="AR184" s="744"/>
      <c r="AS184" s="744"/>
      <c r="AT184" s="744"/>
      <c r="AU184" s="744"/>
      <c r="AV184" s="744"/>
      <c r="AW184" s="744"/>
      <c r="AX184" s="744"/>
      <c r="AY184" s="744"/>
      <c r="AZ184" s="744"/>
      <c r="BA184" s="744"/>
      <c r="BB184" s="744"/>
      <c r="BC184" s="744"/>
      <c r="BD184" s="744"/>
      <c r="BE184" s="744"/>
      <c r="BF184" s="744"/>
      <c r="BG184" s="744"/>
      <c r="BH184" s="744"/>
      <c r="BI184" s="744"/>
      <c r="BJ184" s="744"/>
      <c r="BK184" s="744"/>
      <c r="BL184" s="744"/>
    </row>
    <row r="185" spans="1:64" s="752" customFormat="1" ht="15" customHeight="1">
      <c r="A185" s="746" t="s">
        <v>3039</v>
      </c>
      <c r="B185" s="746" t="s">
        <v>2742</v>
      </c>
      <c r="C185" s="746"/>
      <c r="D185" s="746"/>
      <c r="E185" s="750" t="s">
        <v>2793</v>
      </c>
      <c r="F185" s="751">
        <v>149000</v>
      </c>
      <c r="G185" s="765"/>
      <c r="H185" s="765"/>
      <c r="I185" s="744"/>
      <c r="J185" s="744"/>
      <c r="K185" s="744"/>
      <c r="L185" s="744"/>
      <c r="M185" s="744"/>
      <c r="N185" s="744"/>
      <c r="O185" s="744"/>
      <c r="P185" s="744"/>
      <c r="Q185" s="744"/>
      <c r="R185" s="744"/>
      <c r="S185" s="744"/>
      <c r="T185" s="744"/>
      <c r="U185" s="744"/>
      <c r="V185" s="744"/>
      <c r="W185" s="744"/>
      <c r="X185" s="744"/>
      <c r="Y185" s="744"/>
      <c r="Z185" s="744"/>
      <c r="AA185" s="744"/>
      <c r="AB185" s="744"/>
      <c r="AC185" s="744"/>
      <c r="AD185" s="744"/>
      <c r="AE185" s="744"/>
      <c r="AF185" s="744"/>
      <c r="AG185" s="744"/>
      <c r="AH185" s="744"/>
      <c r="AI185" s="744"/>
      <c r="AJ185" s="744"/>
      <c r="AK185" s="744"/>
      <c r="AL185" s="744"/>
      <c r="AM185" s="744"/>
      <c r="AN185" s="744"/>
      <c r="AO185" s="744"/>
      <c r="AP185" s="744"/>
      <c r="AQ185" s="744"/>
      <c r="AR185" s="744"/>
      <c r="AS185" s="744"/>
      <c r="AT185" s="744"/>
      <c r="AU185" s="744"/>
      <c r="AV185" s="744"/>
      <c r="AW185" s="744"/>
      <c r="AX185" s="744"/>
      <c r="AY185" s="744"/>
      <c r="AZ185" s="744"/>
      <c r="BA185" s="744"/>
      <c r="BB185" s="744"/>
      <c r="BC185" s="744"/>
      <c r="BD185" s="744"/>
      <c r="BE185" s="744"/>
      <c r="BF185" s="744"/>
      <c r="BG185" s="744"/>
      <c r="BH185" s="744"/>
      <c r="BI185" s="744"/>
      <c r="BJ185" s="744"/>
      <c r="BK185" s="744"/>
      <c r="BL185" s="744"/>
    </row>
    <row r="186" spans="1:64" s="752" customFormat="1" ht="15" customHeight="1">
      <c r="A186" s="746" t="s">
        <v>3039</v>
      </c>
      <c r="B186" s="746" t="s">
        <v>3119</v>
      </c>
      <c r="C186" s="746"/>
      <c r="D186" s="746"/>
      <c r="E186" s="760" t="s">
        <v>3117</v>
      </c>
      <c r="F186" s="753">
        <v>544537</v>
      </c>
      <c r="G186" s="765"/>
      <c r="H186" s="765"/>
      <c r="I186" s="744"/>
      <c r="J186" s="744"/>
      <c r="K186" s="744"/>
      <c r="L186" s="744"/>
      <c r="M186" s="744"/>
      <c r="N186" s="744"/>
      <c r="O186" s="744"/>
      <c r="P186" s="744"/>
      <c r="Q186" s="744"/>
      <c r="R186" s="744"/>
      <c r="S186" s="744"/>
      <c r="T186" s="744"/>
      <c r="U186" s="744"/>
      <c r="V186" s="744"/>
      <c r="W186" s="744"/>
      <c r="X186" s="744"/>
      <c r="Y186" s="744"/>
      <c r="Z186" s="744"/>
      <c r="AA186" s="744"/>
      <c r="AB186" s="744"/>
      <c r="AC186" s="744"/>
      <c r="AD186" s="744"/>
      <c r="AE186" s="744"/>
      <c r="AF186" s="744"/>
      <c r="AG186" s="744"/>
      <c r="AH186" s="744"/>
      <c r="AI186" s="744"/>
      <c r="AJ186" s="744"/>
      <c r="AK186" s="744"/>
      <c r="AL186" s="744"/>
      <c r="AM186" s="744"/>
      <c r="AN186" s="744"/>
      <c r="AO186" s="744"/>
      <c r="AP186" s="744"/>
      <c r="AQ186" s="744"/>
      <c r="AR186" s="744"/>
      <c r="AS186" s="744"/>
      <c r="AT186" s="744"/>
      <c r="AU186" s="744"/>
      <c r="AV186" s="744"/>
      <c r="AW186" s="744"/>
      <c r="AX186" s="744"/>
      <c r="AY186" s="744"/>
      <c r="AZ186" s="744"/>
      <c r="BA186" s="744"/>
      <c r="BB186" s="744"/>
      <c r="BC186" s="744"/>
      <c r="BD186" s="744"/>
      <c r="BE186" s="744"/>
      <c r="BF186" s="744"/>
      <c r="BG186" s="744"/>
      <c r="BH186" s="744"/>
      <c r="BI186" s="744"/>
      <c r="BJ186" s="744"/>
      <c r="BK186" s="744"/>
      <c r="BL186" s="744"/>
    </row>
    <row r="187" spans="1:64" s="752" customFormat="1" ht="15" customHeight="1">
      <c r="A187" s="746" t="s">
        <v>3039</v>
      </c>
      <c r="B187" s="746" t="s">
        <v>3120</v>
      </c>
      <c r="C187" s="756">
        <v>4224554</v>
      </c>
      <c r="D187" s="757">
        <v>45231</v>
      </c>
      <c r="E187" s="760" t="s">
        <v>3121</v>
      </c>
      <c r="F187" s="751">
        <v>441090</v>
      </c>
      <c r="G187" s="765"/>
      <c r="H187" s="765"/>
      <c r="I187" s="744"/>
      <c r="J187" s="744"/>
      <c r="K187" s="744"/>
      <c r="L187" s="744"/>
      <c r="M187" s="744"/>
      <c r="N187" s="744"/>
      <c r="O187" s="744"/>
      <c r="P187" s="744"/>
      <c r="Q187" s="744"/>
      <c r="R187" s="744"/>
      <c r="S187" s="744"/>
      <c r="T187" s="744"/>
      <c r="U187" s="744"/>
      <c r="V187" s="744"/>
      <c r="W187" s="744"/>
      <c r="X187" s="744"/>
      <c r="Y187" s="744"/>
      <c r="Z187" s="744"/>
      <c r="AA187" s="744"/>
      <c r="AB187" s="744"/>
      <c r="AC187" s="744"/>
      <c r="AD187" s="744"/>
      <c r="AE187" s="744"/>
      <c r="AF187" s="744"/>
      <c r="AG187" s="744"/>
      <c r="AH187" s="744"/>
      <c r="AI187" s="744"/>
      <c r="AJ187" s="744"/>
      <c r="AK187" s="744"/>
      <c r="AL187" s="744"/>
      <c r="AM187" s="744"/>
      <c r="AN187" s="744"/>
      <c r="AO187" s="744"/>
      <c r="AP187" s="744"/>
      <c r="AQ187" s="744"/>
      <c r="AR187" s="744"/>
      <c r="AS187" s="744"/>
      <c r="AT187" s="744"/>
      <c r="AU187" s="744"/>
      <c r="AV187" s="744"/>
      <c r="AW187" s="744"/>
      <c r="AX187" s="744"/>
      <c r="AY187" s="744"/>
      <c r="AZ187" s="744"/>
      <c r="BA187" s="744"/>
      <c r="BB187" s="744"/>
      <c r="BC187" s="744"/>
      <c r="BD187" s="744"/>
      <c r="BE187" s="744"/>
      <c r="BF187" s="744"/>
      <c r="BG187" s="744"/>
      <c r="BH187" s="744"/>
      <c r="BI187" s="744"/>
      <c r="BJ187" s="744"/>
      <c r="BK187" s="744"/>
      <c r="BL187" s="744"/>
    </row>
    <row r="188" spans="1:64" s="752" customFormat="1" ht="15" customHeight="1">
      <c r="A188" s="746" t="s">
        <v>3039</v>
      </c>
      <c r="B188" s="746" t="s">
        <v>3122</v>
      </c>
      <c r="C188" s="756" t="s">
        <v>3123</v>
      </c>
      <c r="D188" s="757">
        <v>45323</v>
      </c>
      <c r="E188" s="760" t="s">
        <v>3117</v>
      </c>
      <c r="F188" s="751">
        <v>160000</v>
      </c>
      <c r="G188" s="765"/>
      <c r="H188" s="765"/>
      <c r="I188" s="744"/>
      <c r="J188" s="744"/>
      <c r="K188" s="744"/>
      <c r="L188" s="744"/>
      <c r="M188" s="744"/>
      <c r="N188" s="744"/>
      <c r="O188" s="744"/>
      <c r="P188" s="744"/>
      <c r="Q188" s="744"/>
      <c r="R188" s="744"/>
      <c r="S188" s="744"/>
      <c r="T188" s="744"/>
      <c r="U188" s="744"/>
      <c r="V188" s="744"/>
      <c r="W188" s="744"/>
      <c r="X188" s="744"/>
      <c r="Y188" s="744"/>
      <c r="Z188" s="744"/>
      <c r="AA188" s="744"/>
      <c r="AB188" s="744"/>
      <c r="AC188" s="744"/>
      <c r="AD188" s="744"/>
      <c r="AE188" s="744"/>
      <c r="AF188" s="744"/>
      <c r="AG188" s="744"/>
      <c r="AH188" s="744"/>
      <c r="AI188" s="744"/>
      <c r="AJ188" s="744"/>
      <c r="AK188" s="744"/>
      <c r="AL188" s="744"/>
      <c r="AM188" s="744"/>
      <c r="AN188" s="744"/>
      <c r="AO188" s="744"/>
      <c r="AP188" s="744"/>
      <c r="AQ188" s="744"/>
      <c r="AR188" s="744"/>
      <c r="AS188" s="744"/>
      <c r="AT188" s="744"/>
      <c r="AU188" s="744"/>
      <c r="AV188" s="744"/>
      <c r="AW188" s="744"/>
      <c r="AX188" s="744"/>
      <c r="AY188" s="744"/>
      <c r="AZ188" s="744"/>
      <c r="BA188" s="744"/>
      <c r="BB188" s="744"/>
      <c r="BC188" s="744"/>
      <c r="BD188" s="744"/>
      <c r="BE188" s="744"/>
      <c r="BF188" s="744"/>
      <c r="BG188" s="744"/>
      <c r="BH188" s="744"/>
      <c r="BI188" s="744"/>
      <c r="BJ188" s="744"/>
      <c r="BK188" s="744"/>
      <c r="BL188" s="744"/>
    </row>
    <row r="189" spans="1:64" s="752" customFormat="1" ht="15" customHeight="1">
      <c r="A189" s="746" t="s">
        <v>3039</v>
      </c>
      <c r="B189" s="746" t="s">
        <v>3124</v>
      </c>
      <c r="C189" s="746"/>
      <c r="D189" s="746"/>
      <c r="E189" s="750" t="s">
        <v>3125</v>
      </c>
      <c r="F189" s="751">
        <v>162807</v>
      </c>
      <c r="G189" s="765"/>
      <c r="H189" s="765"/>
      <c r="I189" s="744"/>
      <c r="J189" s="744"/>
      <c r="K189" s="744"/>
      <c r="L189" s="744"/>
      <c r="M189" s="744"/>
      <c r="N189" s="744"/>
      <c r="O189" s="744"/>
      <c r="P189" s="744"/>
      <c r="Q189" s="744"/>
      <c r="R189" s="744"/>
      <c r="S189" s="744"/>
      <c r="T189" s="744"/>
      <c r="U189" s="744"/>
      <c r="V189" s="744"/>
      <c r="W189" s="744"/>
      <c r="X189" s="744"/>
      <c r="Y189" s="744"/>
      <c r="Z189" s="744"/>
      <c r="AA189" s="744"/>
      <c r="AB189" s="744"/>
      <c r="AC189" s="744"/>
      <c r="AD189" s="744"/>
      <c r="AE189" s="744"/>
      <c r="AF189" s="744"/>
      <c r="AG189" s="744"/>
      <c r="AH189" s="744"/>
      <c r="AI189" s="744"/>
      <c r="AJ189" s="744"/>
      <c r="AK189" s="744"/>
      <c r="AL189" s="744"/>
      <c r="AM189" s="744"/>
      <c r="AN189" s="744"/>
      <c r="AO189" s="744"/>
      <c r="AP189" s="744"/>
      <c r="AQ189" s="744"/>
      <c r="AR189" s="744"/>
      <c r="AS189" s="744"/>
      <c r="AT189" s="744"/>
      <c r="AU189" s="744"/>
      <c r="AV189" s="744"/>
      <c r="AW189" s="744"/>
      <c r="AX189" s="744"/>
      <c r="AY189" s="744"/>
      <c r="AZ189" s="744"/>
      <c r="BA189" s="744"/>
      <c r="BB189" s="744"/>
      <c r="BC189" s="744"/>
      <c r="BD189" s="744"/>
      <c r="BE189" s="744"/>
      <c r="BF189" s="744"/>
      <c r="BG189" s="744"/>
      <c r="BH189" s="744"/>
      <c r="BI189" s="744"/>
      <c r="BJ189" s="744"/>
      <c r="BK189" s="744"/>
      <c r="BL189" s="744"/>
    </row>
    <row r="190" spans="1:64" s="752" customFormat="1" ht="15" customHeight="1">
      <c r="A190" s="746" t="s">
        <v>3039</v>
      </c>
      <c r="B190" s="746" t="s">
        <v>3126</v>
      </c>
      <c r="C190" s="747" t="s">
        <v>3127</v>
      </c>
      <c r="D190" s="757">
        <v>45323</v>
      </c>
      <c r="E190" s="750" t="s">
        <v>3128</v>
      </c>
      <c r="F190" s="751">
        <v>350000</v>
      </c>
      <c r="G190" s="765"/>
      <c r="H190" s="765"/>
      <c r="I190" s="744"/>
      <c r="J190" s="744"/>
      <c r="K190" s="744"/>
      <c r="L190" s="744"/>
      <c r="M190" s="744"/>
      <c r="N190" s="744"/>
      <c r="O190" s="744"/>
      <c r="P190" s="744"/>
      <c r="Q190" s="744"/>
      <c r="R190" s="744"/>
      <c r="S190" s="744"/>
      <c r="T190" s="744"/>
      <c r="U190" s="744"/>
      <c r="V190" s="744"/>
      <c r="W190" s="744"/>
      <c r="X190" s="744"/>
      <c r="Y190" s="744"/>
      <c r="Z190" s="744"/>
      <c r="AA190" s="744"/>
      <c r="AB190" s="744"/>
      <c r="AC190" s="744"/>
      <c r="AD190" s="744"/>
      <c r="AE190" s="744"/>
      <c r="AF190" s="744"/>
      <c r="AG190" s="744"/>
      <c r="AH190" s="744"/>
      <c r="AI190" s="744"/>
      <c r="AJ190" s="744"/>
      <c r="AK190" s="744"/>
      <c r="AL190" s="744"/>
      <c r="AM190" s="744"/>
      <c r="AN190" s="744"/>
      <c r="AO190" s="744"/>
      <c r="AP190" s="744"/>
      <c r="AQ190" s="744"/>
      <c r="AR190" s="744"/>
      <c r="AS190" s="744"/>
      <c r="AT190" s="744"/>
      <c r="AU190" s="744"/>
      <c r="AV190" s="744"/>
      <c r="AW190" s="744"/>
      <c r="AX190" s="744"/>
      <c r="AY190" s="744"/>
      <c r="AZ190" s="744"/>
      <c r="BA190" s="744"/>
      <c r="BB190" s="744"/>
      <c r="BC190" s="744"/>
      <c r="BD190" s="744"/>
      <c r="BE190" s="744"/>
      <c r="BF190" s="744"/>
      <c r="BG190" s="744"/>
      <c r="BH190" s="744"/>
      <c r="BI190" s="744"/>
      <c r="BJ190" s="744"/>
      <c r="BK190" s="744"/>
      <c r="BL190" s="744"/>
    </row>
    <row r="191" spans="1:64" s="752" customFormat="1" ht="15" customHeight="1">
      <c r="A191" s="746" t="s">
        <v>3039</v>
      </c>
      <c r="B191" s="746" t="s">
        <v>3126</v>
      </c>
      <c r="C191" s="747" t="s">
        <v>3129</v>
      </c>
      <c r="D191" s="757">
        <v>45323</v>
      </c>
      <c r="E191" s="750" t="s">
        <v>3130</v>
      </c>
      <c r="F191" s="751">
        <v>412000</v>
      </c>
      <c r="G191" s="765"/>
      <c r="H191" s="765"/>
      <c r="I191" s="744"/>
      <c r="J191" s="744"/>
      <c r="K191" s="744"/>
      <c r="L191" s="744"/>
      <c r="M191" s="744"/>
      <c r="N191" s="744"/>
      <c r="O191" s="744"/>
      <c r="P191" s="744"/>
      <c r="Q191" s="744"/>
      <c r="R191" s="744"/>
      <c r="S191" s="744"/>
      <c r="T191" s="744"/>
      <c r="U191" s="744"/>
      <c r="V191" s="744"/>
      <c r="W191" s="744"/>
      <c r="X191" s="744"/>
      <c r="Y191" s="744"/>
      <c r="Z191" s="744"/>
      <c r="AA191" s="744"/>
      <c r="AB191" s="744"/>
      <c r="AC191" s="744"/>
      <c r="AD191" s="744"/>
      <c r="AE191" s="744"/>
      <c r="AF191" s="744"/>
      <c r="AG191" s="744"/>
      <c r="AH191" s="744"/>
      <c r="AI191" s="744"/>
      <c r="AJ191" s="744"/>
      <c r="AK191" s="744"/>
      <c r="AL191" s="744"/>
      <c r="AM191" s="744"/>
      <c r="AN191" s="744"/>
      <c r="AO191" s="744"/>
      <c r="AP191" s="744"/>
      <c r="AQ191" s="744"/>
      <c r="AR191" s="744"/>
      <c r="AS191" s="744"/>
      <c r="AT191" s="744"/>
      <c r="AU191" s="744"/>
      <c r="AV191" s="744"/>
      <c r="AW191" s="744"/>
      <c r="AX191" s="744"/>
      <c r="AY191" s="744"/>
      <c r="AZ191" s="744"/>
      <c r="BA191" s="744"/>
      <c r="BB191" s="744"/>
      <c r="BC191" s="744"/>
      <c r="BD191" s="744"/>
      <c r="BE191" s="744"/>
      <c r="BF191" s="744"/>
      <c r="BG191" s="744"/>
      <c r="BH191" s="744"/>
      <c r="BI191" s="744"/>
      <c r="BJ191" s="744"/>
      <c r="BK191" s="744"/>
      <c r="BL191" s="744"/>
    </row>
    <row r="192" spans="1:64" s="752" customFormat="1" ht="15" customHeight="1">
      <c r="A192" s="746" t="s">
        <v>3039</v>
      </c>
      <c r="B192" s="746" t="s">
        <v>3131</v>
      </c>
      <c r="C192" s="756">
        <v>4224516</v>
      </c>
      <c r="D192" s="757">
        <v>45261</v>
      </c>
      <c r="E192" s="760" t="s">
        <v>3132</v>
      </c>
      <c r="F192" s="758">
        <v>435421</v>
      </c>
      <c r="G192" s="765"/>
      <c r="H192" s="765"/>
      <c r="I192" s="744"/>
      <c r="J192" s="744"/>
      <c r="K192" s="744"/>
      <c r="L192" s="744"/>
      <c r="M192" s="744"/>
      <c r="N192" s="744"/>
      <c r="O192" s="744"/>
      <c r="P192" s="744"/>
      <c r="Q192" s="744"/>
      <c r="R192" s="744"/>
      <c r="S192" s="744"/>
      <c r="T192" s="744"/>
      <c r="U192" s="744"/>
      <c r="V192" s="744"/>
      <c r="W192" s="744"/>
      <c r="X192" s="744"/>
      <c r="Y192" s="744"/>
      <c r="Z192" s="744"/>
      <c r="AA192" s="744"/>
      <c r="AB192" s="744"/>
      <c r="AC192" s="744"/>
      <c r="AD192" s="744"/>
      <c r="AE192" s="744"/>
      <c r="AF192" s="744"/>
      <c r="AG192" s="744"/>
      <c r="AH192" s="744"/>
      <c r="AI192" s="744"/>
      <c r="AJ192" s="744"/>
      <c r="AK192" s="744"/>
      <c r="AL192" s="744"/>
      <c r="AM192" s="744"/>
      <c r="AN192" s="744"/>
      <c r="AO192" s="744"/>
      <c r="AP192" s="744"/>
      <c r="AQ192" s="744"/>
      <c r="AR192" s="744"/>
      <c r="AS192" s="744"/>
      <c r="AT192" s="744"/>
      <c r="AU192" s="744"/>
      <c r="AV192" s="744"/>
      <c r="AW192" s="744"/>
      <c r="AX192" s="744"/>
      <c r="AY192" s="744"/>
      <c r="AZ192" s="744"/>
      <c r="BA192" s="744"/>
      <c r="BB192" s="744"/>
      <c r="BC192" s="744"/>
      <c r="BD192" s="744"/>
      <c r="BE192" s="744"/>
      <c r="BF192" s="744"/>
      <c r="BG192" s="744"/>
      <c r="BH192" s="744"/>
      <c r="BI192" s="744"/>
      <c r="BJ192" s="744"/>
      <c r="BK192" s="744"/>
      <c r="BL192" s="744"/>
    </row>
    <row r="193" spans="1:64" s="752" customFormat="1" ht="15" customHeight="1">
      <c r="A193" s="746" t="s">
        <v>3039</v>
      </c>
      <c r="B193" s="746" t="s">
        <v>3133</v>
      </c>
      <c r="C193" s="746"/>
      <c r="D193" s="746"/>
      <c r="E193" s="760" t="s">
        <v>3134</v>
      </c>
      <c r="F193" s="758">
        <v>94920</v>
      </c>
      <c r="G193" s="765"/>
      <c r="H193" s="765"/>
      <c r="I193" s="744"/>
      <c r="J193" s="744"/>
      <c r="K193" s="744"/>
      <c r="L193" s="744"/>
      <c r="M193" s="744"/>
      <c r="N193" s="744"/>
      <c r="O193" s="744"/>
      <c r="P193" s="744"/>
      <c r="Q193" s="744"/>
      <c r="R193" s="744"/>
      <c r="S193" s="744"/>
      <c r="T193" s="744"/>
      <c r="U193" s="744"/>
      <c r="V193" s="744"/>
      <c r="W193" s="744"/>
      <c r="X193" s="744"/>
      <c r="Y193" s="744"/>
      <c r="Z193" s="744"/>
      <c r="AA193" s="744"/>
      <c r="AB193" s="744"/>
      <c r="AC193" s="744"/>
      <c r="AD193" s="744"/>
      <c r="AE193" s="744"/>
      <c r="AF193" s="744"/>
      <c r="AG193" s="744"/>
      <c r="AH193" s="744"/>
      <c r="AI193" s="744"/>
      <c r="AJ193" s="744"/>
      <c r="AK193" s="744"/>
      <c r="AL193" s="744"/>
      <c r="AM193" s="744"/>
      <c r="AN193" s="744"/>
      <c r="AO193" s="744"/>
      <c r="AP193" s="744"/>
      <c r="AQ193" s="744"/>
      <c r="AR193" s="744"/>
      <c r="AS193" s="744"/>
      <c r="AT193" s="744"/>
      <c r="AU193" s="744"/>
      <c r="AV193" s="744"/>
      <c r="AW193" s="744"/>
      <c r="AX193" s="744"/>
      <c r="AY193" s="744"/>
      <c r="AZ193" s="744"/>
      <c r="BA193" s="744"/>
      <c r="BB193" s="744"/>
      <c r="BC193" s="744"/>
      <c r="BD193" s="744"/>
      <c r="BE193" s="744"/>
      <c r="BF193" s="744"/>
      <c r="BG193" s="744"/>
      <c r="BH193" s="744"/>
      <c r="BI193" s="744"/>
      <c r="BJ193" s="744"/>
      <c r="BK193" s="744"/>
      <c r="BL193" s="744"/>
    </row>
    <row r="194" spans="1:64" s="752" customFormat="1" ht="15" customHeight="1">
      <c r="A194" s="746" t="s">
        <v>3039</v>
      </c>
      <c r="B194" s="746" t="s">
        <v>3133</v>
      </c>
      <c r="C194" s="746"/>
      <c r="D194" s="746"/>
      <c r="E194" s="760" t="s">
        <v>3135</v>
      </c>
      <c r="F194" s="758">
        <v>293000</v>
      </c>
      <c r="G194" s="765"/>
      <c r="H194" s="765"/>
      <c r="I194" s="744"/>
      <c r="J194" s="744"/>
      <c r="K194" s="744"/>
      <c r="L194" s="744"/>
      <c r="M194" s="744"/>
      <c r="N194" s="744"/>
      <c r="O194" s="744"/>
      <c r="P194" s="744"/>
      <c r="Q194" s="744"/>
      <c r="R194" s="744"/>
      <c r="S194" s="744"/>
      <c r="T194" s="744"/>
      <c r="U194" s="744"/>
      <c r="V194" s="744"/>
      <c r="W194" s="744"/>
      <c r="X194" s="744"/>
      <c r="Y194" s="744"/>
      <c r="Z194" s="744"/>
      <c r="AA194" s="744"/>
      <c r="AB194" s="744"/>
      <c r="AC194" s="744"/>
      <c r="AD194" s="744"/>
      <c r="AE194" s="744"/>
      <c r="AF194" s="744"/>
      <c r="AG194" s="744"/>
      <c r="AH194" s="744"/>
      <c r="AI194" s="744"/>
      <c r="AJ194" s="744"/>
      <c r="AK194" s="744"/>
      <c r="AL194" s="744"/>
      <c r="AM194" s="744"/>
      <c r="AN194" s="744"/>
      <c r="AO194" s="744"/>
      <c r="AP194" s="744"/>
      <c r="AQ194" s="744"/>
      <c r="AR194" s="744"/>
      <c r="AS194" s="744"/>
      <c r="AT194" s="744"/>
      <c r="AU194" s="744"/>
      <c r="AV194" s="744"/>
      <c r="AW194" s="744"/>
      <c r="AX194" s="744"/>
      <c r="AY194" s="744"/>
      <c r="AZ194" s="744"/>
      <c r="BA194" s="744"/>
      <c r="BB194" s="744"/>
      <c r="BC194" s="744"/>
      <c r="BD194" s="744"/>
      <c r="BE194" s="744"/>
      <c r="BF194" s="744"/>
      <c r="BG194" s="744"/>
      <c r="BH194" s="744"/>
      <c r="BI194" s="744"/>
      <c r="BJ194" s="744"/>
      <c r="BK194" s="744"/>
      <c r="BL194" s="744"/>
    </row>
    <row r="195" spans="1:64" s="752" customFormat="1" ht="15" customHeight="1">
      <c r="A195" s="746" t="s">
        <v>3039</v>
      </c>
      <c r="B195" s="746" t="s">
        <v>3136</v>
      </c>
      <c r="C195" s="746"/>
      <c r="D195" s="746"/>
      <c r="E195" s="760" t="s">
        <v>3049</v>
      </c>
      <c r="F195" s="751">
        <v>410000</v>
      </c>
      <c r="G195" s="765"/>
      <c r="H195" s="765"/>
      <c r="I195" s="744"/>
      <c r="J195" s="744"/>
      <c r="K195" s="744"/>
      <c r="L195" s="744"/>
      <c r="M195" s="744"/>
      <c r="N195" s="744"/>
      <c r="O195" s="744"/>
      <c r="P195" s="744"/>
      <c r="Q195" s="744"/>
      <c r="R195" s="744"/>
      <c r="S195" s="744"/>
      <c r="T195" s="744"/>
      <c r="U195" s="744"/>
      <c r="V195" s="744"/>
      <c r="W195" s="744"/>
      <c r="X195" s="744"/>
      <c r="Y195" s="744"/>
      <c r="Z195" s="744"/>
      <c r="AA195" s="744"/>
      <c r="AB195" s="744"/>
      <c r="AC195" s="744"/>
      <c r="AD195" s="744"/>
      <c r="AE195" s="744"/>
      <c r="AF195" s="744"/>
      <c r="AG195" s="744"/>
      <c r="AH195" s="744"/>
      <c r="AI195" s="744"/>
      <c r="AJ195" s="744"/>
      <c r="AK195" s="744"/>
      <c r="AL195" s="744"/>
      <c r="AM195" s="744"/>
      <c r="AN195" s="744"/>
      <c r="AO195" s="744"/>
      <c r="AP195" s="744"/>
      <c r="AQ195" s="744"/>
      <c r="AR195" s="744"/>
      <c r="AS195" s="744"/>
      <c r="AT195" s="744"/>
      <c r="AU195" s="744"/>
      <c r="AV195" s="744"/>
      <c r="AW195" s="744"/>
      <c r="AX195" s="744"/>
      <c r="AY195" s="744"/>
      <c r="AZ195" s="744"/>
      <c r="BA195" s="744"/>
      <c r="BB195" s="744"/>
      <c r="BC195" s="744"/>
      <c r="BD195" s="744"/>
      <c r="BE195" s="744"/>
      <c r="BF195" s="744"/>
      <c r="BG195" s="744"/>
      <c r="BH195" s="744"/>
      <c r="BI195" s="744"/>
      <c r="BJ195" s="744"/>
      <c r="BK195" s="744"/>
      <c r="BL195" s="744"/>
    </row>
    <row r="196" spans="1:64" s="752" customFormat="1" ht="15" customHeight="1">
      <c r="A196" s="746" t="s">
        <v>3039</v>
      </c>
      <c r="B196" s="746" t="s">
        <v>2716</v>
      </c>
      <c r="C196" s="756">
        <v>4004778</v>
      </c>
      <c r="D196" s="757">
        <v>45323</v>
      </c>
      <c r="E196" s="750" t="s">
        <v>2729</v>
      </c>
      <c r="F196" s="753">
        <v>5169238</v>
      </c>
      <c r="G196" s="765"/>
      <c r="H196" s="765"/>
      <c r="I196" s="744"/>
      <c r="J196" s="744"/>
      <c r="K196" s="744"/>
      <c r="L196" s="744"/>
      <c r="M196" s="744"/>
      <c r="N196" s="744"/>
      <c r="O196" s="744"/>
      <c r="P196" s="744"/>
      <c r="Q196" s="744"/>
      <c r="R196" s="744"/>
      <c r="S196" s="744"/>
      <c r="T196" s="744"/>
      <c r="U196" s="744"/>
      <c r="V196" s="744"/>
      <c r="W196" s="744"/>
      <c r="X196" s="744"/>
      <c r="Y196" s="744"/>
      <c r="Z196" s="744"/>
      <c r="AA196" s="744"/>
      <c r="AB196" s="744"/>
      <c r="AC196" s="744"/>
      <c r="AD196" s="744"/>
      <c r="AE196" s="744"/>
      <c r="AF196" s="744"/>
      <c r="AG196" s="744"/>
      <c r="AH196" s="744"/>
      <c r="AI196" s="744"/>
      <c r="AJ196" s="744"/>
      <c r="AK196" s="744"/>
      <c r="AL196" s="744"/>
      <c r="AM196" s="744"/>
      <c r="AN196" s="744"/>
      <c r="AO196" s="744"/>
      <c r="AP196" s="744"/>
      <c r="AQ196" s="744"/>
      <c r="AR196" s="744"/>
      <c r="AS196" s="744"/>
      <c r="AT196" s="744"/>
      <c r="AU196" s="744"/>
      <c r="AV196" s="744"/>
      <c r="AW196" s="744"/>
      <c r="AX196" s="744"/>
      <c r="AY196" s="744"/>
      <c r="AZ196" s="744"/>
      <c r="BA196" s="744"/>
      <c r="BB196" s="744"/>
      <c r="BC196" s="744"/>
      <c r="BD196" s="744"/>
      <c r="BE196" s="744"/>
      <c r="BF196" s="744"/>
      <c r="BG196" s="744"/>
      <c r="BH196" s="744"/>
      <c r="BI196" s="744"/>
      <c r="BJ196" s="744"/>
      <c r="BK196" s="744"/>
      <c r="BL196" s="744"/>
    </row>
    <row r="197" spans="1:64" s="752" customFormat="1" ht="15" customHeight="1">
      <c r="A197" s="746" t="s">
        <v>3039</v>
      </c>
      <c r="B197" s="746" t="s">
        <v>3137</v>
      </c>
      <c r="C197" s="756">
        <v>2073954</v>
      </c>
      <c r="D197" s="757">
        <v>45261</v>
      </c>
      <c r="E197" s="760" t="s">
        <v>3138</v>
      </c>
      <c r="F197" s="751">
        <v>365000</v>
      </c>
      <c r="G197" s="765"/>
      <c r="H197" s="765"/>
      <c r="I197" s="744"/>
      <c r="J197" s="744"/>
      <c r="K197" s="744"/>
      <c r="L197" s="744"/>
      <c r="M197" s="744"/>
      <c r="N197" s="744"/>
      <c r="O197" s="744"/>
      <c r="P197" s="744"/>
      <c r="Q197" s="744"/>
      <c r="R197" s="744"/>
      <c r="S197" s="744"/>
      <c r="T197" s="744"/>
      <c r="U197" s="744"/>
      <c r="V197" s="744"/>
      <c r="W197" s="744"/>
      <c r="X197" s="744"/>
      <c r="Y197" s="744"/>
      <c r="Z197" s="744"/>
      <c r="AA197" s="744"/>
      <c r="AB197" s="744"/>
      <c r="AC197" s="744"/>
      <c r="AD197" s="744"/>
      <c r="AE197" s="744"/>
      <c r="AF197" s="744"/>
      <c r="AG197" s="744"/>
      <c r="AH197" s="744"/>
      <c r="AI197" s="744"/>
      <c r="AJ197" s="744"/>
      <c r="AK197" s="744"/>
      <c r="AL197" s="744"/>
      <c r="AM197" s="744"/>
      <c r="AN197" s="744"/>
      <c r="AO197" s="744"/>
      <c r="AP197" s="744"/>
      <c r="AQ197" s="744"/>
      <c r="AR197" s="744"/>
      <c r="AS197" s="744"/>
      <c r="AT197" s="744"/>
      <c r="AU197" s="744"/>
      <c r="AV197" s="744"/>
      <c r="AW197" s="744"/>
      <c r="AX197" s="744"/>
      <c r="AY197" s="744"/>
      <c r="AZ197" s="744"/>
      <c r="BA197" s="744"/>
      <c r="BB197" s="744"/>
      <c r="BC197" s="744"/>
      <c r="BD197" s="744"/>
      <c r="BE197" s="744"/>
      <c r="BF197" s="744"/>
      <c r="BG197" s="744"/>
      <c r="BH197" s="744"/>
      <c r="BI197" s="744"/>
      <c r="BJ197" s="744"/>
      <c r="BK197" s="744"/>
      <c r="BL197" s="744"/>
    </row>
    <row r="198" spans="1:64" s="752" customFormat="1" ht="15" customHeight="1">
      <c r="A198" s="746" t="s">
        <v>3039</v>
      </c>
      <c r="B198" s="746" t="s">
        <v>3137</v>
      </c>
      <c r="C198" s="756">
        <v>4004681</v>
      </c>
      <c r="D198" s="757">
        <v>45231</v>
      </c>
      <c r="E198" s="760" t="s">
        <v>3139</v>
      </c>
      <c r="F198" s="751">
        <v>650251</v>
      </c>
      <c r="G198" s="765"/>
      <c r="H198" s="765"/>
      <c r="I198" s="744"/>
      <c r="J198" s="744"/>
      <c r="K198" s="744"/>
      <c r="L198" s="744"/>
      <c r="M198" s="744"/>
      <c r="N198" s="744"/>
      <c r="O198" s="744"/>
      <c r="P198" s="744"/>
      <c r="Q198" s="744"/>
      <c r="R198" s="744"/>
      <c r="S198" s="744"/>
      <c r="T198" s="744"/>
      <c r="U198" s="744"/>
      <c r="V198" s="744"/>
      <c r="W198" s="744"/>
      <c r="X198" s="744"/>
      <c r="Y198" s="744"/>
      <c r="Z198" s="744"/>
      <c r="AA198" s="744"/>
      <c r="AB198" s="744"/>
      <c r="AC198" s="744"/>
      <c r="AD198" s="744"/>
      <c r="AE198" s="744"/>
      <c r="AF198" s="744"/>
      <c r="AG198" s="744"/>
      <c r="AH198" s="744"/>
      <c r="AI198" s="744"/>
      <c r="AJ198" s="744"/>
      <c r="AK198" s="744"/>
      <c r="AL198" s="744"/>
      <c r="AM198" s="744"/>
      <c r="AN198" s="744"/>
      <c r="AO198" s="744"/>
      <c r="AP198" s="744"/>
      <c r="AQ198" s="744"/>
      <c r="AR198" s="744"/>
      <c r="AS198" s="744"/>
      <c r="AT198" s="744"/>
      <c r="AU198" s="744"/>
      <c r="AV198" s="744"/>
      <c r="AW198" s="744"/>
      <c r="AX198" s="744"/>
      <c r="AY198" s="744"/>
      <c r="AZ198" s="744"/>
      <c r="BA198" s="744"/>
      <c r="BB198" s="744"/>
      <c r="BC198" s="744"/>
      <c r="BD198" s="744"/>
      <c r="BE198" s="744"/>
      <c r="BF198" s="744"/>
      <c r="BG198" s="744"/>
      <c r="BH198" s="744"/>
      <c r="BI198" s="744"/>
      <c r="BJ198" s="744"/>
      <c r="BK198" s="744"/>
      <c r="BL198" s="744"/>
    </row>
    <row r="199" spans="1:64" s="752" customFormat="1" ht="15" customHeight="1">
      <c r="A199" s="746" t="s">
        <v>3039</v>
      </c>
      <c r="B199" s="746" t="s">
        <v>2745</v>
      </c>
      <c r="C199" s="759">
        <v>1919710</v>
      </c>
      <c r="D199" s="757">
        <v>45352</v>
      </c>
      <c r="E199" s="750" t="s">
        <v>2796</v>
      </c>
      <c r="F199" s="751">
        <v>395800</v>
      </c>
      <c r="G199" s="765"/>
      <c r="H199" s="765"/>
      <c r="I199" s="744"/>
      <c r="J199" s="744"/>
      <c r="K199" s="744"/>
      <c r="L199" s="744"/>
      <c r="M199" s="744"/>
      <c r="N199" s="744"/>
      <c r="O199" s="744"/>
      <c r="P199" s="744"/>
      <c r="Q199" s="744"/>
      <c r="R199" s="744"/>
      <c r="S199" s="744"/>
      <c r="T199" s="744"/>
      <c r="U199" s="744"/>
      <c r="V199" s="744"/>
      <c r="W199" s="744"/>
      <c r="X199" s="744"/>
      <c r="Y199" s="744"/>
      <c r="Z199" s="744"/>
      <c r="AA199" s="744"/>
      <c r="AB199" s="744"/>
      <c r="AC199" s="744"/>
      <c r="AD199" s="744"/>
      <c r="AE199" s="744"/>
      <c r="AF199" s="744"/>
      <c r="AG199" s="744"/>
      <c r="AH199" s="744"/>
      <c r="AI199" s="744"/>
      <c r="AJ199" s="744"/>
      <c r="AK199" s="744"/>
      <c r="AL199" s="744"/>
      <c r="AM199" s="744"/>
      <c r="AN199" s="744"/>
      <c r="AO199" s="744"/>
      <c r="AP199" s="744"/>
      <c r="AQ199" s="744"/>
      <c r="AR199" s="744"/>
      <c r="AS199" s="744"/>
      <c r="AT199" s="744"/>
      <c r="AU199" s="744"/>
      <c r="AV199" s="744"/>
      <c r="AW199" s="744"/>
      <c r="AX199" s="744"/>
      <c r="AY199" s="744"/>
      <c r="AZ199" s="744"/>
      <c r="BA199" s="744"/>
      <c r="BB199" s="744"/>
      <c r="BC199" s="744"/>
      <c r="BD199" s="744"/>
      <c r="BE199" s="744"/>
      <c r="BF199" s="744"/>
      <c r="BG199" s="744"/>
      <c r="BH199" s="744"/>
      <c r="BI199" s="744"/>
      <c r="BJ199" s="744"/>
      <c r="BK199" s="744"/>
      <c r="BL199" s="744"/>
    </row>
    <row r="200" spans="1:64" s="752" customFormat="1" ht="15" customHeight="1">
      <c r="A200" s="746" t="s">
        <v>3039</v>
      </c>
      <c r="B200" s="746" t="s">
        <v>2753</v>
      </c>
      <c r="C200" s="756">
        <v>4224423</v>
      </c>
      <c r="D200" s="757">
        <v>45292</v>
      </c>
      <c r="E200" s="760" t="s">
        <v>2805</v>
      </c>
      <c r="F200" s="751">
        <v>464490</v>
      </c>
      <c r="G200" s="765">
        <v>464490</v>
      </c>
      <c r="H200" s="765">
        <f>F200-G200</f>
        <v>0</v>
      </c>
      <c r="I200" s="744"/>
      <c r="J200" s="744"/>
      <c r="K200" s="744"/>
      <c r="L200" s="744"/>
      <c r="M200" s="744"/>
      <c r="N200" s="744"/>
      <c r="O200" s="744"/>
      <c r="P200" s="744"/>
      <c r="Q200" s="744"/>
      <c r="R200" s="744"/>
      <c r="S200" s="744"/>
      <c r="T200" s="744"/>
      <c r="U200" s="744"/>
      <c r="V200" s="744"/>
      <c r="W200" s="744"/>
      <c r="X200" s="744"/>
      <c r="Y200" s="744"/>
      <c r="Z200" s="744"/>
      <c r="AA200" s="744"/>
      <c r="AB200" s="744"/>
      <c r="AC200" s="744"/>
      <c r="AD200" s="744"/>
      <c r="AE200" s="744"/>
      <c r="AF200" s="744"/>
      <c r="AG200" s="744"/>
      <c r="AH200" s="744"/>
      <c r="AI200" s="744"/>
      <c r="AJ200" s="744"/>
      <c r="AK200" s="744"/>
      <c r="AL200" s="744"/>
      <c r="AM200" s="744"/>
      <c r="AN200" s="744"/>
      <c r="AO200" s="744"/>
      <c r="AP200" s="744"/>
      <c r="AQ200" s="744"/>
      <c r="AR200" s="744"/>
      <c r="AS200" s="744"/>
      <c r="AT200" s="744"/>
      <c r="AU200" s="744"/>
      <c r="AV200" s="744"/>
      <c r="AW200" s="744"/>
      <c r="AX200" s="744"/>
      <c r="AY200" s="744"/>
      <c r="AZ200" s="744"/>
      <c r="BA200" s="744"/>
      <c r="BB200" s="744"/>
      <c r="BC200" s="744"/>
      <c r="BD200" s="744"/>
      <c r="BE200" s="744"/>
      <c r="BF200" s="744"/>
      <c r="BG200" s="744"/>
      <c r="BH200" s="744"/>
      <c r="BI200" s="744"/>
      <c r="BJ200" s="744"/>
      <c r="BK200" s="744"/>
      <c r="BL200" s="744"/>
    </row>
    <row r="201" spans="1:64" s="752" customFormat="1" ht="15" customHeight="1">
      <c r="A201" s="746" t="s">
        <v>3039</v>
      </c>
      <c r="B201" s="746" t="s">
        <v>2753</v>
      </c>
      <c r="C201" s="756">
        <v>4224422</v>
      </c>
      <c r="D201" s="757">
        <v>45292</v>
      </c>
      <c r="E201" s="760" t="s">
        <v>2804</v>
      </c>
      <c r="F201" s="751">
        <v>2581440</v>
      </c>
      <c r="G201" s="751">
        <v>2581440</v>
      </c>
      <c r="H201" s="765">
        <f>F201-G201</f>
        <v>0</v>
      </c>
      <c r="I201" s="744"/>
      <c r="J201" s="744"/>
      <c r="K201" s="744"/>
      <c r="L201" s="744"/>
      <c r="M201" s="744"/>
      <c r="N201" s="744"/>
      <c r="O201" s="744"/>
      <c r="P201" s="744"/>
      <c r="Q201" s="744"/>
      <c r="R201" s="744"/>
      <c r="S201" s="744"/>
      <c r="T201" s="744"/>
      <c r="U201" s="744"/>
      <c r="V201" s="744"/>
      <c r="W201" s="744"/>
      <c r="X201" s="744"/>
      <c r="Y201" s="744"/>
      <c r="Z201" s="744"/>
      <c r="AA201" s="744"/>
      <c r="AB201" s="744"/>
      <c r="AC201" s="744"/>
      <c r="AD201" s="744"/>
      <c r="AE201" s="744"/>
      <c r="AF201" s="744"/>
      <c r="AG201" s="744"/>
      <c r="AH201" s="744"/>
      <c r="AI201" s="744"/>
      <c r="AJ201" s="744"/>
      <c r="AK201" s="744"/>
      <c r="AL201" s="744"/>
      <c r="AM201" s="744"/>
      <c r="AN201" s="744"/>
      <c r="AO201" s="744"/>
      <c r="AP201" s="744"/>
      <c r="AQ201" s="744"/>
      <c r="AR201" s="744"/>
      <c r="AS201" s="744"/>
      <c r="AT201" s="744"/>
      <c r="AU201" s="744"/>
      <c r="AV201" s="744"/>
      <c r="AW201" s="744"/>
      <c r="AX201" s="744"/>
      <c r="AY201" s="744"/>
      <c r="AZ201" s="744"/>
      <c r="BA201" s="744"/>
      <c r="BB201" s="744"/>
      <c r="BC201" s="744"/>
      <c r="BD201" s="744"/>
      <c r="BE201" s="744"/>
      <c r="BF201" s="744"/>
      <c r="BG201" s="744"/>
      <c r="BH201" s="744"/>
      <c r="BI201" s="744"/>
      <c r="BJ201" s="744"/>
      <c r="BK201" s="744"/>
      <c r="BL201" s="744"/>
    </row>
    <row r="202" spans="1:64" s="752" customFormat="1" ht="15" customHeight="1">
      <c r="A202" s="746" t="s">
        <v>3039</v>
      </c>
      <c r="B202" s="746" t="s">
        <v>2708</v>
      </c>
      <c r="C202" s="756">
        <v>2023632</v>
      </c>
      <c r="D202" s="757">
        <v>45352</v>
      </c>
      <c r="E202" s="750" t="s">
        <v>2726</v>
      </c>
      <c r="F202" s="753">
        <v>460694</v>
      </c>
      <c r="G202" s="765">
        <v>460694</v>
      </c>
      <c r="H202" s="765">
        <f>F202-G202</f>
        <v>0</v>
      </c>
      <c r="I202" s="744"/>
      <c r="J202" s="744"/>
      <c r="K202" s="744"/>
      <c r="L202" s="744"/>
      <c r="M202" s="744"/>
      <c r="N202" s="744"/>
      <c r="O202" s="744"/>
      <c r="P202" s="744"/>
      <c r="Q202" s="744"/>
      <c r="R202" s="744"/>
      <c r="S202" s="744"/>
      <c r="T202" s="744"/>
      <c r="U202" s="744"/>
      <c r="V202" s="744"/>
      <c r="W202" s="744"/>
      <c r="X202" s="744"/>
      <c r="Y202" s="744"/>
      <c r="Z202" s="744"/>
      <c r="AA202" s="744"/>
      <c r="AB202" s="744"/>
      <c r="AC202" s="744"/>
      <c r="AD202" s="744"/>
      <c r="AE202" s="744"/>
      <c r="AF202" s="744"/>
      <c r="AG202" s="744"/>
      <c r="AH202" s="744"/>
      <c r="AI202" s="744"/>
      <c r="AJ202" s="744"/>
      <c r="AK202" s="744"/>
      <c r="AL202" s="744"/>
      <c r="AM202" s="744"/>
      <c r="AN202" s="744"/>
      <c r="AO202" s="744"/>
      <c r="AP202" s="744"/>
      <c r="AQ202" s="744"/>
      <c r="AR202" s="744"/>
      <c r="AS202" s="744"/>
      <c r="AT202" s="744"/>
      <c r="AU202" s="744"/>
      <c r="AV202" s="744"/>
      <c r="AW202" s="744"/>
      <c r="AX202" s="744"/>
      <c r="AY202" s="744"/>
      <c r="AZ202" s="744"/>
      <c r="BA202" s="744"/>
      <c r="BB202" s="744"/>
      <c r="BC202" s="744"/>
      <c r="BD202" s="744"/>
      <c r="BE202" s="744"/>
      <c r="BF202" s="744"/>
      <c r="BG202" s="744"/>
      <c r="BH202" s="744"/>
      <c r="BI202" s="744"/>
      <c r="BJ202" s="744"/>
      <c r="BK202" s="744"/>
      <c r="BL202" s="744"/>
    </row>
    <row r="203" spans="1:64" s="752" customFormat="1" ht="15" customHeight="1">
      <c r="A203" s="746" t="s">
        <v>3039</v>
      </c>
      <c r="B203" s="746" t="s">
        <v>3140</v>
      </c>
      <c r="C203" s="746"/>
      <c r="D203" s="746"/>
      <c r="E203" s="760" t="s">
        <v>3091</v>
      </c>
      <c r="F203" s="751">
        <v>212775</v>
      </c>
      <c r="G203" s="765"/>
      <c r="H203" s="765"/>
      <c r="I203" s="744"/>
      <c r="J203" s="744"/>
      <c r="K203" s="744"/>
      <c r="L203" s="744"/>
      <c r="M203" s="744"/>
      <c r="N203" s="744"/>
      <c r="O203" s="744"/>
      <c r="P203" s="744"/>
      <c r="Q203" s="744"/>
      <c r="R203" s="744"/>
      <c r="S203" s="744"/>
      <c r="T203" s="744"/>
      <c r="U203" s="744"/>
      <c r="V203" s="744"/>
      <c r="W203" s="744"/>
      <c r="X203" s="744"/>
      <c r="Y203" s="744"/>
      <c r="Z203" s="744"/>
      <c r="AA203" s="744"/>
      <c r="AB203" s="744"/>
      <c r="AC203" s="744"/>
      <c r="AD203" s="744"/>
      <c r="AE203" s="744"/>
      <c r="AF203" s="744"/>
      <c r="AG203" s="744"/>
      <c r="AH203" s="744"/>
      <c r="AI203" s="744"/>
      <c r="AJ203" s="744"/>
      <c r="AK203" s="744"/>
      <c r="AL203" s="744"/>
      <c r="AM203" s="744"/>
      <c r="AN203" s="744"/>
      <c r="AO203" s="744"/>
      <c r="AP203" s="744"/>
      <c r="AQ203" s="744"/>
      <c r="AR203" s="744"/>
      <c r="AS203" s="744"/>
      <c r="AT203" s="744"/>
      <c r="AU203" s="744"/>
      <c r="AV203" s="744"/>
      <c r="AW203" s="744"/>
      <c r="AX203" s="744"/>
      <c r="AY203" s="744"/>
      <c r="AZ203" s="744"/>
      <c r="BA203" s="744"/>
      <c r="BB203" s="744"/>
      <c r="BC203" s="744"/>
      <c r="BD203" s="744"/>
      <c r="BE203" s="744"/>
      <c r="BF203" s="744"/>
      <c r="BG203" s="744"/>
      <c r="BH203" s="744"/>
      <c r="BI203" s="744"/>
      <c r="BJ203" s="744"/>
      <c r="BK203" s="744"/>
      <c r="BL203" s="744"/>
    </row>
    <row r="204" spans="1:64" s="752" customFormat="1" ht="15" customHeight="1">
      <c r="A204" s="746" t="s">
        <v>3039</v>
      </c>
      <c r="B204" s="746" t="s">
        <v>3140</v>
      </c>
      <c r="C204" s="746"/>
      <c r="D204" s="746"/>
      <c r="E204" s="760" t="s">
        <v>3141</v>
      </c>
      <c r="F204" s="755">
        <v>135720</v>
      </c>
      <c r="G204" s="765"/>
      <c r="H204" s="765"/>
      <c r="I204" s="744"/>
      <c r="J204" s="744"/>
      <c r="K204" s="744"/>
      <c r="L204" s="744"/>
      <c r="M204" s="744"/>
      <c r="N204" s="744"/>
      <c r="O204" s="744"/>
      <c r="P204" s="744"/>
      <c r="Q204" s="744"/>
      <c r="R204" s="744"/>
      <c r="S204" s="744"/>
      <c r="T204" s="744"/>
      <c r="U204" s="744"/>
      <c r="V204" s="744"/>
      <c r="W204" s="744"/>
      <c r="X204" s="744"/>
      <c r="Y204" s="744"/>
      <c r="Z204" s="744"/>
      <c r="AA204" s="744"/>
      <c r="AB204" s="744"/>
      <c r="AC204" s="744"/>
      <c r="AD204" s="744"/>
      <c r="AE204" s="744"/>
      <c r="AF204" s="744"/>
      <c r="AG204" s="744"/>
      <c r="AH204" s="744"/>
      <c r="AI204" s="744"/>
      <c r="AJ204" s="744"/>
      <c r="AK204" s="744"/>
      <c r="AL204" s="744"/>
      <c r="AM204" s="744"/>
      <c r="AN204" s="744"/>
      <c r="AO204" s="744"/>
      <c r="AP204" s="744"/>
      <c r="AQ204" s="744"/>
      <c r="AR204" s="744"/>
      <c r="AS204" s="744"/>
      <c r="AT204" s="744"/>
      <c r="AU204" s="744"/>
      <c r="AV204" s="744"/>
      <c r="AW204" s="744"/>
      <c r="AX204" s="744"/>
      <c r="AY204" s="744"/>
      <c r="AZ204" s="744"/>
      <c r="BA204" s="744"/>
      <c r="BB204" s="744"/>
      <c r="BC204" s="744"/>
      <c r="BD204" s="744"/>
      <c r="BE204" s="744"/>
      <c r="BF204" s="744"/>
      <c r="BG204" s="744"/>
      <c r="BH204" s="744"/>
      <c r="BI204" s="744"/>
      <c r="BJ204" s="744"/>
      <c r="BK204" s="744"/>
      <c r="BL204" s="744"/>
    </row>
    <row r="205" spans="1:64" s="752" customFormat="1" ht="15" customHeight="1">
      <c r="A205" s="746" t="s">
        <v>3039</v>
      </c>
      <c r="B205" s="746" t="s">
        <v>2718</v>
      </c>
      <c r="C205" s="756">
        <v>4083237</v>
      </c>
      <c r="D205" s="757">
        <v>45323</v>
      </c>
      <c r="E205" s="750" t="s">
        <v>2730</v>
      </c>
      <c r="F205" s="753">
        <v>1646000</v>
      </c>
      <c r="G205" s="765"/>
      <c r="H205" s="765"/>
      <c r="I205" s="744"/>
      <c r="J205" s="744"/>
      <c r="K205" s="744"/>
      <c r="L205" s="744"/>
      <c r="M205" s="744"/>
      <c r="N205" s="744"/>
      <c r="O205" s="744"/>
      <c r="P205" s="744"/>
      <c r="Q205" s="744"/>
      <c r="R205" s="744"/>
      <c r="S205" s="744"/>
      <c r="T205" s="744"/>
      <c r="U205" s="744"/>
      <c r="V205" s="744"/>
      <c r="W205" s="744"/>
      <c r="X205" s="744"/>
      <c r="Y205" s="744"/>
      <c r="Z205" s="744"/>
      <c r="AA205" s="744"/>
      <c r="AB205" s="744"/>
      <c r="AC205" s="744"/>
      <c r="AD205" s="744"/>
      <c r="AE205" s="744"/>
      <c r="AF205" s="744"/>
      <c r="AG205" s="744"/>
      <c r="AH205" s="744"/>
      <c r="AI205" s="744"/>
      <c r="AJ205" s="744"/>
      <c r="AK205" s="744"/>
      <c r="AL205" s="744"/>
      <c r="AM205" s="744"/>
      <c r="AN205" s="744"/>
      <c r="AO205" s="744"/>
      <c r="AP205" s="744"/>
      <c r="AQ205" s="744"/>
      <c r="AR205" s="744"/>
      <c r="AS205" s="744"/>
      <c r="AT205" s="744"/>
      <c r="AU205" s="744"/>
      <c r="AV205" s="744"/>
      <c r="AW205" s="744"/>
      <c r="AX205" s="744"/>
      <c r="AY205" s="744"/>
      <c r="AZ205" s="744"/>
      <c r="BA205" s="744"/>
      <c r="BB205" s="744"/>
      <c r="BC205" s="744"/>
      <c r="BD205" s="744"/>
      <c r="BE205" s="744"/>
      <c r="BF205" s="744"/>
      <c r="BG205" s="744"/>
      <c r="BH205" s="744"/>
      <c r="BI205" s="744"/>
      <c r="BJ205" s="744"/>
      <c r="BK205" s="744"/>
      <c r="BL205" s="744"/>
    </row>
    <row r="206" spans="1:64" s="752" customFormat="1" ht="15" customHeight="1">
      <c r="A206" s="746" t="s">
        <v>3039</v>
      </c>
      <c r="B206" s="746" t="s">
        <v>2718</v>
      </c>
      <c r="C206" s="756">
        <v>4083238</v>
      </c>
      <c r="D206" s="757">
        <v>45323</v>
      </c>
      <c r="E206" s="750" t="s">
        <v>2731</v>
      </c>
      <c r="F206" s="753">
        <v>1217000</v>
      </c>
      <c r="G206" s="765"/>
      <c r="H206" s="765"/>
      <c r="I206" s="744"/>
      <c r="J206" s="744"/>
      <c r="K206" s="744"/>
      <c r="L206" s="744"/>
      <c r="M206" s="744"/>
      <c r="N206" s="744"/>
      <c r="O206" s="744"/>
      <c r="P206" s="744"/>
      <c r="Q206" s="744"/>
      <c r="R206" s="744"/>
      <c r="S206" s="744"/>
      <c r="T206" s="744"/>
      <c r="U206" s="744"/>
      <c r="V206" s="744"/>
      <c r="W206" s="744"/>
      <c r="X206" s="744"/>
      <c r="Y206" s="744"/>
      <c r="Z206" s="744"/>
      <c r="AA206" s="744"/>
      <c r="AB206" s="744"/>
      <c r="AC206" s="744"/>
      <c r="AD206" s="744"/>
      <c r="AE206" s="744"/>
      <c r="AF206" s="744"/>
      <c r="AG206" s="744"/>
      <c r="AH206" s="744"/>
      <c r="AI206" s="744"/>
      <c r="AJ206" s="744"/>
      <c r="AK206" s="744"/>
      <c r="AL206" s="744"/>
      <c r="AM206" s="744"/>
      <c r="AN206" s="744"/>
      <c r="AO206" s="744"/>
      <c r="AP206" s="744"/>
      <c r="AQ206" s="744"/>
      <c r="AR206" s="744"/>
      <c r="AS206" s="744"/>
      <c r="AT206" s="744"/>
      <c r="AU206" s="744"/>
      <c r="AV206" s="744"/>
      <c r="AW206" s="744"/>
      <c r="AX206" s="744"/>
      <c r="AY206" s="744"/>
      <c r="AZ206" s="744"/>
      <c r="BA206" s="744"/>
      <c r="BB206" s="744"/>
      <c r="BC206" s="744"/>
      <c r="BD206" s="744"/>
      <c r="BE206" s="744"/>
      <c r="BF206" s="744"/>
      <c r="BG206" s="744"/>
      <c r="BH206" s="744"/>
      <c r="BI206" s="744"/>
      <c r="BJ206" s="744"/>
      <c r="BK206" s="744"/>
      <c r="BL206" s="744"/>
    </row>
    <row r="207" spans="1:64" s="752" customFormat="1" ht="15" customHeight="1">
      <c r="A207" s="746" t="s">
        <v>3039</v>
      </c>
      <c r="B207" s="746" t="s">
        <v>3142</v>
      </c>
      <c r="C207" s="746"/>
      <c r="D207" s="746"/>
      <c r="E207" s="750" t="s">
        <v>3143</v>
      </c>
      <c r="F207" s="751">
        <v>406000</v>
      </c>
      <c r="G207" s="765"/>
      <c r="H207" s="765"/>
      <c r="I207" s="744"/>
      <c r="J207" s="744"/>
      <c r="K207" s="744"/>
      <c r="L207" s="744"/>
      <c r="M207" s="744"/>
      <c r="N207" s="744"/>
      <c r="O207" s="744"/>
      <c r="P207" s="744"/>
      <c r="Q207" s="744"/>
      <c r="R207" s="744"/>
      <c r="S207" s="744"/>
      <c r="T207" s="744"/>
      <c r="U207" s="744"/>
      <c r="V207" s="744"/>
      <c r="W207" s="744"/>
      <c r="X207" s="744"/>
      <c r="Y207" s="744"/>
      <c r="Z207" s="744"/>
      <c r="AA207" s="744"/>
      <c r="AB207" s="744"/>
      <c r="AC207" s="744"/>
      <c r="AD207" s="744"/>
      <c r="AE207" s="744"/>
      <c r="AF207" s="744"/>
      <c r="AG207" s="744"/>
      <c r="AH207" s="744"/>
      <c r="AI207" s="744"/>
      <c r="AJ207" s="744"/>
      <c r="AK207" s="744"/>
      <c r="AL207" s="744"/>
      <c r="AM207" s="744"/>
      <c r="AN207" s="744"/>
      <c r="AO207" s="744"/>
      <c r="AP207" s="744"/>
      <c r="AQ207" s="744"/>
      <c r="AR207" s="744"/>
      <c r="AS207" s="744"/>
      <c r="AT207" s="744"/>
      <c r="AU207" s="744"/>
      <c r="AV207" s="744"/>
      <c r="AW207" s="744"/>
      <c r="AX207" s="744"/>
      <c r="AY207" s="744"/>
      <c r="AZ207" s="744"/>
      <c r="BA207" s="744"/>
      <c r="BB207" s="744"/>
      <c r="BC207" s="744"/>
      <c r="BD207" s="744"/>
      <c r="BE207" s="744"/>
      <c r="BF207" s="744"/>
      <c r="BG207" s="744"/>
      <c r="BH207" s="744"/>
      <c r="BI207" s="744"/>
      <c r="BJ207" s="744"/>
      <c r="BK207" s="744"/>
      <c r="BL207" s="744"/>
    </row>
    <row r="208" spans="1:64" s="752" customFormat="1" ht="15" customHeight="1">
      <c r="A208" s="746" t="s">
        <v>3039</v>
      </c>
      <c r="B208" s="746" t="s">
        <v>3142</v>
      </c>
      <c r="C208" s="746"/>
      <c r="D208" s="746"/>
      <c r="E208" s="750" t="s">
        <v>3144</v>
      </c>
      <c r="F208" s="751">
        <v>30976</v>
      </c>
      <c r="G208" s="765"/>
      <c r="H208" s="765"/>
      <c r="I208" s="744"/>
      <c r="J208" s="744"/>
      <c r="K208" s="744"/>
      <c r="L208" s="744"/>
      <c r="M208" s="744"/>
      <c r="N208" s="744"/>
      <c r="O208" s="744"/>
      <c r="P208" s="744"/>
      <c r="Q208" s="744"/>
      <c r="R208" s="744"/>
      <c r="S208" s="744"/>
      <c r="T208" s="744"/>
      <c r="U208" s="744"/>
      <c r="V208" s="744"/>
      <c r="W208" s="744"/>
      <c r="X208" s="744"/>
      <c r="Y208" s="744"/>
      <c r="Z208" s="744"/>
      <c r="AA208" s="744"/>
      <c r="AB208" s="744"/>
      <c r="AC208" s="744"/>
      <c r="AD208" s="744"/>
      <c r="AE208" s="744"/>
      <c r="AF208" s="744"/>
      <c r="AG208" s="744"/>
      <c r="AH208" s="744"/>
      <c r="AI208" s="744"/>
      <c r="AJ208" s="744"/>
      <c r="AK208" s="744"/>
      <c r="AL208" s="744"/>
      <c r="AM208" s="744"/>
      <c r="AN208" s="744"/>
      <c r="AO208" s="744"/>
      <c r="AP208" s="744"/>
      <c r="AQ208" s="744"/>
      <c r="AR208" s="744"/>
      <c r="AS208" s="744"/>
      <c r="AT208" s="744"/>
      <c r="AU208" s="744"/>
      <c r="AV208" s="744"/>
      <c r="AW208" s="744"/>
      <c r="AX208" s="744"/>
      <c r="AY208" s="744"/>
      <c r="AZ208" s="744"/>
      <c r="BA208" s="744"/>
      <c r="BB208" s="744"/>
      <c r="BC208" s="744"/>
      <c r="BD208" s="744"/>
      <c r="BE208" s="744"/>
      <c r="BF208" s="744"/>
      <c r="BG208" s="744"/>
      <c r="BH208" s="744"/>
      <c r="BI208" s="744"/>
      <c r="BJ208" s="744"/>
      <c r="BK208" s="744"/>
      <c r="BL208" s="744"/>
    </row>
    <row r="209" spans="1:64" s="752" customFormat="1" ht="15" customHeight="1">
      <c r="A209" s="746" t="s">
        <v>3039</v>
      </c>
      <c r="B209" s="746" t="s">
        <v>2719</v>
      </c>
      <c r="C209" s="756">
        <v>4083240</v>
      </c>
      <c r="D209" s="757">
        <v>45323</v>
      </c>
      <c r="E209" s="750" t="s">
        <v>2732</v>
      </c>
      <c r="F209" s="753">
        <v>12605479</v>
      </c>
      <c r="G209" s="797">
        <v>50000000</v>
      </c>
      <c r="H209" s="765">
        <f t="shared" ref="H209:H219" si="1">F209-G209</f>
        <v>-37394521</v>
      </c>
      <c r="I209" s="744"/>
      <c r="J209" s="744"/>
      <c r="K209" s="744"/>
      <c r="L209" s="744"/>
      <c r="M209" s="744"/>
      <c r="N209" s="744"/>
      <c r="O209" s="744"/>
      <c r="P209" s="744"/>
      <c r="Q209" s="744"/>
      <c r="R209" s="744"/>
      <c r="S209" s="744"/>
      <c r="T209" s="744"/>
      <c r="U209" s="744"/>
      <c r="V209" s="744"/>
      <c r="W209" s="744"/>
      <c r="X209" s="744"/>
      <c r="Y209" s="744"/>
      <c r="Z209" s="744"/>
      <c r="AA209" s="744"/>
      <c r="AB209" s="744"/>
      <c r="AC209" s="744"/>
      <c r="AD209" s="744"/>
      <c r="AE209" s="744"/>
      <c r="AF209" s="744"/>
      <c r="AG209" s="744"/>
      <c r="AH209" s="744"/>
      <c r="AI209" s="744"/>
      <c r="AJ209" s="744"/>
      <c r="AK209" s="744"/>
      <c r="AL209" s="744"/>
      <c r="AM209" s="744"/>
      <c r="AN209" s="744"/>
      <c r="AO209" s="744"/>
      <c r="AP209" s="744"/>
      <c r="AQ209" s="744"/>
      <c r="AR209" s="744"/>
      <c r="AS209" s="744"/>
      <c r="AT209" s="744"/>
      <c r="AU209" s="744"/>
      <c r="AV209" s="744"/>
      <c r="AW209" s="744"/>
      <c r="AX209" s="744"/>
      <c r="AY209" s="744"/>
      <c r="AZ209" s="744"/>
      <c r="BA209" s="744"/>
      <c r="BB209" s="744"/>
      <c r="BC209" s="744"/>
      <c r="BD209" s="744"/>
      <c r="BE209" s="744"/>
      <c r="BF209" s="744"/>
      <c r="BG209" s="744"/>
      <c r="BH209" s="744"/>
      <c r="BI209" s="744"/>
      <c r="BJ209" s="744"/>
      <c r="BK209" s="744"/>
      <c r="BL209" s="744"/>
    </row>
    <row r="210" spans="1:64" s="752" customFormat="1" ht="15" customHeight="1">
      <c r="A210" s="746" t="s">
        <v>3039</v>
      </c>
      <c r="B210" s="746" t="s">
        <v>2719</v>
      </c>
      <c r="C210" s="756">
        <v>4083240</v>
      </c>
      <c r="D210" s="757">
        <v>45323</v>
      </c>
      <c r="E210" s="750" t="s">
        <v>2732</v>
      </c>
      <c r="F210" s="753">
        <v>4933201</v>
      </c>
      <c r="G210" s="797">
        <v>0</v>
      </c>
      <c r="H210" s="765">
        <f t="shared" si="1"/>
        <v>4933201</v>
      </c>
      <c r="I210" s="744"/>
      <c r="J210" s="744"/>
      <c r="K210" s="744"/>
      <c r="L210" s="744"/>
      <c r="M210" s="744"/>
      <c r="N210" s="744"/>
      <c r="O210" s="744"/>
      <c r="P210" s="744"/>
      <c r="Q210" s="744"/>
      <c r="R210" s="744"/>
      <c r="S210" s="744"/>
      <c r="T210" s="744"/>
      <c r="U210" s="744"/>
      <c r="V210" s="744"/>
      <c r="W210" s="744"/>
      <c r="X210" s="744"/>
      <c r="Y210" s="744"/>
      <c r="Z210" s="744"/>
      <c r="AA210" s="744"/>
      <c r="AB210" s="744"/>
      <c r="AC210" s="744"/>
      <c r="AD210" s="744"/>
      <c r="AE210" s="744"/>
      <c r="AF210" s="744"/>
      <c r="AG210" s="744"/>
      <c r="AH210" s="744"/>
      <c r="AI210" s="744"/>
      <c r="AJ210" s="744"/>
      <c r="AK210" s="744"/>
      <c r="AL210" s="744"/>
      <c r="AM210" s="744"/>
      <c r="AN210" s="744"/>
      <c r="AO210" s="744"/>
      <c r="AP210" s="744"/>
      <c r="AQ210" s="744"/>
      <c r="AR210" s="744"/>
      <c r="AS210" s="744"/>
      <c r="AT210" s="744"/>
      <c r="AU210" s="744"/>
      <c r="AV210" s="744"/>
      <c r="AW210" s="744"/>
      <c r="AX210" s="744"/>
      <c r="AY210" s="744"/>
      <c r="AZ210" s="744"/>
      <c r="BA210" s="744"/>
      <c r="BB210" s="744"/>
      <c r="BC210" s="744"/>
      <c r="BD210" s="744"/>
      <c r="BE210" s="744"/>
      <c r="BF210" s="744"/>
      <c r="BG210" s="744"/>
      <c r="BH210" s="744"/>
      <c r="BI210" s="744"/>
      <c r="BJ210" s="744"/>
      <c r="BK210" s="744"/>
      <c r="BL210" s="744"/>
    </row>
    <row r="211" spans="1:64" s="752" customFormat="1" ht="15" customHeight="1">
      <c r="A211" s="746" t="s">
        <v>3039</v>
      </c>
      <c r="B211" s="746" t="s">
        <v>2719</v>
      </c>
      <c r="C211" s="756">
        <v>4083240</v>
      </c>
      <c r="D211" s="757">
        <v>45323</v>
      </c>
      <c r="E211" s="750" t="s">
        <v>2732</v>
      </c>
      <c r="F211" s="753">
        <v>5281472</v>
      </c>
      <c r="G211" s="797">
        <v>0</v>
      </c>
      <c r="H211" s="765">
        <f t="shared" si="1"/>
        <v>5281472</v>
      </c>
      <c r="I211" s="744"/>
      <c r="J211" s="744"/>
      <c r="K211" s="744"/>
      <c r="L211" s="744"/>
      <c r="M211" s="744"/>
      <c r="N211" s="744"/>
      <c r="O211" s="744"/>
      <c r="P211" s="744"/>
      <c r="Q211" s="744"/>
      <c r="R211" s="744"/>
      <c r="S211" s="744"/>
      <c r="T211" s="744"/>
      <c r="U211" s="744"/>
      <c r="V211" s="744"/>
      <c r="W211" s="744"/>
      <c r="X211" s="744"/>
      <c r="Y211" s="744"/>
      <c r="Z211" s="744"/>
      <c r="AA211" s="744"/>
      <c r="AB211" s="744"/>
      <c r="AC211" s="744"/>
      <c r="AD211" s="744"/>
      <c r="AE211" s="744"/>
      <c r="AF211" s="744"/>
      <c r="AG211" s="744"/>
      <c r="AH211" s="744"/>
      <c r="AI211" s="744"/>
      <c r="AJ211" s="744"/>
      <c r="AK211" s="744"/>
      <c r="AL211" s="744"/>
      <c r="AM211" s="744"/>
      <c r="AN211" s="744"/>
      <c r="AO211" s="744"/>
      <c r="AP211" s="744"/>
      <c r="AQ211" s="744"/>
      <c r="AR211" s="744"/>
      <c r="AS211" s="744"/>
      <c r="AT211" s="744"/>
      <c r="AU211" s="744"/>
      <c r="AV211" s="744"/>
      <c r="AW211" s="744"/>
      <c r="AX211" s="744"/>
      <c r="AY211" s="744"/>
      <c r="AZ211" s="744"/>
      <c r="BA211" s="744"/>
      <c r="BB211" s="744"/>
      <c r="BC211" s="744"/>
      <c r="BD211" s="744"/>
      <c r="BE211" s="744"/>
      <c r="BF211" s="744"/>
      <c r="BG211" s="744"/>
      <c r="BH211" s="744"/>
      <c r="BI211" s="744"/>
      <c r="BJ211" s="744"/>
      <c r="BK211" s="744"/>
      <c r="BL211" s="744"/>
    </row>
    <row r="212" spans="1:64" s="752" customFormat="1" ht="15" customHeight="1">
      <c r="A212" s="746" t="s">
        <v>3039</v>
      </c>
      <c r="B212" s="746" t="s">
        <v>2719</v>
      </c>
      <c r="C212" s="756">
        <v>4083240</v>
      </c>
      <c r="D212" s="757">
        <v>45323</v>
      </c>
      <c r="E212" s="750" t="s">
        <v>2732</v>
      </c>
      <c r="F212" s="753">
        <v>3656665</v>
      </c>
      <c r="G212" s="797">
        <v>0</v>
      </c>
      <c r="H212" s="765">
        <f t="shared" si="1"/>
        <v>3656665</v>
      </c>
      <c r="I212" s="744"/>
      <c r="J212" s="744"/>
      <c r="K212" s="744"/>
      <c r="L212" s="744"/>
      <c r="M212" s="744"/>
      <c r="N212" s="744"/>
      <c r="O212" s="744"/>
      <c r="P212" s="744"/>
      <c r="Q212" s="744"/>
      <c r="R212" s="744"/>
      <c r="S212" s="744"/>
      <c r="T212" s="744"/>
      <c r="U212" s="744"/>
      <c r="V212" s="744"/>
      <c r="W212" s="744"/>
      <c r="X212" s="744"/>
      <c r="Y212" s="744"/>
      <c r="Z212" s="744"/>
      <c r="AA212" s="744"/>
      <c r="AB212" s="744"/>
      <c r="AC212" s="744"/>
      <c r="AD212" s="744"/>
      <c r="AE212" s="744"/>
      <c r="AF212" s="744"/>
      <c r="AG212" s="744"/>
      <c r="AH212" s="744"/>
      <c r="AI212" s="744"/>
      <c r="AJ212" s="744"/>
      <c r="AK212" s="744"/>
      <c r="AL212" s="744"/>
      <c r="AM212" s="744"/>
      <c r="AN212" s="744"/>
      <c r="AO212" s="744"/>
      <c r="AP212" s="744"/>
      <c r="AQ212" s="744"/>
      <c r="AR212" s="744"/>
      <c r="AS212" s="744"/>
      <c r="AT212" s="744"/>
      <c r="AU212" s="744"/>
      <c r="AV212" s="744"/>
      <c r="AW212" s="744"/>
      <c r="AX212" s="744"/>
      <c r="AY212" s="744"/>
      <c r="AZ212" s="744"/>
      <c r="BA212" s="744"/>
      <c r="BB212" s="744"/>
      <c r="BC212" s="744"/>
      <c r="BD212" s="744"/>
      <c r="BE212" s="744"/>
      <c r="BF212" s="744"/>
      <c r="BG212" s="744"/>
      <c r="BH212" s="744"/>
      <c r="BI212" s="744"/>
      <c r="BJ212" s="744"/>
      <c r="BK212" s="744"/>
      <c r="BL212" s="744"/>
    </row>
    <row r="213" spans="1:64" s="752" customFormat="1" ht="15" customHeight="1">
      <c r="A213" s="746" t="s">
        <v>3039</v>
      </c>
      <c r="B213" s="746" t="s">
        <v>2719</v>
      </c>
      <c r="C213" s="756">
        <v>4083240</v>
      </c>
      <c r="D213" s="757">
        <v>45323</v>
      </c>
      <c r="E213" s="750" t="s">
        <v>2732</v>
      </c>
      <c r="F213" s="753">
        <v>3819898</v>
      </c>
      <c r="G213" s="797">
        <v>0</v>
      </c>
      <c r="H213" s="765">
        <f t="shared" si="1"/>
        <v>3819898</v>
      </c>
      <c r="I213" s="744"/>
      <c r="J213" s="744"/>
      <c r="K213" s="744"/>
      <c r="L213" s="744"/>
      <c r="M213" s="744"/>
      <c r="N213" s="744"/>
      <c r="O213" s="744"/>
      <c r="P213" s="744"/>
      <c r="Q213" s="744"/>
      <c r="R213" s="744"/>
      <c r="S213" s="744"/>
      <c r="T213" s="744"/>
      <c r="U213" s="744"/>
      <c r="V213" s="744"/>
      <c r="W213" s="744"/>
      <c r="X213" s="744"/>
      <c r="Y213" s="744"/>
      <c r="Z213" s="744"/>
      <c r="AA213" s="744"/>
      <c r="AB213" s="744"/>
      <c r="AC213" s="744"/>
      <c r="AD213" s="744"/>
      <c r="AE213" s="744"/>
      <c r="AF213" s="744"/>
      <c r="AG213" s="744"/>
      <c r="AH213" s="744"/>
      <c r="AI213" s="744"/>
      <c r="AJ213" s="744"/>
      <c r="AK213" s="744"/>
      <c r="AL213" s="744"/>
      <c r="AM213" s="744"/>
      <c r="AN213" s="744"/>
      <c r="AO213" s="744"/>
      <c r="AP213" s="744"/>
      <c r="AQ213" s="744"/>
      <c r="AR213" s="744"/>
      <c r="AS213" s="744"/>
      <c r="AT213" s="744"/>
      <c r="AU213" s="744"/>
      <c r="AV213" s="744"/>
      <c r="AW213" s="744"/>
      <c r="AX213" s="744"/>
      <c r="AY213" s="744"/>
      <c r="AZ213" s="744"/>
      <c r="BA213" s="744"/>
      <c r="BB213" s="744"/>
      <c r="BC213" s="744"/>
      <c r="BD213" s="744"/>
      <c r="BE213" s="744"/>
      <c r="BF213" s="744"/>
      <c r="BG213" s="744"/>
      <c r="BH213" s="744"/>
      <c r="BI213" s="744"/>
      <c r="BJ213" s="744"/>
      <c r="BK213" s="744"/>
      <c r="BL213" s="744"/>
    </row>
    <row r="214" spans="1:64" s="752" customFormat="1" ht="15" customHeight="1">
      <c r="A214" s="746" t="s">
        <v>3039</v>
      </c>
      <c r="B214" s="746" t="s">
        <v>2719</v>
      </c>
      <c r="C214" s="756">
        <v>4083240</v>
      </c>
      <c r="D214" s="757">
        <v>45323</v>
      </c>
      <c r="E214" s="750" t="s">
        <v>2732</v>
      </c>
      <c r="F214" s="753">
        <v>2471199</v>
      </c>
      <c r="G214" s="797">
        <v>0</v>
      </c>
      <c r="H214" s="765">
        <f t="shared" si="1"/>
        <v>2471199</v>
      </c>
      <c r="I214" s="744"/>
      <c r="J214" s="744"/>
      <c r="K214" s="744"/>
      <c r="L214" s="744"/>
      <c r="M214" s="744"/>
      <c r="N214" s="744"/>
      <c r="O214" s="744"/>
      <c r="P214" s="744"/>
      <c r="Q214" s="744"/>
      <c r="R214" s="744"/>
      <c r="S214" s="744"/>
      <c r="T214" s="744"/>
      <c r="U214" s="744"/>
      <c r="V214" s="744"/>
      <c r="W214" s="744"/>
      <c r="X214" s="744"/>
      <c r="Y214" s="744"/>
      <c r="Z214" s="744"/>
      <c r="AA214" s="744"/>
      <c r="AB214" s="744"/>
      <c r="AC214" s="744"/>
      <c r="AD214" s="744"/>
      <c r="AE214" s="744"/>
      <c r="AF214" s="744"/>
      <c r="AG214" s="744"/>
      <c r="AH214" s="744"/>
      <c r="AI214" s="744"/>
      <c r="AJ214" s="744"/>
      <c r="AK214" s="744"/>
      <c r="AL214" s="744"/>
      <c r="AM214" s="744"/>
      <c r="AN214" s="744"/>
      <c r="AO214" s="744"/>
      <c r="AP214" s="744"/>
      <c r="AQ214" s="744"/>
      <c r="AR214" s="744"/>
      <c r="AS214" s="744"/>
      <c r="AT214" s="744"/>
      <c r="AU214" s="744"/>
      <c r="AV214" s="744"/>
      <c r="AW214" s="744"/>
      <c r="AX214" s="744"/>
      <c r="AY214" s="744"/>
      <c r="AZ214" s="744"/>
      <c r="BA214" s="744"/>
      <c r="BB214" s="744"/>
      <c r="BC214" s="744"/>
      <c r="BD214" s="744"/>
      <c r="BE214" s="744"/>
      <c r="BF214" s="744"/>
      <c r="BG214" s="744"/>
      <c r="BH214" s="744"/>
      <c r="BI214" s="744"/>
      <c r="BJ214" s="744"/>
      <c r="BK214" s="744"/>
      <c r="BL214" s="744"/>
    </row>
    <row r="215" spans="1:64" s="752" customFormat="1" ht="15" customHeight="1">
      <c r="A215" s="746" t="s">
        <v>3039</v>
      </c>
      <c r="B215" s="746" t="s">
        <v>2719</v>
      </c>
      <c r="C215" s="756">
        <v>4083240</v>
      </c>
      <c r="D215" s="757">
        <v>45323</v>
      </c>
      <c r="E215" s="750" t="s">
        <v>2732</v>
      </c>
      <c r="F215" s="753">
        <v>3108860</v>
      </c>
      <c r="G215" s="797">
        <v>0</v>
      </c>
      <c r="H215" s="765">
        <f t="shared" si="1"/>
        <v>3108860</v>
      </c>
      <c r="I215" s="744"/>
      <c r="J215" s="744"/>
      <c r="K215" s="744"/>
      <c r="L215" s="744"/>
      <c r="M215" s="744"/>
      <c r="N215" s="744"/>
      <c r="O215" s="744"/>
      <c r="P215" s="744"/>
      <c r="Q215" s="744"/>
      <c r="R215" s="744"/>
      <c r="S215" s="744"/>
      <c r="T215" s="744"/>
      <c r="U215" s="744"/>
      <c r="V215" s="744"/>
      <c r="W215" s="744"/>
      <c r="X215" s="744"/>
      <c r="Y215" s="744"/>
      <c r="Z215" s="744"/>
      <c r="AA215" s="744"/>
      <c r="AB215" s="744"/>
      <c r="AC215" s="744"/>
      <c r="AD215" s="744"/>
      <c r="AE215" s="744"/>
      <c r="AF215" s="744"/>
      <c r="AG215" s="744"/>
      <c r="AH215" s="744"/>
      <c r="AI215" s="744"/>
      <c r="AJ215" s="744"/>
      <c r="AK215" s="744"/>
      <c r="AL215" s="744"/>
      <c r="AM215" s="744"/>
      <c r="AN215" s="744"/>
      <c r="AO215" s="744"/>
      <c r="AP215" s="744"/>
      <c r="AQ215" s="744"/>
      <c r="AR215" s="744"/>
      <c r="AS215" s="744"/>
      <c r="AT215" s="744"/>
      <c r="AU215" s="744"/>
      <c r="AV215" s="744"/>
      <c r="AW215" s="744"/>
      <c r="AX215" s="744"/>
      <c r="AY215" s="744"/>
      <c r="AZ215" s="744"/>
      <c r="BA215" s="744"/>
      <c r="BB215" s="744"/>
      <c r="BC215" s="744"/>
      <c r="BD215" s="744"/>
      <c r="BE215" s="744"/>
      <c r="BF215" s="744"/>
      <c r="BG215" s="744"/>
      <c r="BH215" s="744"/>
      <c r="BI215" s="744"/>
      <c r="BJ215" s="744"/>
      <c r="BK215" s="744"/>
      <c r="BL215" s="744"/>
    </row>
    <row r="216" spans="1:64" s="752" customFormat="1" ht="15" customHeight="1">
      <c r="A216" s="746" t="s">
        <v>3039</v>
      </c>
      <c r="B216" s="746" t="s">
        <v>2719</v>
      </c>
      <c r="C216" s="756">
        <v>4083240</v>
      </c>
      <c r="D216" s="757">
        <v>45323</v>
      </c>
      <c r="E216" s="750" t="s">
        <v>2732</v>
      </c>
      <c r="F216" s="753">
        <v>5000360</v>
      </c>
      <c r="G216" s="797">
        <v>0</v>
      </c>
      <c r="H216" s="765">
        <f t="shared" si="1"/>
        <v>5000360</v>
      </c>
      <c r="I216" s="744"/>
      <c r="J216" s="744"/>
      <c r="K216" s="744"/>
      <c r="L216" s="744"/>
      <c r="M216" s="744"/>
      <c r="N216" s="744"/>
      <c r="O216" s="744"/>
      <c r="P216" s="744"/>
      <c r="Q216" s="744"/>
      <c r="R216" s="744"/>
      <c r="S216" s="744"/>
      <c r="T216" s="744"/>
      <c r="U216" s="744"/>
      <c r="V216" s="744"/>
      <c r="W216" s="744"/>
      <c r="X216" s="744"/>
      <c r="Y216" s="744"/>
      <c r="Z216" s="744"/>
      <c r="AA216" s="744"/>
      <c r="AB216" s="744"/>
      <c r="AC216" s="744"/>
      <c r="AD216" s="744"/>
      <c r="AE216" s="744"/>
      <c r="AF216" s="744"/>
      <c r="AG216" s="744"/>
      <c r="AH216" s="744"/>
      <c r="AI216" s="744"/>
      <c r="AJ216" s="744"/>
      <c r="AK216" s="744"/>
      <c r="AL216" s="744"/>
      <c r="AM216" s="744"/>
      <c r="AN216" s="744"/>
      <c r="AO216" s="744"/>
      <c r="AP216" s="744"/>
      <c r="AQ216" s="744"/>
      <c r="AR216" s="744"/>
      <c r="AS216" s="744"/>
      <c r="AT216" s="744"/>
      <c r="AU216" s="744"/>
      <c r="AV216" s="744"/>
      <c r="AW216" s="744"/>
      <c r="AX216" s="744"/>
      <c r="AY216" s="744"/>
      <c r="AZ216" s="744"/>
      <c r="BA216" s="744"/>
      <c r="BB216" s="744"/>
      <c r="BC216" s="744"/>
      <c r="BD216" s="744"/>
      <c r="BE216" s="744"/>
      <c r="BF216" s="744"/>
      <c r="BG216" s="744"/>
      <c r="BH216" s="744"/>
      <c r="BI216" s="744"/>
      <c r="BJ216" s="744"/>
      <c r="BK216" s="744"/>
      <c r="BL216" s="744"/>
    </row>
    <row r="217" spans="1:64" s="752" customFormat="1" ht="15" customHeight="1">
      <c r="A217" s="746" t="s">
        <v>3039</v>
      </c>
      <c r="B217" s="746" t="s">
        <v>2719</v>
      </c>
      <c r="C217" s="756">
        <v>4083240</v>
      </c>
      <c r="D217" s="757">
        <v>45323</v>
      </c>
      <c r="E217" s="750" t="s">
        <v>2732</v>
      </c>
      <c r="F217" s="753">
        <v>5601229</v>
      </c>
      <c r="G217" s="797">
        <v>0</v>
      </c>
      <c r="H217" s="765">
        <f t="shared" si="1"/>
        <v>5601229</v>
      </c>
      <c r="I217" s="744"/>
      <c r="J217" s="744"/>
      <c r="K217" s="744"/>
      <c r="L217" s="744"/>
      <c r="M217" s="744"/>
      <c r="N217" s="744"/>
      <c r="O217" s="744"/>
      <c r="P217" s="744"/>
      <c r="Q217" s="744"/>
      <c r="R217" s="744"/>
      <c r="S217" s="744"/>
      <c r="T217" s="744"/>
      <c r="U217" s="744"/>
      <c r="V217" s="744"/>
      <c r="W217" s="744"/>
      <c r="X217" s="744"/>
      <c r="Y217" s="744"/>
      <c r="Z217" s="744"/>
      <c r="AA217" s="744"/>
      <c r="AB217" s="744"/>
      <c r="AC217" s="744"/>
      <c r="AD217" s="744"/>
      <c r="AE217" s="744"/>
      <c r="AF217" s="744"/>
      <c r="AG217" s="744"/>
      <c r="AH217" s="744"/>
      <c r="AI217" s="744"/>
      <c r="AJ217" s="744"/>
      <c r="AK217" s="744"/>
      <c r="AL217" s="744"/>
      <c r="AM217" s="744"/>
      <c r="AN217" s="744"/>
      <c r="AO217" s="744"/>
      <c r="AP217" s="744"/>
      <c r="AQ217" s="744"/>
      <c r="AR217" s="744"/>
      <c r="AS217" s="744"/>
      <c r="AT217" s="744"/>
      <c r="AU217" s="744"/>
      <c r="AV217" s="744"/>
      <c r="AW217" s="744"/>
      <c r="AX217" s="744"/>
      <c r="AY217" s="744"/>
      <c r="AZ217" s="744"/>
      <c r="BA217" s="744"/>
      <c r="BB217" s="744"/>
      <c r="BC217" s="744"/>
      <c r="BD217" s="744"/>
      <c r="BE217" s="744"/>
      <c r="BF217" s="744"/>
      <c r="BG217" s="744"/>
      <c r="BH217" s="744"/>
      <c r="BI217" s="744"/>
      <c r="BJ217" s="744"/>
      <c r="BK217" s="744"/>
      <c r="BL217" s="744"/>
    </row>
    <row r="218" spans="1:64" s="752" customFormat="1" ht="15" customHeight="1">
      <c r="A218" s="746" t="s">
        <v>3039</v>
      </c>
      <c r="B218" s="746" t="s">
        <v>2719</v>
      </c>
      <c r="C218" s="756">
        <v>4083240</v>
      </c>
      <c r="D218" s="757">
        <v>45323</v>
      </c>
      <c r="E218" s="750" t="s">
        <v>2732</v>
      </c>
      <c r="F218" s="753">
        <v>3543925</v>
      </c>
      <c r="G218" s="797">
        <v>0</v>
      </c>
      <c r="H218" s="765">
        <f t="shared" si="1"/>
        <v>3543925</v>
      </c>
      <c r="I218" s="744"/>
      <c r="J218" s="744"/>
      <c r="K218" s="744"/>
      <c r="L218" s="744"/>
      <c r="M218" s="744"/>
      <c r="N218" s="744"/>
      <c r="O218" s="744"/>
      <c r="P218" s="744"/>
      <c r="Q218" s="744"/>
      <c r="R218" s="744"/>
      <c r="S218" s="744"/>
      <c r="T218" s="744"/>
      <c r="U218" s="744"/>
      <c r="V218" s="744"/>
      <c r="W218" s="744"/>
      <c r="X218" s="744"/>
      <c r="Y218" s="744"/>
      <c r="Z218" s="744"/>
      <c r="AA218" s="744"/>
      <c r="AB218" s="744"/>
      <c r="AC218" s="744"/>
      <c r="AD218" s="744"/>
      <c r="AE218" s="744"/>
      <c r="AF218" s="744"/>
      <c r="AG218" s="744"/>
      <c r="AH218" s="744"/>
      <c r="AI218" s="744"/>
      <c r="AJ218" s="744"/>
      <c r="AK218" s="744"/>
      <c r="AL218" s="744"/>
      <c r="AM218" s="744"/>
      <c r="AN218" s="744"/>
      <c r="AO218" s="744"/>
      <c r="AP218" s="744"/>
      <c r="AQ218" s="744"/>
      <c r="AR218" s="744"/>
      <c r="AS218" s="744"/>
      <c r="AT218" s="744"/>
      <c r="AU218" s="744"/>
      <c r="AV218" s="744"/>
      <c r="AW218" s="744"/>
      <c r="AX218" s="744"/>
      <c r="AY218" s="744"/>
      <c r="AZ218" s="744"/>
      <c r="BA218" s="744"/>
      <c r="BB218" s="744"/>
      <c r="BC218" s="744"/>
      <c r="BD218" s="744"/>
      <c r="BE218" s="744"/>
      <c r="BF218" s="744"/>
      <c r="BG218" s="744"/>
      <c r="BH218" s="744"/>
      <c r="BI218" s="744"/>
      <c r="BJ218" s="744"/>
      <c r="BK218" s="744"/>
      <c r="BL218" s="744"/>
    </row>
    <row r="219" spans="1:64" s="752" customFormat="1" ht="15" customHeight="1">
      <c r="A219" s="746" t="s">
        <v>3039</v>
      </c>
      <c r="B219" s="746" t="s">
        <v>2719</v>
      </c>
      <c r="C219" s="756">
        <v>4083240</v>
      </c>
      <c r="D219" s="757">
        <v>45323</v>
      </c>
      <c r="E219" s="750" t="s">
        <v>2732</v>
      </c>
      <c r="F219" s="753">
        <v>13398015</v>
      </c>
      <c r="G219" s="797">
        <v>13420303</v>
      </c>
      <c r="H219" s="765">
        <f t="shared" si="1"/>
        <v>-22288</v>
      </c>
      <c r="I219" s="744"/>
      <c r="J219" s="744"/>
      <c r="K219" s="744"/>
      <c r="L219" s="744"/>
      <c r="M219" s="744"/>
      <c r="N219" s="744"/>
      <c r="O219" s="744"/>
      <c r="P219" s="744"/>
      <c r="Q219" s="744"/>
      <c r="R219" s="744"/>
      <c r="S219" s="744"/>
      <c r="T219" s="744"/>
      <c r="U219" s="744"/>
      <c r="V219" s="744"/>
      <c r="W219" s="744"/>
      <c r="X219" s="744"/>
      <c r="Y219" s="744"/>
      <c r="Z219" s="744"/>
      <c r="AA219" s="744"/>
      <c r="AB219" s="744"/>
      <c r="AC219" s="744"/>
      <c r="AD219" s="744"/>
      <c r="AE219" s="744"/>
      <c r="AF219" s="744"/>
      <c r="AG219" s="744"/>
      <c r="AH219" s="744"/>
      <c r="AI219" s="744"/>
      <c r="AJ219" s="744"/>
      <c r="AK219" s="744"/>
      <c r="AL219" s="744"/>
      <c r="AM219" s="744"/>
      <c r="AN219" s="744"/>
      <c r="AO219" s="744"/>
      <c r="AP219" s="744"/>
      <c r="AQ219" s="744"/>
      <c r="AR219" s="744"/>
      <c r="AS219" s="744"/>
      <c r="AT219" s="744"/>
      <c r="AU219" s="744"/>
      <c r="AV219" s="744"/>
      <c r="AW219" s="744"/>
      <c r="AX219" s="744"/>
      <c r="AY219" s="744"/>
      <c r="AZ219" s="744"/>
      <c r="BA219" s="744"/>
      <c r="BB219" s="744"/>
      <c r="BC219" s="744"/>
      <c r="BD219" s="744"/>
      <c r="BE219" s="744"/>
      <c r="BF219" s="744"/>
      <c r="BG219" s="744"/>
      <c r="BH219" s="744"/>
      <c r="BI219" s="744"/>
      <c r="BJ219" s="744"/>
      <c r="BK219" s="744"/>
      <c r="BL219" s="744"/>
    </row>
    <row r="220" spans="1:64" s="752" customFormat="1" ht="15" customHeight="1">
      <c r="A220" s="746" t="s">
        <v>3039</v>
      </c>
      <c r="B220" s="746" t="s">
        <v>3145</v>
      </c>
      <c r="C220" s="756">
        <v>2073972</v>
      </c>
      <c r="D220" s="757">
        <v>45261</v>
      </c>
      <c r="E220" s="760" t="s">
        <v>3146</v>
      </c>
      <c r="F220" s="751">
        <v>257400</v>
      </c>
      <c r="G220" s="765"/>
      <c r="H220" s="765"/>
      <c r="I220" s="744"/>
      <c r="J220" s="744"/>
      <c r="K220" s="744"/>
      <c r="L220" s="744"/>
      <c r="M220" s="744"/>
      <c r="N220" s="744"/>
      <c r="O220" s="744"/>
      <c r="P220" s="744"/>
      <c r="Q220" s="744"/>
      <c r="R220" s="744"/>
      <c r="S220" s="744"/>
      <c r="T220" s="744"/>
      <c r="U220" s="744"/>
      <c r="V220" s="744"/>
      <c r="W220" s="744"/>
      <c r="X220" s="744"/>
      <c r="Y220" s="744"/>
      <c r="Z220" s="744"/>
      <c r="AA220" s="744"/>
      <c r="AB220" s="744"/>
      <c r="AC220" s="744"/>
      <c r="AD220" s="744"/>
      <c r="AE220" s="744"/>
      <c r="AF220" s="744"/>
      <c r="AG220" s="744"/>
      <c r="AH220" s="744"/>
      <c r="AI220" s="744"/>
      <c r="AJ220" s="744"/>
      <c r="AK220" s="744"/>
      <c r="AL220" s="744"/>
      <c r="AM220" s="744"/>
      <c r="AN220" s="744"/>
      <c r="AO220" s="744"/>
      <c r="AP220" s="744"/>
      <c r="AQ220" s="744"/>
      <c r="AR220" s="744"/>
      <c r="AS220" s="744"/>
      <c r="AT220" s="744"/>
      <c r="AU220" s="744"/>
      <c r="AV220" s="744"/>
      <c r="AW220" s="744"/>
      <c r="AX220" s="744"/>
      <c r="AY220" s="744"/>
      <c r="AZ220" s="744"/>
      <c r="BA220" s="744"/>
      <c r="BB220" s="744"/>
      <c r="BC220" s="744"/>
      <c r="BD220" s="744"/>
      <c r="BE220" s="744"/>
      <c r="BF220" s="744"/>
      <c r="BG220" s="744"/>
      <c r="BH220" s="744"/>
      <c r="BI220" s="744"/>
      <c r="BJ220" s="744"/>
      <c r="BK220" s="744"/>
      <c r="BL220" s="744"/>
    </row>
    <row r="221" spans="1:64" s="752" customFormat="1" ht="15" customHeight="1">
      <c r="A221" s="746" t="s">
        <v>3039</v>
      </c>
      <c r="B221" s="746" t="s">
        <v>2736</v>
      </c>
      <c r="C221" s="759">
        <v>4083258</v>
      </c>
      <c r="D221" s="757">
        <v>45352</v>
      </c>
      <c r="E221" s="750" t="s">
        <v>2787</v>
      </c>
      <c r="F221" s="751">
        <v>199000</v>
      </c>
      <c r="G221" s="765"/>
      <c r="H221" s="765"/>
      <c r="I221" s="744"/>
      <c r="J221" s="744"/>
      <c r="K221" s="744"/>
      <c r="L221" s="744"/>
      <c r="M221" s="744"/>
      <c r="N221" s="744"/>
      <c r="O221" s="744"/>
      <c r="P221" s="744"/>
      <c r="Q221" s="744"/>
      <c r="R221" s="744"/>
      <c r="S221" s="744"/>
      <c r="T221" s="744"/>
      <c r="U221" s="744"/>
      <c r="V221" s="744"/>
      <c r="W221" s="744"/>
      <c r="X221" s="744"/>
      <c r="Y221" s="744"/>
      <c r="Z221" s="744"/>
      <c r="AA221" s="744"/>
      <c r="AB221" s="744"/>
      <c r="AC221" s="744"/>
      <c r="AD221" s="744"/>
      <c r="AE221" s="744"/>
      <c r="AF221" s="744"/>
      <c r="AG221" s="744"/>
      <c r="AH221" s="744"/>
      <c r="AI221" s="744"/>
      <c r="AJ221" s="744"/>
      <c r="AK221" s="744"/>
      <c r="AL221" s="744"/>
      <c r="AM221" s="744"/>
      <c r="AN221" s="744"/>
      <c r="AO221" s="744"/>
      <c r="AP221" s="744"/>
      <c r="AQ221" s="744"/>
      <c r="AR221" s="744"/>
      <c r="AS221" s="744"/>
      <c r="AT221" s="744"/>
      <c r="AU221" s="744"/>
      <c r="AV221" s="744"/>
      <c r="AW221" s="744"/>
      <c r="AX221" s="744"/>
      <c r="AY221" s="744"/>
      <c r="AZ221" s="744"/>
      <c r="BA221" s="744"/>
      <c r="BB221" s="744"/>
      <c r="BC221" s="744"/>
      <c r="BD221" s="744"/>
      <c r="BE221" s="744"/>
      <c r="BF221" s="744"/>
      <c r="BG221" s="744"/>
      <c r="BH221" s="744"/>
      <c r="BI221" s="744"/>
      <c r="BJ221" s="744"/>
      <c r="BK221" s="744"/>
      <c r="BL221" s="744"/>
    </row>
    <row r="222" spans="1:64" s="752" customFormat="1" ht="15" customHeight="1">
      <c r="A222" s="746" t="s">
        <v>3039</v>
      </c>
      <c r="B222" s="746" t="s">
        <v>2736</v>
      </c>
      <c r="C222" s="759">
        <v>4083272</v>
      </c>
      <c r="D222" s="757">
        <v>45292</v>
      </c>
      <c r="E222" s="750" t="s">
        <v>2791</v>
      </c>
      <c r="F222" s="751">
        <v>268500</v>
      </c>
      <c r="G222" s="765"/>
      <c r="H222" s="765"/>
      <c r="I222" s="744"/>
      <c r="J222" s="744"/>
      <c r="K222" s="744"/>
      <c r="L222" s="744"/>
      <c r="M222" s="744"/>
      <c r="N222" s="744"/>
      <c r="O222" s="744"/>
      <c r="P222" s="744"/>
      <c r="Q222" s="744"/>
      <c r="R222" s="744"/>
      <c r="S222" s="744"/>
      <c r="T222" s="744"/>
      <c r="U222" s="744"/>
      <c r="V222" s="744"/>
      <c r="W222" s="744"/>
      <c r="X222" s="744"/>
      <c r="Y222" s="744"/>
      <c r="Z222" s="744"/>
      <c r="AA222" s="744"/>
      <c r="AB222" s="744"/>
      <c r="AC222" s="744"/>
      <c r="AD222" s="744"/>
      <c r="AE222" s="744"/>
      <c r="AF222" s="744"/>
      <c r="AG222" s="744"/>
      <c r="AH222" s="744"/>
      <c r="AI222" s="744"/>
      <c r="AJ222" s="744"/>
      <c r="AK222" s="744"/>
      <c r="AL222" s="744"/>
      <c r="AM222" s="744"/>
      <c r="AN222" s="744"/>
      <c r="AO222" s="744"/>
      <c r="AP222" s="744"/>
      <c r="AQ222" s="744"/>
      <c r="AR222" s="744"/>
      <c r="AS222" s="744"/>
      <c r="AT222" s="744"/>
      <c r="AU222" s="744"/>
      <c r="AV222" s="744"/>
      <c r="AW222" s="744"/>
      <c r="AX222" s="744"/>
      <c r="AY222" s="744"/>
      <c r="AZ222" s="744"/>
      <c r="BA222" s="744"/>
      <c r="BB222" s="744"/>
      <c r="BC222" s="744"/>
      <c r="BD222" s="744"/>
      <c r="BE222" s="744"/>
      <c r="BF222" s="744"/>
      <c r="BG222" s="744"/>
      <c r="BH222" s="744"/>
      <c r="BI222" s="744"/>
      <c r="BJ222" s="744"/>
      <c r="BK222" s="744"/>
      <c r="BL222" s="744"/>
    </row>
    <row r="223" spans="1:64" s="752" customFormat="1" ht="15" customHeight="1">
      <c r="A223" s="746" t="s">
        <v>3039</v>
      </c>
      <c r="B223" s="746" t="s">
        <v>3147</v>
      </c>
      <c r="C223" s="746"/>
      <c r="D223" s="746"/>
      <c r="E223" s="760" t="s">
        <v>3148</v>
      </c>
      <c r="F223" s="751">
        <v>345000</v>
      </c>
      <c r="G223" s="765"/>
      <c r="H223" s="765"/>
      <c r="I223" s="744"/>
      <c r="J223" s="744"/>
      <c r="K223" s="744"/>
      <c r="L223" s="744"/>
      <c r="M223" s="744"/>
      <c r="N223" s="744"/>
      <c r="O223" s="744"/>
      <c r="P223" s="744"/>
      <c r="Q223" s="744"/>
      <c r="R223" s="744"/>
      <c r="S223" s="744"/>
      <c r="T223" s="744"/>
      <c r="U223" s="744"/>
      <c r="V223" s="744"/>
      <c r="W223" s="744"/>
      <c r="X223" s="744"/>
      <c r="Y223" s="744"/>
      <c r="Z223" s="744"/>
      <c r="AA223" s="744"/>
      <c r="AB223" s="744"/>
      <c r="AC223" s="744"/>
      <c r="AD223" s="744"/>
      <c r="AE223" s="744"/>
      <c r="AF223" s="744"/>
      <c r="AG223" s="744"/>
      <c r="AH223" s="744"/>
      <c r="AI223" s="744"/>
      <c r="AJ223" s="744"/>
      <c r="AK223" s="744"/>
      <c r="AL223" s="744"/>
      <c r="AM223" s="744"/>
      <c r="AN223" s="744"/>
      <c r="AO223" s="744"/>
      <c r="AP223" s="744"/>
      <c r="AQ223" s="744"/>
      <c r="AR223" s="744"/>
      <c r="AS223" s="744"/>
      <c r="AT223" s="744"/>
      <c r="AU223" s="744"/>
      <c r="AV223" s="744"/>
      <c r="AW223" s="744"/>
      <c r="AX223" s="744"/>
      <c r="AY223" s="744"/>
      <c r="AZ223" s="744"/>
      <c r="BA223" s="744"/>
      <c r="BB223" s="744"/>
      <c r="BC223" s="744"/>
      <c r="BD223" s="744"/>
      <c r="BE223" s="744"/>
      <c r="BF223" s="744"/>
      <c r="BG223" s="744"/>
      <c r="BH223" s="744"/>
      <c r="BI223" s="744"/>
      <c r="BJ223" s="744"/>
      <c r="BK223" s="744"/>
      <c r="BL223" s="744"/>
    </row>
    <row r="224" spans="1:64" s="752" customFormat="1" ht="15" customHeight="1">
      <c r="A224" s="746" t="s">
        <v>3039</v>
      </c>
      <c r="B224" s="746" t="s">
        <v>3147</v>
      </c>
      <c r="C224" s="756">
        <v>4224552</v>
      </c>
      <c r="D224" s="757">
        <v>45261</v>
      </c>
      <c r="E224" s="750" t="s">
        <v>3095</v>
      </c>
      <c r="F224" s="751">
        <v>48000</v>
      </c>
      <c r="G224" s="765"/>
      <c r="H224" s="765"/>
      <c r="I224" s="744"/>
      <c r="J224" s="744"/>
      <c r="K224" s="744"/>
      <c r="L224" s="744"/>
      <c r="M224" s="744"/>
      <c r="N224" s="744"/>
      <c r="O224" s="744"/>
      <c r="P224" s="744"/>
      <c r="Q224" s="744"/>
      <c r="R224" s="744"/>
      <c r="S224" s="744"/>
      <c r="T224" s="744"/>
      <c r="U224" s="744"/>
      <c r="V224" s="744"/>
      <c r="W224" s="744"/>
      <c r="X224" s="744"/>
      <c r="Y224" s="744"/>
      <c r="Z224" s="744"/>
      <c r="AA224" s="744"/>
      <c r="AB224" s="744"/>
      <c r="AC224" s="744"/>
      <c r="AD224" s="744"/>
      <c r="AE224" s="744"/>
      <c r="AF224" s="744"/>
      <c r="AG224" s="744"/>
      <c r="AH224" s="744"/>
      <c r="AI224" s="744"/>
      <c r="AJ224" s="744"/>
      <c r="AK224" s="744"/>
      <c r="AL224" s="744"/>
      <c r="AM224" s="744"/>
      <c r="AN224" s="744"/>
      <c r="AO224" s="744"/>
      <c r="AP224" s="744"/>
      <c r="AQ224" s="744"/>
      <c r="AR224" s="744"/>
      <c r="AS224" s="744"/>
      <c r="AT224" s="744"/>
      <c r="AU224" s="744"/>
      <c r="AV224" s="744"/>
      <c r="AW224" s="744"/>
      <c r="AX224" s="744"/>
      <c r="AY224" s="744"/>
      <c r="AZ224" s="744"/>
      <c r="BA224" s="744"/>
      <c r="BB224" s="744"/>
      <c r="BC224" s="744"/>
      <c r="BD224" s="744"/>
      <c r="BE224" s="744"/>
      <c r="BF224" s="744"/>
      <c r="BG224" s="744"/>
      <c r="BH224" s="744"/>
      <c r="BI224" s="744"/>
      <c r="BJ224" s="744"/>
      <c r="BK224" s="744"/>
      <c r="BL224" s="744"/>
    </row>
    <row r="225" spans="1:64" s="752" customFormat="1" ht="15" customHeight="1">
      <c r="A225" s="746" t="s">
        <v>3039</v>
      </c>
      <c r="B225" s="746" t="s">
        <v>3147</v>
      </c>
      <c r="C225" s="756">
        <v>4224552</v>
      </c>
      <c r="D225" s="757">
        <v>45261</v>
      </c>
      <c r="E225" s="750" t="s">
        <v>3149</v>
      </c>
      <c r="F225" s="751">
        <v>36000</v>
      </c>
      <c r="G225" s="765"/>
      <c r="H225" s="765"/>
      <c r="I225" s="744"/>
      <c r="J225" s="744"/>
      <c r="K225" s="744"/>
      <c r="L225" s="744"/>
      <c r="M225" s="744"/>
      <c r="N225" s="744"/>
      <c r="O225" s="744"/>
      <c r="P225" s="744"/>
      <c r="Q225" s="744"/>
      <c r="R225" s="744"/>
      <c r="S225" s="744"/>
      <c r="T225" s="744"/>
      <c r="U225" s="744"/>
      <c r="V225" s="744"/>
      <c r="W225" s="744"/>
      <c r="X225" s="744"/>
      <c r="Y225" s="744"/>
      <c r="Z225" s="744"/>
      <c r="AA225" s="744"/>
      <c r="AB225" s="744"/>
      <c r="AC225" s="744"/>
      <c r="AD225" s="744"/>
      <c r="AE225" s="744"/>
      <c r="AF225" s="744"/>
      <c r="AG225" s="744"/>
      <c r="AH225" s="744"/>
      <c r="AI225" s="744"/>
      <c r="AJ225" s="744"/>
      <c r="AK225" s="744"/>
      <c r="AL225" s="744"/>
      <c r="AM225" s="744"/>
      <c r="AN225" s="744"/>
      <c r="AO225" s="744"/>
      <c r="AP225" s="744"/>
      <c r="AQ225" s="744"/>
      <c r="AR225" s="744"/>
      <c r="AS225" s="744"/>
      <c r="AT225" s="744"/>
      <c r="AU225" s="744"/>
      <c r="AV225" s="744"/>
      <c r="AW225" s="744"/>
      <c r="AX225" s="744"/>
      <c r="AY225" s="744"/>
      <c r="AZ225" s="744"/>
      <c r="BA225" s="744"/>
      <c r="BB225" s="744"/>
      <c r="BC225" s="744"/>
      <c r="BD225" s="744"/>
      <c r="BE225" s="744"/>
      <c r="BF225" s="744"/>
      <c r="BG225" s="744"/>
      <c r="BH225" s="744"/>
      <c r="BI225" s="744"/>
      <c r="BJ225" s="744"/>
      <c r="BK225" s="744"/>
      <c r="BL225" s="744"/>
    </row>
    <row r="226" spans="1:64" s="752" customFormat="1" ht="15" customHeight="1">
      <c r="A226" s="746" t="s">
        <v>3039</v>
      </c>
      <c r="B226" s="746" t="s">
        <v>2603</v>
      </c>
      <c r="C226" s="756">
        <v>4224533</v>
      </c>
      <c r="D226" s="757">
        <v>45261</v>
      </c>
      <c r="E226" s="760" t="s">
        <v>3150</v>
      </c>
      <c r="F226" s="753">
        <v>569299</v>
      </c>
      <c r="G226" s="765"/>
      <c r="H226" s="765"/>
      <c r="I226" s="744"/>
      <c r="J226" s="744"/>
      <c r="K226" s="744"/>
      <c r="L226" s="744"/>
      <c r="M226" s="744"/>
      <c r="N226" s="744"/>
      <c r="O226" s="744"/>
      <c r="P226" s="744"/>
      <c r="Q226" s="744"/>
      <c r="R226" s="744"/>
      <c r="S226" s="744"/>
      <c r="T226" s="744"/>
      <c r="U226" s="744"/>
      <c r="V226" s="744"/>
      <c r="W226" s="744"/>
      <c r="X226" s="744"/>
      <c r="Y226" s="744"/>
      <c r="Z226" s="744"/>
      <c r="AA226" s="744"/>
      <c r="AB226" s="744"/>
      <c r="AC226" s="744"/>
      <c r="AD226" s="744"/>
      <c r="AE226" s="744"/>
      <c r="AF226" s="744"/>
      <c r="AG226" s="744"/>
      <c r="AH226" s="744"/>
      <c r="AI226" s="744"/>
      <c r="AJ226" s="744"/>
      <c r="AK226" s="744"/>
      <c r="AL226" s="744"/>
      <c r="AM226" s="744"/>
      <c r="AN226" s="744"/>
      <c r="AO226" s="744"/>
      <c r="AP226" s="744"/>
      <c r="AQ226" s="744"/>
      <c r="AR226" s="744"/>
      <c r="AS226" s="744"/>
      <c r="AT226" s="744"/>
      <c r="AU226" s="744"/>
      <c r="AV226" s="744"/>
      <c r="AW226" s="744"/>
      <c r="AX226" s="744"/>
      <c r="AY226" s="744"/>
      <c r="AZ226" s="744"/>
      <c r="BA226" s="744"/>
      <c r="BB226" s="744"/>
      <c r="BC226" s="744"/>
      <c r="BD226" s="744"/>
      <c r="BE226" s="744"/>
      <c r="BF226" s="744"/>
      <c r="BG226" s="744"/>
      <c r="BH226" s="744"/>
      <c r="BI226" s="744"/>
      <c r="BJ226" s="744"/>
      <c r="BK226" s="744"/>
      <c r="BL226" s="744"/>
    </row>
    <row r="227" spans="1:64" s="752" customFormat="1" ht="15" customHeight="1">
      <c r="A227" s="746" t="s">
        <v>3039</v>
      </c>
      <c r="B227" s="746" t="s">
        <v>2603</v>
      </c>
      <c r="C227" s="756">
        <v>4224582</v>
      </c>
      <c r="D227" s="757">
        <v>45292</v>
      </c>
      <c r="E227" s="760" t="s">
        <v>3139</v>
      </c>
      <c r="F227" s="755">
        <v>444500</v>
      </c>
      <c r="G227" s="765"/>
      <c r="H227" s="765"/>
      <c r="I227" s="744"/>
      <c r="J227" s="744"/>
      <c r="K227" s="744"/>
      <c r="L227" s="744"/>
      <c r="M227" s="744"/>
      <c r="N227" s="744"/>
      <c r="O227" s="744"/>
      <c r="P227" s="744"/>
      <c r="Q227" s="744"/>
      <c r="R227" s="744"/>
      <c r="S227" s="744"/>
      <c r="T227" s="744"/>
      <c r="U227" s="744"/>
      <c r="V227" s="744"/>
      <c r="W227" s="744"/>
      <c r="X227" s="744"/>
      <c r="Y227" s="744"/>
      <c r="Z227" s="744"/>
      <c r="AA227" s="744"/>
      <c r="AB227" s="744"/>
      <c r="AC227" s="744"/>
      <c r="AD227" s="744"/>
      <c r="AE227" s="744"/>
      <c r="AF227" s="744"/>
      <c r="AG227" s="744"/>
      <c r="AH227" s="744"/>
      <c r="AI227" s="744"/>
      <c r="AJ227" s="744"/>
      <c r="AK227" s="744"/>
      <c r="AL227" s="744"/>
      <c r="AM227" s="744"/>
      <c r="AN227" s="744"/>
      <c r="AO227" s="744"/>
      <c r="AP227" s="744"/>
      <c r="AQ227" s="744"/>
      <c r="AR227" s="744"/>
      <c r="AS227" s="744"/>
      <c r="AT227" s="744"/>
      <c r="AU227" s="744"/>
      <c r="AV227" s="744"/>
      <c r="AW227" s="744"/>
      <c r="AX227" s="744"/>
      <c r="AY227" s="744"/>
      <c r="AZ227" s="744"/>
      <c r="BA227" s="744"/>
      <c r="BB227" s="744"/>
      <c r="BC227" s="744"/>
      <c r="BD227" s="744"/>
      <c r="BE227" s="744"/>
      <c r="BF227" s="744"/>
      <c r="BG227" s="744"/>
      <c r="BH227" s="744"/>
      <c r="BI227" s="744"/>
      <c r="BJ227" s="744"/>
      <c r="BK227" s="744"/>
      <c r="BL227" s="744"/>
    </row>
    <row r="228" spans="1:64" s="752" customFormat="1" ht="15" customHeight="1">
      <c r="A228" s="746" t="s">
        <v>3039</v>
      </c>
      <c r="B228" s="746" t="s">
        <v>2603</v>
      </c>
      <c r="C228" s="746"/>
      <c r="D228" s="746"/>
      <c r="E228" s="750" t="s">
        <v>3151</v>
      </c>
      <c r="F228" s="751">
        <v>789600</v>
      </c>
      <c r="G228" s="765"/>
      <c r="H228" s="765"/>
      <c r="I228" s="744"/>
      <c r="J228" s="744"/>
      <c r="K228" s="744"/>
      <c r="L228" s="744"/>
      <c r="M228" s="744"/>
      <c r="N228" s="744"/>
      <c r="O228" s="744"/>
      <c r="P228" s="744"/>
      <c r="Q228" s="744"/>
      <c r="R228" s="744"/>
      <c r="S228" s="744"/>
      <c r="T228" s="744"/>
      <c r="U228" s="744"/>
      <c r="V228" s="744"/>
      <c r="W228" s="744"/>
      <c r="X228" s="744"/>
      <c r="Y228" s="744"/>
      <c r="Z228" s="744"/>
      <c r="AA228" s="744"/>
      <c r="AB228" s="744"/>
      <c r="AC228" s="744"/>
      <c r="AD228" s="744"/>
      <c r="AE228" s="744"/>
      <c r="AF228" s="744"/>
      <c r="AG228" s="744"/>
      <c r="AH228" s="744"/>
      <c r="AI228" s="744"/>
      <c r="AJ228" s="744"/>
      <c r="AK228" s="744"/>
      <c r="AL228" s="744"/>
      <c r="AM228" s="744"/>
      <c r="AN228" s="744"/>
      <c r="AO228" s="744"/>
      <c r="AP228" s="744"/>
      <c r="AQ228" s="744"/>
      <c r="AR228" s="744"/>
      <c r="AS228" s="744"/>
      <c r="AT228" s="744"/>
      <c r="AU228" s="744"/>
      <c r="AV228" s="744"/>
      <c r="AW228" s="744"/>
      <c r="AX228" s="744"/>
      <c r="AY228" s="744"/>
      <c r="AZ228" s="744"/>
      <c r="BA228" s="744"/>
      <c r="BB228" s="744"/>
      <c r="BC228" s="744"/>
      <c r="BD228" s="744"/>
      <c r="BE228" s="744"/>
      <c r="BF228" s="744"/>
      <c r="BG228" s="744"/>
      <c r="BH228" s="744"/>
      <c r="BI228" s="744"/>
      <c r="BJ228" s="744"/>
      <c r="BK228" s="744"/>
      <c r="BL228" s="744"/>
    </row>
    <row r="229" spans="1:64" s="752" customFormat="1" ht="15" customHeight="1">
      <c r="A229" s="746" t="s">
        <v>3039</v>
      </c>
      <c r="B229" s="746" t="s">
        <v>3152</v>
      </c>
      <c r="C229" s="756">
        <v>4224544</v>
      </c>
      <c r="D229" s="757">
        <v>45231</v>
      </c>
      <c r="E229" s="760" t="s">
        <v>3153</v>
      </c>
      <c r="F229" s="751">
        <v>1223500</v>
      </c>
      <c r="G229" s="765"/>
      <c r="H229" s="765"/>
      <c r="I229" s="744"/>
      <c r="J229" s="744"/>
      <c r="K229" s="744"/>
      <c r="L229" s="744"/>
      <c r="M229" s="744"/>
      <c r="N229" s="744"/>
      <c r="O229" s="744"/>
      <c r="P229" s="744"/>
      <c r="Q229" s="744"/>
      <c r="R229" s="744"/>
      <c r="S229" s="744"/>
      <c r="T229" s="744"/>
      <c r="U229" s="744"/>
      <c r="V229" s="744"/>
      <c r="W229" s="744"/>
      <c r="X229" s="744"/>
      <c r="Y229" s="744"/>
      <c r="Z229" s="744"/>
      <c r="AA229" s="744"/>
      <c r="AB229" s="744"/>
      <c r="AC229" s="744"/>
      <c r="AD229" s="744"/>
      <c r="AE229" s="744"/>
      <c r="AF229" s="744"/>
      <c r="AG229" s="744"/>
      <c r="AH229" s="744"/>
      <c r="AI229" s="744"/>
      <c r="AJ229" s="744"/>
      <c r="AK229" s="744"/>
      <c r="AL229" s="744"/>
      <c r="AM229" s="744"/>
      <c r="AN229" s="744"/>
      <c r="AO229" s="744"/>
      <c r="AP229" s="744"/>
      <c r="AQ229" s="744"/>
      <c r="AR229" s="744"/>
      <c r="AS229" s="744"/>
      <c r="AT229" s="744"/>
      <c r="AU229" s="744"/>
      <c r="AV229" s="744"/>
      <c r="AW229" s="744"/>
      <c r="AX229" s="744"/>
      <c r="AY229" s="744"/>
      <c r="AZ229" s="744"/>
      <c r="BA229" s="744"/>
      <c r="BB229" s="744"/>
      <c r="BC229" s="744"/>
      <c r="BD229" s="744"/>
      <c r="BE229" s="744"/>
      <c r="BF229" s="744"/>
      <c r="BG229" s="744"/>
      <c r="BH229" s="744"/>
      <c r="BI229" s="744"/>
      <c r="BJ229" s="744"/>
      <c r="BK229" s="744"/>
      <c r="BL229" s="744"/>
    </row>
    <row r="230" spans="1:64" s="752" customFormat="1" ht="15" customHeight="1">
      <c r="A230" s="746" t="s">
        <v>3039</v>
      </c>
      <c r="B230" s="746" t="s">
        <v>3152</v>
      </c>
      <c r="C230" s="756" t="s">
        <v>3154</v>
      </c>
      <c r="D230" s="757">
        <v>45261</v>
      </c>
      <c r="E230" s="760" t="s">
        <v>3155</v>
      </c>
      <c r="F230" s="751">
        <v>210000</v>
      </c>
      <c r="G230" s="765"/>
      <c r="H230" s="765"/>
      <c r="I230" s="744"/>
      <c r="J230" s="744"/>
      <c r="K230" s="744"/>
      <c r="L230" s="744"/>
      <c r="M230" s="744"/>
      <c r="N230" s="744"/>
      <c r="O230" s="744"/>
      <c r="P230" s="744"/>
      <c r="Q230" s="744"/>
      <c r="R230" s="744"/>
      <c r="S230" s="744"/>
      <c r="T230" s="744"/>
      <c r="U230" s="744"/>
      <c r="V230" s="744"/>
      <c r="W230" s="744"/>
      <c r="X230" s="744"/>
      <c r="Y230" s="744"/>
      <c r="Z230" s="744"/>
      <c r="AA230" s="744"/>
      <c r="AB230" s="744"/>
      <c r="AC230" s="744"/>
      <c r="AD230" s="744"/>
      <c r="AE230" s="744"/>
      <c r="AF230" s="744"/>
      <c r="AG230" s="744"/>
      <c r="AH230" s="744"/>
      <c r="AI230" s="744"/>
      <c r="AJ230" s="744"/>
      <c r="AK230" s="744"/>
      <c r="AL230" s="744"/>
      <c r="AM230" s="744"/>
      <c r="AN230" s="744"/>
      <c r="AO230" s="744"/>
      <c r="AP230" s="744"/>
      <c r="AQ230" s="744"/>
      <c r="AR230" s="744"/>
      <c r="AS230" s="744"/>
      <c r="AT230" s="744"/>
      <c r="AU230" s="744"/>
      <c r="AV230" s="744"/>
      <c r="AW230" s="744"/>
      <c r="AX230" s="744"/>
      <c r="AY230" s="744"/>
      <c r="AZ230" s="744"/>
      <c r="BA230" s="744"/>
      <c r="BB230" s="744"/>
      <c r="BC230" s="744"/>
      <c r="BD230" s="744"/>
      <c r="BE230" s="744"/>
      <c r="BF230" s="744"/>
      <c r="BG230" s="744"/>
      <c r="BH230" s="744"/>
      <c r="BI230" s="744"/>
      <c r="BJ230" s="744"/>
      <c r="BK230" s="744"/>
      <c r="BL230" s="744"/>
    </row>
    <row r="231" spans="1:64" s="752" customFormat="1" ht="15" customHeight="1">
      <c r="A231" s="746" t="s">
        <v>3039</v>
      </c>
      <c r="B231" s="746" t="s">
        <v>3156</v>
      </c>
      <c r="C231" s="756" t="s">
        <v>3157</v>
      </c>
      <c r="D231" s="757">
        <v>45323</v>
      </c>
      <c r="E231" s="750" t="s">
        <v>3158</v>
      </c>
      <c r="F231" s="751">
        <v>199200</v>
      </c>
      <c r="G231" s="765"/>
      <c r="H231" s="765"/>
      <c r="I231" s="744"/>
      <c r="J231" s="744"/>
      <c r="K231" s="744"/>
      <c r="L231" s="744"/>
      <c r="M231" s="744"/>
      <c r="N231" s="744"/>
      <c r="O231" s="744"/>
      <c r="P231" s="744"/>
      <c r="Q231" s="744"/>
      <c r="R231" s="744"/>
      <c r="S231" s="744"/>
      <c r="T231" s="744"/>
      <c r="U231" s="744"/>
      <c r="V231" s="744"/>
      <c r="W231" s="744"/>
      <c r="X231" s="744"/>
      <c r="Y231" s="744"/>
      <c r="Z231" s="744"/>
      <c r="AA231" s="744"/>
      <c r="AB231" s="744"/>
      <c r="AC231" s="744"/>
      <c r="AD231" s="744"/>
      <c r="AE231" s="744"/>
      <c r="AF231" s="744"/>
      <c r="AG231" s="744"/>
      <c r="AH231" s="744"/>
      <c r="AI231" s="744"/>
      <c r="AJ231" s="744"/>
      <c r="AK231" s="744"/>
      <c r="AL231" s="744"/>
      <c r="AM231" s="744"/>
      <c r="AN231" s="744"/>
      <c r="AO231" s="744"/>
      <c r="AP231" s="744"/>
      <c r="AQ231" s="744"/>
      <c r="AR231" s="744"/>
      <c r="AS231" s="744"/>
      <c r="AT231" s="744"/>
      <c r="AU231" s="744"/>
      <c r="AV231" s="744"/>
      <c r="AW231" s="744"/>
      <c r="AX231" s="744"/>
      <c r="AY231" s="744"/>
      <c r="AZ231" s="744"/>
      <c r="BA231" s="744"/>
      <c r="BB231" s="744"/>
      <c r="BC231" s="744"/>
      <c r="BD231" s="744"/>
      <c r="BE231" s="744"/>
      <c r="BF231" s="744"/>
      <c r="BG231" s="744"/>
      <c r="BH231" s="744"/>
      <c r="BI231" s="744"/>
      <c r="BJ231" s="744"/>
      <c r="BK231" s="744"/>
      <c r="BL231" s="744"/>
    </row>
    <row r="232" spans="1:64" s="752" customFormat="1" ht="15" customHeight="1">
      <c r="A232" s="746" t="s">
        <v>3039</v>
      </c>
      <c r="B232" s="746" t="s">
        <v>2764</v>
      </c>
      <c r="C232" s="756" t="s">
        <v>3159</v>
      </c>
      <c r="D232" s="757">
        <v>45292</v>
      </c>
      <c r="E232" s="760" t="s">
        <v>2817</v>
      </c>
      <c r="F232" s="751">
        <v>899466.32</v>
      </c>
      <c r="G232" s="765"/>
      <c r="H232" s="765"/>
      <c r="I232" s="744"/>
      <c r="J232" s="744"/>
      <c r="K232" s="744"/>
      <c r="L232" s="744"/>
      <c r="M232" s="744"/>
      <c r="N232" s="744"/>
      <c r="O232" s="744"/>
      <c r="P232" s="744"/>
      <c r="Q232" s="744"/>
      <c r="R232" s="744"/>
      <c r="S232" s="744"/>
      <c r="T232" s="744"/>
      <c r="U232" s="744"/>
      <c r="V232" s="744"/>
      <c r="W232" s="744"/>
      <c r="X232" s="744"/>
      <c r="Y232" s="744"/>
      <c r="Z232" s="744"/>
      <c r="AA232" s="744"/>
      <c r="AB232" s="744"/>
      <c r="AC232" s="744"/>
      <c r="AD232" s="744"/>
      <c r="AE232" s="744"/>
      <c r="AF232" s="744"/>
      <c r="AG232" s="744"/>
      <c r="AH232" s="744"/>
      <c r="AI232" s="744"/>
      <c r="AJ232" s="744"/>
      <c r="AK232" s="744"/>
      <c r="AL232" s="744"/>
      <c r="AM232" s="744"/>
      <c r="AN232" s="744"/>
      <c r="AO232" s="744"/>
      <c r="AP232" s="744"/>
      <c r="AQ232" s="744"/>
      <c r="AR232" s="744"/>
      <c r="AS232" s="744"/>
      <c r="AT232" s="744"/>
      <c r="AU232" s="744"/>
      <c r="AV232" s="744"/>
      <c r="AW232" s="744"/>
      <c r="AX232" s="744"/>
      <c r="AY232" s="744"/>
      <c r="AZ232" s="744"/>
      <c r="BA232" s="744"/>
      <c r="BB232" s="744"/>
      <c r="BC232" s="744"/>
      <c r="BD232" s="744"/>
      <c r="BE232" s="744"/>
      <c r="BF232" s="744"/>
      <c r="BG232" s="744"/>
      <c r="BH232" s="744"/>
      <c r="BI232" s="744"/>
      <c r="BJ232" s="744"/>
      <c r="BK232" s="744"/>
      <c r="BL232" s="744"/>
    </row>
    <row r="233" spans="1:64" s="752" customFormat="1" ht="15" customHeight="1">
      <c r="A233" s="746" t="s">
        <v>3039</v>
      </c>
      <c r="B233" s="746" t="s">
        <v>2770</v>
      </c>
      <c r="C233" s="756">
        <v>4224431</v>
      </c>
      <c r="D233" s="757">
        <v>45292</v>
      </c>
      <c r="E233" s="760" t="s">
        <v>2818</v>
      </c>
      <c r="F233" s="751">
        <v>471312</v>
      </c>
      <c r="G233" s="765"/>
      <c r="H233" s="765"/>
      <c r="I233" s="744"/>
      <c r="J233" s="744"/>
      <c r="K233" s="744"/>
      <c r="L233" s="744"/>
      <c r="M233" s="744"/>
      <c r="N233" s="744"/>
      <c r="O233" s="744"/>
      <c r="P233" s="744"/>
      <c r="Q233" s="744"/>
      <c r="R233" s="744"/>
      <c r="S233" s="744"/>
      <c r="T233" s="744"/>
      <c r="U233" s="744"/>
      <c r="V233" s="744"/>
      <c r="W233" s="744"/>
      <c r="X233" s="744"/>
      <c r="Y233" s="744"/>
      <c r="Z233" s="744"/>
      <c r="AA233" s="744"/>
      <c r="AB233" s="744"/>
      <c r="AC233" s="744"/>
      <c r="AD233" s="744"/>
      <c r="AE233" s="744"/>
      <c r="AF233" s="744"/>
      <c r="AG233" s="744"/>
      <c r="AH233" s="744"/>
      <c r="AI233" s="744"/>
      <c r="AJ233" s="744"/>
      <c r="AK233" s="744"/>
      <c r="AL233" s="744"/>
      <c r="AM233" s="744"/>
      <c r="AN233" s="744"/>
      <c r="AO233" s="744"/>
      <c r="AP233" s="744"/>
      <c r="AQ233" s="744"/>
      <c r="AR233" s="744"/>
      <c r="AS233" s="744"/>
      <c r="AT233" s="744"/>
      <c r="AU233" s="744"/>
      <c r="AV233" s="744"/>
      <c r="AW233" s="744"/>
      <c r="AX233" s="744"/>
      <c r="AY233" s="744"/>
      <c r="AZ233" s="744"/>
      <c r="BA233" s="744"/>
      <c r="BB233" s="744"/>
      <c r="BC233" s="744"/>
      <c r="BD233" s="744"/>
      <c r="BE233" s="744"/>
      <c r="BF233" s="744"/>
      <c r="BG233" s="744"/>
      <c r="BH233" s="744"/>
      <c r="BI233" s="744"/>
      <c r="BJ233" s="744"/>
      <c r="BK233" s="744"/>
      <c r="BL233" s="744"/>
    </row>
    <row r="234" spans="1:64" s="752" customFormat="1" ht="15" customHeight="1">
      <c r="A234" s="746" t="s">
        <v>3039</v>
      </c>
      <c r="B234" s="746" t="s">
        <v>2747</v>
      </c>
      <c r="C234" s="759" t="s">
        <v>3160</v>
      </c>
      <c r="D234" s="757">
        <v>45352</v>
      </c>
      <c r="E234" s="750" t="s">
        <v>2799</v>
      </c>
      <c r="F234" s="751">
        <v>546905</v>
      </c>
      <c r="G234" s="765"/>
      <c r="H234" s="765"/>
      <c r="I234" s="744"/>
      <c r="J234" s="744"/>
      <c r="K234" s="744"/>
      <c r="L234" s="744"/>
      <c r="M234" s="744"/>
      <c r="N234" s="744"/>
      <c r="O234" s="744"/>
      <c r="P234" s="744"/>
      <c r="Q234" s="744"/>
      <c r="R234" s="744"/>
      <c r="S234" s="744"/>
      <c r="T234" s="744"/>
      <c r="U234" s="744"/>
      <c r="V234" s="744"/>
      <c r="W234" s="744"/>
      <c r="X234" s="744"/>
      <c r="Y234" s="744"/>
      <c r="Z234" s="744"/>
      <c r="AA234" s="744"/>
      <c r="AB234" s="744"/>
      <c r="AC234" s="744"/>
      <c r="AD234" s="744"/>
      <c r="AE234" s="744"/>
      <c r="AF234" s="744"/>
      <c r="AG234" s="744"/>
      <c r="AH234" s="744"/>
      <c r="AI234" s="744"/>
      <c r="AJ234" s="744"/>
      <c r="AK234" s="744"/>
      <c r="AL234" s="744"/>
      <c r="AM234" s="744"/>
      <c r="AN234" s="744"/>
      <c r="AO234" s="744"/>
      <c r="AP234" s="744"/>
      <c r="AQ234" s="744"/>
      <c r="AR234" s="744"/>
      <c r="AS234" s="744"/>
      <c r="AT234" s="744"/>
      <c r="AU234" s="744"/>
      <c r="AV234" s="744"/>
      <c r="AW234" s="744"/>
      <c r="AX234" s="744"/>
      <c r="AY234" s="744"/>
      <c r="AZ234" s="744"/>
      <c r="BA234" s="744"/>
      <c r="BB234" s="744"/>
      <c r="BC234" s="744"/>
      <c r="BD234" s="744"/>
      <c r="BE234" s="744"/>
      <c r="BF234" s="744"/>
      <c r="BG234" s="744"/>
      <c r="BH234" s="744"/>
      <c r="BI234" s="744"/>
      <c r="BJ234" s="744"/>
      <c r="BK234" s="744"/>
      <c r="BL234" s="744"/>
    </row>
    <row r="235" spans="1:64" s="752" customFormat="1" ht="15" customHeight="1">
      <c r="A235" s="746" t="s">
        <v>3039</v>
      </c>
      <c r="B235" s="746" t="s">
        <v>2747</v>
      </c>
      <c r="C235" s="759" t="s">
        <v>3161</v>
      </c>
      <c r="D235" s="757">
        <v>45352</v>
      </c>
      <c r="E235" s="750" t="s">
        <v>2800</v>
      </c>
      <c r="F235" s="751">
        <v>527859</v>
      </c>
      <c r="G235" s="765"/>
      <c r="H235" s="765"/>
      <c r="I235" s="744"/>
      <c r="J235" s="744"/>
      <c r="K235" s="744"/>
      <c r="L235" s="744"/>
      <c r="M235" s="744"/>
      <c r="N235" s="744"/>
      <c r="O235" s="744"/>
      <c r="P235" s="744"/>
      <c r="Q235" s="744"/>
      <c r="R235" s="744"/>
      <c r="S235" s="744"/>
      <c r="T235" s="744"/>
      <c r="U235" s="744"/>
      <c r="V235" s="744"/>
      <c r="W235" s="744"/>
      <c r="X235" s="744"/>
      <c r="Y235" s="744"/>
      <c r="Z235" s="744"/>
      <c r="AA235" s="744"/>
      <c r="AB235" s="744"/>
      <c r="AC235" s="744"/>
      <c r="AD235" s="744"/>
      <c r="AE235" s="744"/>
      <c r="AF235" s="744"/>
      <c r="AG235" s="744"/>
      <c r="AH235" s="744"/>
      <c r="AI235" s="744"/>
      <c r="AJ235" s="744"/>
      <c r="AK235" s="744"/>
      <c r="AL235" s="744"/>
      <c r="AM235" s="744"/>
      <c r="AN235" s="744"/>
      <c r="AO235" s="744"/>
      <c r="AP235" s="744"/>
      <c r="AQ235" s="744"/>
      <c r="AR235" s="744"/>
      <c r="AS235" s="744"/>
      <c r="AT235" s="744"/>
      <c r="AU235" s="744"/>
      <c r="AV235" s="744"/>
      <c r="AW235" s="744"/>
      <c r="AX235" s="744"/>
      <c r="AY235" s="744"/>
      <c r="AZ235" s="744"/>
      <c r="BA235" s="744"/>
      <c r="BB235" s="744"/>
      <c r="BC235" s="744"/>
      <c r="BD235" s="744"/>
      <c r="BE235" s="744"/>
      <c r="BF235" s="744"/>
      <c r="BG235" s="744"/>
      <c r="BH235" s="744"/>
      <c r="BI235" s="744"/>
      <c r="BJ235" s="744"/>
      <c r="BK235" s="744"/>
      <c r="BL235" s="744"/>
    </row>
    <row r="236" spans="1:64" s="752" customFormat="1" ht="15" customHeight="1">
      <c r="A236" s="746" t="s">
        <v>3039</v>
      </c>
      <c r="B236" s="746" t="s">
        <v>2747</v>
      </c>
      <c r="C236" s="746"/>
      <c r="D236" s="746"/>
      <c r="E236" s="750" t="s">
        <v>2803</v>
      </c>
      <c r="F236" s="751">
        <v>120000</v>
      </c>
      <c r="G236" s="765"/>
      <c r="H236" s="765"/>
      <c r="I236" s="744"/>
      <c r="J236" s="744"/>
      <c r="K236" s="744"/>
      <c r="L236" s="744"/>
      <c r="M236" s="744"/>
      <c r="N236" s="744"/>
      <c r="O236" s="744"/>
      <c r="P236" s="744"/>
      <c r="Q236" s="744"/>
      <c r="R236" s="744"/>
      <c r="S236" s="744"/>
      <c r="T236" s="744"/>
      <c r="U236" s="744"/>
      <c r="V236" s="744"/>
      <c r="W236" s="744"/>
      <c r="X236" s="744"/>
      <c r="Y236" s="744"/>
      <c r="Z236" s="744"/>
      <c r="AA236" s="744"/>
      <c r="AB236" s="744"/>
      <c r="AC236" s="744"/>
      <c r="AD236" s="744"/>
      <c r="AE236" s="744"/>
      <c r="AF236" s="744"/>
      <c r="AG236" s="744"/>
      <c r="AH236" s="744"/>
      <c r="AI236" s="744"/>
      <c r="AJ236" s="744"/>
      <c r="AK236" s="744"/>
      <c r="AL236" s="744"/>
      <c r="AM236" s="744"/>
      <c r="AN236" s="744"/>
      <c r="AO236" s="744"/>
      <c r="AP236" s="744"/>
      <c r="AQ236" s="744"/>
      <c r="AR236" s="744"/>
      <c r="AS236" s="744"/>
      <c r="AT236" s="744"/>
      <c r="AU236" s="744"/>
      <c r="AV236" s="744"/>
      <c r="AW236" s="744"/>
      <c r="AX236" s="744"/>
      <c r="AY236" s="744"/>
      <c r="AZ236" s="744"/>
      <c r="BA236" s="744"/>
      <c r="BB236" s="744"/>
      <c r="BC236" s="744"/>
      <c r="BD236" s="744"/>
      <c r="BE236" s="744"/>
      <c r="BF236" s="744"/>
      <c r="BG236" s="744"/>
      <c r="BH236" s="744"/>
      <c r="BI236" s="744"/>
      <c r="BJ236" s="744"/>
      <c r="BK236" s="744"/>
      <c r="BL236" s="744"/>
    </row>
    <row r="237" spans="1:64" s="752" customFormat="1" ht="15" customHeight="1">
      <c r="A237" s="746" t="s">
        <v>3039</v>
      </c>
      <c r="B237" s="746" t="s">
        <v>3162</v>
      </c>
      <c r="C237" s="756">
        <v>4004873</v>
      </c>
      <c r="D237" s="757">
        <v>45261</v>
      </c>
      <c r="E237" s="760" t="s">
        <v>3163</v>
      </c>
      <c r="F237" s="758">
        <v>949800</v>
      </c>
      <c r="G237" s="765"/>
      <c r="H237" s="765"/>
      <c r="I237" s="744"/>
      <c r="J237" s="744"/>
      <c r="K237" s="744"/>
      <c r="L237" s="744"/>
      <c r="M237" s="744"/>
      <c r="N237" s="744"/>
      <c r="O237" s="744"/>
      <c r="P237" s="744"/>
      <c r="Q237" s="744"/>
      <c r="R237" s="744"/>
      <c r="S237" s="744"/>
      <c r="T237" s="744"/>
      <c r="U237" s="744"/>
      <c r="V237" s="744"/>
      <c r="W237" s="744"/>
      <c r="X237" s="744"/>
      <c r="Y237" s="744"/>
      <c r="Z237" s="744"/>
      <c r="AA237" s="744"/>
      <c r="AB237" s="744"/>
      <c r="AC237" s="744"/>
      <c r="AD237" s="744"/>
      <c r="AE237" s="744"/>
      <c r="AF237" s="744"/>
      <c r="AG237" s="744"/>
      <c r="AH237" s="744"/>
      <c r="AI237" s="744"/>
      <c r="AJ237" s="744"/>
      <c r="AK237" s="744"/>
      <c r="AL237" s="744"/>
      <c r="AM237" s="744"/>
      <c r="AN237" s="744"/>
      <c r="AO237" s="744"/>
      <c r="AP237" s="744"/>
      <c r="AQ237" s="744"/>
      <c r="AR237" s="744"/>
      <c r="AS237" s="744"/>
      <c r="AT237" s="744"/>
      <c r="AU237" s="744"/>
      <c r="AV237" s="744"/>
      <c r="AW237" s="744"/>
      <c r="AX237" s="744"/>
      <c r="AY237" s="744"/>
      <c r="AZ237" s="744"/>
      <c r="BA237" s="744"/>
      <c r="BB237" s="744"/>
      <c r="BC237" s="744"/>
      <c r="BD237" s="744"/>
      <c r="BE237" s="744"/>
      <c r="BF237" s="744"/>
      <c r="BG237" s="744"/>
      <c r="BH237" s="744"/>
      <c r="BI237" s="744"/>
      <c r="BJ237" s="744"/>
      <c r="BK237" s="744"/>
      <c r="BL237" s="744"/>
    </row>
    <row r="238" spans="1:64" s="752" customFormat="1" ht="15" customHeight="1">
      <c r="A238" s="746" t="s">
        <v>3039</v>
      </c>
      <c r="B238" s="746" t="s">
        <v>3162</v>
      </c>
      <c r="C238" s="746"/>
      <c r="D238" s="746"/>
      <c r="E238" s="750" t="s">
        <v>3164</v>
      </c>
      <c r="F238" s="751">
        <v>338555</v>
      </c>
      <c r="G238" s="765"/>
      <c r="H238" s="765"/>
      <c r="I238" s="744"/>
      <c r="J238" s="744"/>
      <c r="K238" s="744"/>
      <c r="L238" s="744"/>
      <c r="M238" s="744"/>
      <c r="N238" s="744"/>
      <c r="O238" s="744"/>
      <c r="P238" s="744"/>
      <c r="Q238" s="744"/>
      <c r="R238" s="744"/>
      <c r="S238" s="744"/>
      <c r="T238" s="744"/>
      <c r="U238" s="744"/>
      <c r="V238" s="744"/>
      <c r="W238" s="744"/>
      <c r="X238" s="744"/>
      <c r="Y238" s="744"/>
      <c r="Z238" s="744"/>
      <c r="AA238" s="744"/>
      <c r="AB238" s="744"/>
      <c r="AC238" s="744"/>
      <c r="AD238" s="744"/>
      <c r="AE238" s="744"/>
      <c r="AF238" s="744"/>
      <c r="AG238" s="744"/>
      <c r="AH238" s="744"/>
      <c r="AI238" s="744"/>
      <c r="AJ238" s="744"/>
      <c r="AK238" s="744"/>
      <c r="AL238" s="744"/>
      <c r="AM238" s="744"/>
      <c r="AN238" s="744"/>
      <c r="AO238" s="744"/>
      <c r="AP238" s="744"/>
      <c r="AQ238" s="744"/>
      <c r="AR238" s="744"/>
      <c r="AS238" s="744"/>
      <c r="AT238" s="744"/>
      <c r="AU238" s="744"/>
      <c r="AV238" s="744"/>
      <c r="AW238" s="744"/>
      <c r="AX238" s="744"/>
      <c r="AY238" s="744"/>
      <c r="AZ238" s="744"/>
      <c r="BA238" s="744"/>
      <c r="BB238" s="744"/>
      <c r="BC238" s="744"/>
      <c r="BD238" s="744"/>
      <c r="BE238" s="744"/>
      <c r="BF238" s="744"/>
      <c r="BG238" s="744"/>
      <c r="BH238" s="744"/>
      <c r="BI238" s="744"/>
      <c r="BJ238" s="744"/>
      <c r="BK238" s="744"/>
      <c r="BL238" s="744"/>
    </row>
    <row r="239" spans="1:64" s="752" customFormat="1" ht="15" customHeight="1">
      <c r="A239" s="746" t="s">
        <v>3039</v>
      </c>
      <c r="B239" s="746" t="s">
        <v>3165</v>
      </c>
      <c r="C239" s="756" t="s">
        <v>3166</v>
      </c>
      <c r="D239" s="757">
        <v>45323</v>
      </c>
      <c r="E239" s="750" t="s">
        <v>3167</v>
      </c>
      <c r="F239" s="751">
        <v>183158</v>
      </c>
      <c r="G239" s="765"/>
      <c r="H239" s="765"/>
      <c r="I239" s="744"/>
      <c r="J239" s="744"/>
      <c r="K239" s="744"/>
      <c r="L239" s="744"/>
      <c r="M239" s="744"/>
      <c r="N239" s="744"/>
      <c r="O239" s="744"/>
      <c r="P239" s="744"/>
      <c r="Q239" s="744"/>
      <c r="R239" s="744"/>
      <c r="S239" s="744"/>
      <c r="T239" s="744"/>
      <c r="U239" s="744"/>
      <c r="V239" s="744"/>
      <c r="W239" s="744"/>
      <c r="X239" s="744"/>
      <c r="Y239" s="744"/>
      <c r="Z239" s="744"/>
      <c r="AA239" s="744"/>
      <c r="AB239" s="744"/>
      <c r="AC239" s="744"/>
      <c r="AD239" s="744"/>
      <c r="AE239" s="744"/>
      <c r="AF239" s="744"/>
      <c r="AG239" s="744"/>
      <c r="AH239" s="744"/>
      <c r="AI239" s="744"/>
      <c r="AJ239" s="744"/>
      <c r="AK239" s="744"/>
      <c r="AL239" s="744"/>
      <c r="AM239" s="744"/>
      <c r="AN239" s="744"/>
      <c r="AO239" s="744"/>
      <c r="AP239" s="744"/>
      <c r="AQ239" s="744"/>
      <c r="AR239" s="744"/>
      <c r="AS239" s="744"/>
      <c r="AT239" s="744"/>
      <c r="AU239" s="744"/>
      <c r="AV239" s="744"/>
      <c r="AW239" s="744"/>
      <c r="AX239" s="744"/>
      <c r="AY239" s="744"/>
      <c r="AZ239" s="744"/>
      <c r="BA239" s="744"/>
      <c r="BB239" s="744"/>
      <c r="BC239" s="744"/>
      <c r="BD239" s="744"/>
      <c r="BE239" s="744"/>
      <c r="BF239" s="744"/>
      <c r="BG239" s="744"/>
      <c r="BH239" s="744"/>
      <c r="BI239" s="744"/>
      <c r="BJ239" s="744"/>
      <c r="BK239" s="744"/>
      <c r="BL239" s="744"/>
    </row>
    <row r="240" spans="1:64" s="752" customFormat="1" ht="15" customHeight="1">
      <c r="A240" s="746" t="s">
        <v>3039</v>
      </c>
      <c r="B240" s="746" t="s">
        <v>2743</v>
      </c>
      <c r="C240" s="759">
        <v>4083274</v>
      </c>
      <c r="D240" s="757">
        <v>45352</v>
      </c>
      <c r="E240" s="750" t="s">
        <v>2794</v>
      </c>
      <c r="F240" s="751">
        <v>246960</v>
      </c>
      <c r="G240" s="765"/>
      <c r="H240" s="765"/>
      <c r="I240" s="744"/>
      <c r="J240" s="744"/>
      <c r="K240" s="744"/>
      <c r="L240" s="744"/>
      <c r="M240" s="744"/>
      <c r="N240" s="744"/>
      <c r="O240" s="744"/>
      <c r="P240" s="744"/>
      <c r="Q240" s="744"/>
      <c r="R240" s="744"/>
      <c r="S240" s="744"/>
      <c r="T240" s="744"/>
      <c r="U240" s="744"/>
      <c r="V240" s="744"/>
      <c r="W240" s="744"/>
      <c r="X240" s="744"/>
      <c r="Y240" s="744"/>
      <c r="Z240" s="744"/>
      <c r="AA240" s="744"/>
      <c r="AB240" s="744"/>
      <c r="AC240" s="744"/>
      <c r="AD240" s="744"/>
      <c r="AE240" s="744"/>
      <c r="AF240" s="744"/>
      <c r="AG240" s="744"/>
      <c r="AH240" s="744"/>
      <c r="AI240" s="744"/>
      <c r="AJ240" s="744"/>
      <c r="AK240" s="744"/>
      <c r="AL240" s="744"/>
      <c r="AM240" s="744"/>
      <c r="AN240" s="744"/>
      <c r="AO240" s="744"/>
      <c r="AP240" s="744"/>
      <c r="AQ240" s="744"/>
      <c r="AR240" s="744"/>
      <c r="AS240" s="744"/>
      <c r="AT240" s="744"/>
      <c r="AU240" s="744"/>
      <c r="AV240" s="744"/>
      <c r="AW240" s="744"/>
      <c r="AX240" s="744"/>
      <c r="AY240" s="744"/>
      <c r="AZ240" s="744"/>
      <c r="BA240" s="744"/>
      <c r="BB240" s="744"/>
      <c r="BC240" s="744"/>
      <c r="BD240" s="744"/>
      <c r="BE240" s="744"/>
      <c r="BF240" s="744"/>
      <c r="BG240" s="744"/>
      <c r="BH240" s="744"/>
      <c r="BI240" s="744"/>
      <c r="BJ240" s="744"/>
      <c r="BK240" s="744"/>
      <c r="BL240" s="744"/>
    </row>
    <row r="241" spans="1:64" s="752" customFormat="1" ht="15" customHeight="1">
      <c r="A241" s="746" t="s">
        <v>3039</v>
      </c>
      <c r="B241" s="746" t="s">
        <v>2783</v>
      </c>
      <c r="C241" s="746"/>
      <c r="D241" s="746"/>
      <c r="E241" s="750" t="s">
        <v>3168</v>
      </c>
      <c r="F241" s="751">
        <v>480620</v>
      </c>
      <c r="G241" s="765">
        <v>480620</v>
      </c>
      <c r="H241" s="765">
        <f>F241-G241</f>
        <v>0</v>
      </c>
      <c r="I241" s="744"/>
      <c r="J241" s="744"/>
      <c r="K241" s="744"/>
      <c r="L241" s="744"/>
      <c r="M241" s="744"/>
      <c r="N241" s="744"/>
      <c r="O241" s="744"/>
      <c r="P241" s="744"/>
      <c r="Q241" s="744"/>
      <c r="R241" s="744"/>
      <c r="S241" s="744"/>
      <c r="T241" s="744"/>
      <c r="U241" s="744"/>
      <c r="V241" s="744"/>
      <c r="W241" s="744"/>
      <c r="X241" s="744"/>
      <c r="Y241" s="744"/>
      <c r="Z241" s="744"/>
      <c r="AA241" s="744"/>
      <c r="AB241" s="744"/>
      <c r="AC241" s="744"/>
      <c r="AD241" s="744"/>
      <c r="AE241" s="744"/>
      <c r="AF241" s="744"/>
      <c r="AG241" s="744"/>
      <c r="AH241" s="744"/>
      <c r="AI241" s="744"/>
      <c r="AJ241" s="744"/>
      <c r="AK241" s="744"/>
      <c r="AL241" s="744"/>
      <c r="AM241" s="744"/>
      <c r="AN241" s="744"/>
      <c r="AO241" s="744"/>
      <c r="AP241" s="744"/>
      <c r="AQ241" s="744"/>
      <c r="AR241" s="744"/>
      <c r="AS241" s="744"/>
      <c r="AT241" s="744"/>
      <c r="AU241" s="744"/>
      <c r="AV241" s="744"/>
      <c r="AW241" s="744"/>
      <c r="AX241" s="744"/>
      <c r="AY241" s="744"/>
      <c r="AZ241" s="744"/>
      <c r="BA241" s="744"/>
      <c r="BB241" s="744"/>
      <c r="BC241" s="744"/>
      <c r="BD241" s="744"/>
      <c r="BE241" s="744"/>
      <c r="BF241" s="744"/>
      <c r="BG241" s="744"/>
      <c r="BH241" s="744"/>
      <c r="BI241" s="744"/>
      <c r="BJ241" s="744"/>
      <c r="BK241" s="744"/>
      <c r="BL241" s="744"/>
    </row>
    <row r="242" spans="1:64" s="752" customFormat="1" ht="15" customHeight="1">
      <c r="A242" s="746" t="s">
        <v>3039</v>
      </c>
      <c r="B242" s="746" t="s">
        <v>2783</v>
      </c>
      <c r="C242" s="746"/>
      <c r="D242" s="746"/>
      <c r="E242" s="750" t="s">
        <v>3169</v>
      </c>
      <c r="F242" s="751">
        <v>595000</v>
      </c>
      <c r="G242" s="765"/>
      <c r="H242" s="765"/>
      <c r="I242" s="744"/>
      <c r="J242" s="744"/>
      <c r="K242" s="744"/>
      <c r="L242" s="744"/>
      <c r="M242" s="744"/>
      <c r="N242" s="744"/>
      <c r="O242" s="744"/>
      <c r="P242" s="744"/>
      <c r="Q242" s="744"/>
      <c r="R242" s="744"/>
      <c r="S242" s="744"/>
      <c r="T242" s="744"/>
      <c r="U242" s="744"/>
      <c r="V242" s="744"/>
      <c r="W242" s="744"/>
      <c r="X242" s="744"/>
      <c r="Y242" s="744"/>
      <c r="Z242" s="744"/>
      <c r="AA242" s="744"/>
      <c r="AB242" s="744"/>
      <c r="AC242" s="744"/>
      <c r="AD242" s="744"/>
      <c r="AE242" s="744"/>
      <c r="AF242" s="744"/>
      <c r="AG242" s="744"/>
      <c r="AH242" s="744"/>
      <c r="AI242" s="744"/>
      <c r="AJ242" s="744"/>
      <c r="AK242" s="744"/>
      <c r="AL242" s="744"/>
      <c r="AM242" s="744"/>
      <c r="AN242" s="744"/>
      <c r="AO242" s="744"/>
      <c r="AP242" s="744"/>
      <c r="AQ242" s="744"/>
      <c r="AR242" s="744"/>
      <c r="AS242" s="744"/>
      <c r="AT242" s="744"/>
      <c r="AU242" s="744"/>
      <c r="AV242" s="744"/>
      <c r="AW242" s="744"/>
      <c r="AX242" s="744"/>
      <c r="AY242" s="744"/>
      <c r="AZ242" s="744"/>
      <c r="BA242" s="744"/>
      <c r="BB242" s="744"/>
      <c r="BC242" s="744"/>
      <c r="BD242" s="744"/>
      <c r="BE242" s="744"/>
      <c r="BF242" s="744"/>
      <c r="BG242" s="744"/>
      <c r="BH242" s="744"/>
      <c r="BI242" s="744"/>
      <c r="BJ242" s="744"/>
      <c r="BK242" s="744"/>
      <c r="BL242" s="744"/>
    </row>
    <row r="243" spans="1:64" s="752" customFormat="1" ht="15" customHeight="1">
      <c r="A243" s="746" t="s">
        <v>3039</v>
      </c>
      <c r="B243" s="746" t="s">
        <v>3170</v>
      </c>
      <c r="C243" s="746"/>
      <c r="D243" s="746"/>
      <c r="E243" s="760" t="s">
        <v>3171</v>
      </c>
      <c r="F243" s="755">
        <v>40716</v>
      </c>
      <c r="G243" s="765"/>
      <c r="H243" s="765"/>
      <c r="I243" s="744"/>
      <c r="J243" s="744"/>
      <c r="K243" s="744"/>
      <c r="L243" s="744"/>
      <c r="M243" s="744"/>
      <c r="N243" s="744"/>
      <c r="O243" s="744"/>
      <c r="P243" s="744"/>
      <c r="Q243" s="744"/>
      <c r="R243" s="744"/>
      <c r="S243" s="744"/>
      <c r="T243" s="744"/>
      <c r="U243" s="744"/>
      <c r="V243" s="744"/>
      <c r="W243" s="744"/>
      <c r="X243" s="744"/>
      <c r="Y243" s="744"/>
      <c r="Z243" s="744"/>
      <c r="AA243" s="744"/>
      <c r="AB243" s="744"/>
      <c r="AC243" s="744"/>
      <c r="AD243" s="744"/>
      <c r="AE243" s="744"/>
      <c r="AF243" s="744"/>
      <c r="AG243" s="744"/>
      <c r="AH243" s="744"/>
      <c r="AI243" s="744"/>
      <c r="AJ243" s="744"/>
      <c r="AK243" s="744"/>
      <c r="AL243" s="744"/>
      <c r="AM243" s="744"/>
      <c r="AN243" s="744"/>
      <c r="AO243" s="744"/>
      <c r="AP243" s="744"/>
      <c r="AQ243" s="744"/>
      <c r="AR243" s="744"/>
      <c r="AS243" s="744"/>
      <c r="AT243" s="744"/>
      <c r="AU243" s="744"/>
      <c r="AV243" s="744"/>
      <c r="AW243" s="744"/>
      <c r="AX243" s="744"/>
      <c r="AY243" s="744"/>
      <c r="AZ243" s="744"/>
      <c r="BA243" s="744"/>
      <c r="BB243" s="744"/>
      <c r="BC243" s="744"/>
      <c r="BD243" s="744"/>
      <c r="BE243" s="744"/>
      <c r="BF243" s="744"/>
      <c r="BG243" s="744"/>
      <c r="BH243" s="744"/>
      <c r="BI243" s="744"/>
      <c r="BJ243" s="744"/>
      <c r="BK243" s="744"/>
      <c r="BL243" s="744"/>
    </row>
    <row r="244" spans="1:64" s="752" customFormat="1" ht="15" customHeight="1">
      <c r="A244" s="746" t="s">
        <v>3039</v>
      </c>
      <c r="B244" s="746" t="s">
        <v>2855</v>
      </c>
      <c r="C244" s="746"/>
      <c r="D244" s="746"/>
      <c r="E244" s="750" t="s">
        <v>3172</v>
      </c>
      <c r="F244" s="751">
        <v>180625</v>
      </c>
      <c r="G244" s="765"/>
      <c r="H244" s="765"/>
      <c r="I244" s="744"/>
      <c r="J244" s="744"/>
      <c r="K244" s="744"/>
      <c r="L244" s="744"/>
      <c r="M244" s="744"/>
      <c r="N244" s="744"/>
      <c r="O244" s="744"/>
      <c r="P244" s="744"/>
      <c r="Q244" s="744"/>
      <c r="R244" s="744"/>
      <c r="S244" s="744"/>
      <c r="T244" s="744"/>
      <c r="U244" s="744"/>
      <c r="V244" s="744"/>
      <c r="W244" s="744"/>
      <c r="X244" s="744"/>
      <c r="Y244" s="744"/>
      <c r="Z244" s="744"/>
      <c r="AA244" s="744"/>
      <c r="AB244" s="744"/>
      <c r="AC244" s="744"/>
      <c r="AD244" s="744"/>
      <c r="AE244" s="744"/>
      <c r="AF244" s="744"/>
      <c r="AG244" s="744"/>
      <c r="AH244" s="744"/>
      <c r="AI244" s="744"/>
      <c r="AJ244" s="744"/>
      <c r="AK244" s="744"/>
      <c r="AL244" s="744"/>
      <c r="AM244" s="744"/>
      <c r="AN244" s="744"/>
      <c r="AO244" s="744"/>
      <c r="AP244" s="744"/>
      <c r="AQ244" s="744"/>
      <c r="AR244" s="744"/>
      <c r="AS244" s="744"/>
      <c r="AT244" s="744"/>
      <c r="AU244" s="744"/>
      <c r="AV244" s="744"/>
      <c r="AW244" s="744"/>
      <c r="AX244" s="744"/>
      <c r="AY244" s="744"/>
      <c r="AZ244" s="744"/>
      <c r="BA244" s="744"/>
      <c r="BB244" s="744"/>
      <c r="BC244" s="744"/>
      <c r="BD244" s="744"/>
      <c r="BE244" s="744"/>
      <c r="BF244" s="744"/>
      <c r="BG244" s="744"/>
      <c r="BH244" s="744"/>
      <c r="BI244" s="744"/>
      <c r="BJ244" s="744"/>
      <c r="BK244" s="744"/>
      <c r="BL244" s="744"/>
    </row>
    <row r="245" spans="1:64" s="752" customFormat="1" ht="15" customHeight="1">
      <c r="A245" s="746" t="s">
        <v>3039</v>
      </c>
      <c r="B245" s="746" t="s">
        <v>2855</v>
      </c>
      <c r="C245" s="756" t="s">
        <v>3173</v>
      </c>
      <c r="D245" s="757">
        <v>45323</v>
      </c>
      <c r="E245" s="750" t="s">
        <v>3174</v>
      </c>
      <c r="F245" s="751">
        <v>229000</v>
      </c>
      <c r="G245" s="765"/>
      <c r="H245" s="765"/>
      <c r="I245" s="744"/>
      <c r="J245" s="744"/>
      <c r="K245" s="744"/>
      <c r="L245" s="744"/>
      <c r="M245" s="744"/>
      <c r="N245" s="744"/>
      <c r="O245" s="744"/>
      <c r="P245" s="744"/>
      <c r="Q245" s="744"/>
      <c r="R245" s="744"/>
      <c r="S245" s="744"/>
      <c r="T245" s="744"/>
      <c r="U245" s="744"/>
      <c r="V245" s="744"/>
      <c r="W245" s="744"/>
      <c r="X245" s="744"/>
      <c r="Y245" s="744"/>
      <c r="Z245" s="744"/>
      <c r="AA245" s="744"/>
      <c r="AB245" s="744"/>
      <c r="AC245" s="744"/>
      <c r="AD245" s="744"/>
      <c r="AE245" s="744"/>
      <c r="AF245" s="744"/>
      <c r="AG245" s="744"/>
      <c r="AH245" s="744"/>
      <c r="AI245" s="744"/>
      <c r="AJ245" s="744"/>
      <c r="AK245" s="744"/>
      <c r="AL245" s="744"/>
      <c r="AM245" s="744"/>
      <c r="AN245" s="744"/>
      <c r="AO245" s="744"/>
      <c r="AP245" s="744"/>
      <c r="AQ245" s="744"/>
      <c r="AR245" s="744"/>
      <c r="AS245" s="744"/>
      <c r="AT245" s="744"/>
      <c r="AU245" s="744"/>
      <c r="AV245" s="744"/>
      <c r="AW245" s="744"/>
      <c r="AX245" s="744"/>
      <c r="AY245" s="744"/>
      <c r="AZ245" s="744"/>
      <c r="BA245" s="744"/>
      <c r="BB245" s="744"/>
      <c r="BC245" s="744"/>
      <c r="BD245" s="744"/>
      <c r="BE245" s="744"/>
      <c r="BF245" s="744"/>
      <c r="BG245" s="744"/>
      <c r="BH245" s="744"/>
      <c r="BI245" s="744"/>
      <c r="BJ245" s="744"/>
      <c r="BK245" s="744"/>
      <c r="BL245" s="744"/>
    </row>
    <row r="246" spans="1:64" s="752" customFormat="1" ht="15" customHeight="1">
      <c r="A246" s="746" t="s">
        <v>3039</v>
      </c>
      <c r="B246" s="746" t="s">
        <v>2855</v>
      </c>
      <c r="C246" s="746"/>
      <c r="D246" s="746"/>
      <c r="E246" s="750" t="s">
        <v>3175</v>
      </c>
      <c r="F246" s="751">
        <v>245689.65</v>
      </c>
      <c r="G246" s="765"/>
      <c r="H246" s="765"/>
      <c r="I246" s="744"/>
      <c r="J246" s="744"/>
      <c r="K246" s="744"/>
      <c r="L246" s="744"/>
      <c r="M246" s="744"/>
      <c r="N246" s="744"/>
      <c r="O246" s="744"/>
      <c r="P246" s="744"/>
      <c r="Q246" s="744"/>
      <c r="R246" s="744"/>
      <c r="S246" s="744"/>
      <c r="T246" s="744"/>
      <c r="U246" s="744"/>
      <c r="V246" s="744"/>
      <c r="W246" s="744"/>
      <c r="X246" s="744"/>
      <c r="Y246" s="744"/>
      <c r="Z246" s="744"/>
      <c r="AA246" s="744"/>
      <c r="AB246" s="744"/>
      <c r="AC246" s="744"/>
      <c r="AD246" s="744"/>
      <c r="AE246" s="744"/>
      <c r="AF246" s="744"/>
      <c r="AG246" s="744"/>
      <c r="AH246" s="744"/>
      <c r="AI246" s="744"/>
      <c r="AJ246" s="744"/>
      <c r="AK246" s="744"/>
      <c r="AL246" s="744"/>
      <c r="AM246" s="744"/>
      <c r="AN246" s="744"/>
      <c r="AO246" s="744"/>
      <c r="AP246" s="744"/>
      <c r="AQ246" s="744"/>
      <c r="AR246" s="744"/>
      <c r="AS246" s="744"/>
      <c r="AT246" s="744"/>
      <c r="AU246" s="744"/>
      <c r="AV246" s="744"/>
      <c r="AW246" s="744"/>
      <c r="AX246" s="744"/>
      <c r="AY246" s="744"/>
      <c r="AZ246" s="744"/>
      <c r="BA246" s="744"/>
      <c r="BB246" s="744"/>
      <c r="BC246" s="744"/>
      <c r="BD246" s="744"/>
      <c r="BE246" s="744"/>
      <c r="BF246" s="744"/>
      <c r="BG246" s="744"/>
      <c r="BH246" s="744"/>
      <c r="BI246" s="744"/>
      <c r="BJ246" s="744"/>
      <c r="BK246" s="744"/>
      <c r="BL246" s="744"/>
    </row>
    <row r="247" spans="1:64" s="752" customFormat="1" ht="15" customHeight="1">
      <c r="A247" s="746" t="s">
        <v>3039</v>
      </c>
      <c r="B247" s="746" t="s">
        <v>2779</v>
      </c>
      <c r="C247" s="746"/>
      <c r="D247" s="746"/>
      <c r="E247" s="750" t="s">
        <v>3095</v>
      </c>
      <c r="F247" s="751">
        <v>49880</v>
      </c>
      <c r="G247" s="765"/>
      <c r="H247" s="765"/>
      <c r="I247" s="744"/>
      <c r="J247" s="744"/>
      <c r="K247" s="744"/>
      <c r="L247" s="744"/>
      <c r="M247" s="744"/>
      <c r="N247" s="744"/>
      <c r="O247" s="744"/>
      <c r="P247" s="744"/>
      <c r="Q247" s="744"/>
      <c r="R247" s="744"/>
      <c r="S247" s="744"/>
      <c r="T247" s="744"/>
      <c r="U247" s="744"/>
      <c r="V247" s="744"/>
      <c r="W247" s="744"/>
      <c r="X247" s="744"/>
      <c r="Y247" s="744"/>
      <c r="Z247" s="744"/>
      <c r="AA247" s="744"/>
      <c r="AB247" s="744"/>
      <c r="AC247" s="744"/>
      <c r="AD247" s="744"/>
      <c r="AE247" s="744"/>
      <c r="AF247" s="744"/>
      <c r="AG247" s="744"/>
      <c r="AH247" s="744"/>
      <c r="AI247" s="744"/>
      <c r="AJ247" s="744"/>
      <c r="AK247" s="744"/>
      <c r="AL247" s="744"/>
      <c r="AM247" s="744"/>
      <c r="AN247" s="744"/>
      <c r="AO247" s="744"/>
      <c r="AP247" s="744"/>
      <c r="AQ247" s="744"/>
      <c r="AR247" s="744"/>
      <c r="AS247" s="744"/>
      <c r="AT247" s="744"/>
      <c r="AU247" s="744"/>
      <c r="AV247" s="744"/>
      <c r="AW247" s="744"/>
      <c r="AX247" s="744"/>
      <c r="AY247" s="744"/>
      <c r="AZ247" s="744"/>
      <c r="BA247" s="744"/>
      <c r="BB247" s="744"/>
      <c r="BC247" s="744"/>
      <c r="BD247" s="744"/>
      <c r="BE247" s="744"/>
      <c r="BF247" s="744"/>
      <c r="BG247" s="744"/>
      <c r="BH247" s="744"/>
      <c r="BI247" s="744"/>
      <c r="BJ247" s="744"/>
      <c r="BK247" s="744"/>
      <c r="BL247" s="744"/>
    </row>
    <row r="248" spans="1:64" s="752" customFormat="1" ht="15" customHeight="1">
      <c r="A248" s="746" t="s">
        <v>3039</v>
      </c>
      <c r="B248" s="746" t="s">
        <v>2758</v>
      </c>
      <c r="C248" s="756" t="s">
        <v>3176</v>
      </c>
      <c r="D248" s="757">
        <v>45292</v>
      </c>
      <c r="E248" s="760" t="s">
        <v>2821</v>
      </c>
      <c r="F248" s="751">
        <v>450490</v>
      </c>
      <c r="G248" s="765"/>
      <c r="H248" s="765"/>
      <c r="I248" s="744"/>
      <c r="J248" s="744"/>
      <c r="K248" s="744"/>
      <c r="L248" s="744"/>
      <c r="M248" s="744"/>
      <c r="N248" s="744"/>
      <c r="O248" s="744"/>
      <c r="P248" s="744"/>
      <c r="Q248" s="744"/>
      <c r="R248" s="744"/>
      <c r="S248" s="744"/>
      <c r="T248" s="744"/>
      <c r="U248" s="744"/>
      <c r="V248" s="744"/>
      <c r="W248" s="744"/>
      <c r="X248" s="744"/>
      <c r="Y248" s="744"/>
      <c r="Z248" s="744"/>
      <c r="AA248" s="744"/>
      <c r="AB248" s="744"/>
      <c r="AC248" s="744"/>
      <c r="AD248" s="744"/>
      <c r="AE248" s="744"/>
      <c r="AF248" s="744"/>
      <c r="AG248" s="744"/>
      <c r="AH248" s="744"/>
      <c r="AI248" s="744"/>
      <c r="AJ248" s="744"/>
      <c r="AK248" s="744"/>
      <c r="AL248" s="744"/>
      <c r="AM248" s="744"/>
      <c r="AN248" s="744"/>
      <c r="AO248" s="744"/>
      <c r="AP248" s="744"/>
      <c r="AQ248" s="744"/>
      <c r="AR248" s="744"/>
      <c r="AS248" s="744"/>
      <c r="AT248" s="744"/>
      <c r="AU248" s="744"/>
      <c r="AV248" s="744"/>
      <c r="AW248" s="744"/>
      <c r="AX248" s="744"/>
      <c r="AY248" s="744"/>
      <c r="AZ248" s="744"/>
      <c r="BA248" s="744"/>
      <c r="BB248" s="744"/>
      <c r="BC248" s="744"/>
      <c r="BD248" s="744"/>
      <c r="BE248" s="744"/>
      <c r="BF248" s="744"/>
      <c r="BG248" s="744"/>
      <c r="BH248" s="744"/>
      <c r="BI248" s="744"/>
      <c r="BJ248" s="744"/>
      <c r="BK248" s="744"/>
      <c r="BL248" s="744"/>
    </row>
    <row r="249" spans="1:64" s="752" customFormat="1" ht="15" customHeight="1">
      <c r="A249" s="746" t="s">
        <v>3039</v>
      </c>
      <c r="B249" s="746" t="s">
        <v>2759</v>
      </c>
      <c r="C249" s="746"/>
      <c r="D249" s="746"/>
      <c r="E249" s="760" t="s">
        <v>2812</v>
      </c>
      <c r="F249" s="751">
        <v>26440</v>
      </c>
      <c r="G249" s="765"/>
      <c r="H249" s="765"/>
      <c r="I249" s="744"/>
      <c r="J249" s="744"/>
      <c r="K249" s="744"/>
      <c r="L249" s="744"/>
      <c r="M249" s="744"/>
      <c r="N249" s="744"/>
      <c r="O249" s="744"/>
      <c r="P249" s="744"/>
      <c r="Q249" s="744"/>
      <c r="R249" s="744"/>
      <c r="S249" s="744"/>
      <c r="T249" s="744"/>
      <c r="U249" s="744"/>
      <c r="V249" s="744"/>
      <c r="W249" s="744"/>
      <c r="X249" s="744"/>
      <c r="Y249" s="744"/>
      <c r="Z249" s="744"/>
      <c r="AA249" s="744"/>
      <c r="AB249" s="744"/>
      <c r="AC249" s="744"/>
      <c r="AD249" s="744"/>
      <c r="AE249" s="744"/>
      <c r="AF249" s="744"/>
      <c r="AG249" s="744"/>
      <c r="AH249" s="744"/>
      <c r="AI249" s="744"/>
      <c r="AJ249" s="744"/>
      <c r="AK249" s="744"/>
      <c r="AL249" s="744"/>
      <c r="AM249" s="744"/>
      <c r="AN249" s="744"/>
      <c r="AO249" s="744"/>
      <c r="AP249" s="744"/>
      <c r="AQ249" s="744"/>
      <c r="AR249" s="744"/>
      <c r="AS249" s="744"/>
      <c r="AT249" s="744"/>
      <c r="AU249" s="744"/>
      <c r="AV249" s="744"/>
      <c r="AW249" s="744"/>
      <c r="AX249" s="744"/>
      <c r="AY249" s="744"/>
      <c r="AZ249" s="744"/>
      <c r="BA249" s="744"/>
      <c r="BB249" s="744"/>
      <c r="BC249" s="744"/>
      <c r="BD249" s="744"/>
      <c r="BE249" s="744"/>
      <c r="BF249" s="744"/>
      <c r="BG249" s="744"/>
      <c r="BH249" s="744"/>
      <c r="BI249" s="744"/>
      <c r="BJ249" s="744"/>
      <c r="BK249" s="744"/>
      <c r="BL249" s="744"/>
    </row>
    <row r="250" spans="1:64" s="752" customFormat="1" ht="15" customHeight="1">
      <c r="A250" s="746" t="s">
        <v>3039</v>
      </c>
      <c r="B250" s="746" t="s">
        <v>3177</v>
      </c>
      <c r="C250" s="746"/>
      <c r="D250" s="746"/>
      <c r="E250" s="760" t="s">
        <v>3065</v>
      </c>
      <c r="F250" s="751">
        <v>211273</v>
      </c>
      <c r="G250" s="765"/>
      <c r="H250" s="765"/>
      <c r="I250" s="744"/>
      <c r="J250" s="744"/>
      <c r="K250" s="744"/>
      <c r="L250" s="744"/>
      <c r="M250" s="744"/>
      <c r="N250" s="744"/>
      <c r="O250" s="744"/>
      <c r="P250" s="744"/>
      <c r="Q250" s="744"/>
      <c r="R250" s="744"/>
      <c r="S250" s="744"/>
      <c r="T250" s="744"/>
      <c r="U250" s="744"/>
      <c r="V250" s="744"/>
      <c r="W250" s="744"/>
      <c r="X250" s="744"/>
      <c r="Y250" s="744"/>
      <c r="Z250" s="744"/>
      <c r="AA250" s="744"/>
      <c r="AB250" s="744"/>
      <c r="AC250" s="744"/>
      <c r="AD250" s="744"/>
      <c r="AE250" s="744"/>
      <c r="AF250" s="744"/>
      <c r="AG250" s="744"/>
      <c r="AH250" s="744"/>
      <c r="AI250" s="744"/>
      <c r="AJ250" s="744"/>
      <c r="AK250" s="744"/>
      <c r="AL250" s="744"/>
      <c r="AM250" s="744"/>
      <c r="AN250" s="744"/>
      <c r="AO250" s="744"/>
      <c r="AP250" s="744"/>
      <c r="AQ250" s="744"/>
      <c r="AR250" s="744"/>
      <c r="AS250" s="744"/>
      <c r="AT250" s="744"/>
      <c r="AU250" s="744"/>
      <c r="AV250" s="744"/>
      <c r="AW250" s="744"/>
      <c r="AX250" s="744"/>
      <c r="AY250" s="744"/>
      <c r="AZ250" s="744"/>
      <c r="BA250" s="744"/>
      <c r="BB250" s="744"/>
      <c r="BC250" s="744"/>
      <c r="BD250" s="744"/>
      <c r="BE250" s="744"/>
      <c r="BF250" s="744"/>
      <c r="BG250" s="744"/>
      <c r="BH250" s="744"/>
      <c r="BI250" s="744"/>
      <c r="BJ250" s="744"/>
      <c r="BK250" s="744"/>
      <c r="BL250" s="744"/>
    </row>
    <row r="251" spans="1:64" s="752" customFormat="1" ht="15" customHeight="1">
      <c r="A251" s="746" t="s">
        <v>3039</v>
      </c>
      <c r="B251" s="746" t="s">
        <v>2722</v>
      </c>
      <c r="C251" s="747" t="s">
        <v>3178</v>
      </c>
      <c r="D251" s="757">
        <v>45323</v>
      </c>
      <c r="E251" s="750" t="s">
        <v>2733</v>
      </c>
      <c r="F251" s="753">
        <v>55000</v>
      </c>
      <c r="G251" s="765"/>
      <c r="H251" s="765"/>
      <c r="I251" s="744"/>
      <c r="J251" s="744"/>
      <c r="K251" s="744"/>
      <c r="L251" s="744"/>
      <c r="M251" s="744"/>
      <c r="N251" s="744"/>
      <c r="O251" s="744"/>
      <c r="P251" s="744"/>
      <c r="Q251" s="744"/>
      <c r="R251" s="744"/>
      <c r="S251" s="744"/>
      <c r="T251" s="744"/>
      <c r="U251" s="744"/>
      <c r="V251" s="744"/>
      <c r="W251" s="744"/>
      <c r="X251" s="744"/>
      <c r="Y251" s="744"/>
      <c r="Z251" s="744"/>
      <c r="AA251" s="744"/>
      <c r="AB251" s="744"/>
      <c r="AC251" s="744"/>
      <c r="AD251" s="744"/>
      <c r="AE251" s="744"/>
      <c r="AF251" s="744"/>
      <c r="AG251" s="744"/>
      <c r="AH251" s="744"/>
      <c r="AI251" s="744"/>
      <c r="AJ251" s="744"/>
      <c r="AK251" s="744"/>
      <c r="AL251" s="744"/>
      <c r="AM251" s="744"/>
      <c r="AN251" s="744"/>
      <c r="AO251" s="744"/>
      <c r="AP251" s="744"/>
      <c r="AQ251" s="744"/>
      <c r="AR251" s="744"/>
      <c r="AS251" s="744"/>
      <c r="AT251" s="744"/>
      <c r="AU251" s="744"/>
      <c r="AV251" s="744"/>
      <c r="AW251" s="744"/>
      <c r="AX251" s="744"/>
      <c r="AY251" s="744"/>
      <c r="AZ251" s="744"/>
      <c r="BA251" s="744"/>
      <c r="BB251" s="744"/>
      <c r="BC251" s="744"/>
      <c r="BD251" s="744"/>
      <c r="BE251" s="744"/>
      <c r="BF251" s="744"/>
      <c r="BG251" s="744"/>
      <c r="BH251" s="744"/>
      <c r="BI251" s="744"/>
      <c r="BJ251" s="744"/>
      <c r="BK251" s="744"/>
      <c r="BL251" s="744"/>
    </row>
    <row r="252" spans="1:64" s="752" customFormat="1" ht="15" customHeight="1">
      <c r="A252" s="746" t="s">
        <v>3039</v>
      </c>
      <c r="B252" s="746" t="s">
        <v>2735</v>
      </c>
      <c r="C252" s="746"/>
      <c r="D252" s="746"/>
      <c r="E252" s="750" t="s">
        <v>2786</v>
      </c>
      <c r="F252" s="751">
        <v>42000</v>
      </c>
      <c r="G252" s="765"/>
      <c r="H252" s="765"/>
      <c r="I252" s="744"/>
      <c r="J252" s="744"/>
      <c r="K252" s="744"/>
      <c r="L252" s="744"/>
      <c r="M252" s="744"/>
      <c r="N252" s="744"/>
      <c r="O252" s="744"/>
      <c r="P252" s="744"/>
      <c r="Q252" s="744"/>
      <c r="R252" s="744"/>
      <c r="S252" s="744"/>
      <c r="T252" s="744"/>
      <c r="U252" s="744"/>
      <c r="V252" s="744"/>
      <c r="W252" s="744"/>
      <c r="X252" s="744"/>
      <c r="Y252" s="744"/>
      <c r="Z252" s="744"/>
      <c r="AA252" s="744"/>
      <c r="AB252" s="744"/>
      <c r="AC252" s="744"/>
      <c r="AD252" s="744"/>
      <c r="AE252" s="744"/>
      <c r="AF252" s="744"/>
      <c r="AG252" s="744"/>
      <c r="AH252" s="744"/>
      <c r="AI252" s="744"/>
      <c r="AJ252" s="744"/>
      <c r="AK252" s="744"/>
      <c r="AL252" s="744"/>
      <c r="AM252" s="744"/>
      <c r="AN252" s="744"/>
      <c r="AO252" s="744"/>
      <c r="AP252" s="744"/>
      <c r="AQ252" s="744"/>
      <c r="AR252" s="744"/>
      <c r="AS252" s="744"/>
      <c r="AT252" s="744"/>
      <c r="AU252" s="744"/>
      <c r="AV252" s="744"/>
      <c r="AW252" s="744"/>
      <c r="AX252" s="744"/>
      <c r="AY252" s="744"/>
      <c r="AZ252" s="744"/>
      <c r="BA252" s="744"/>
      <c r="BB252" s="744"/>
      <c r="BC252" s="744"/>
      <c r="BD252" s="744"/>
      <c r="BE252" s="744"/>
      <c r="BF252" s="744"/>
      <c r="BG252" s="744"/>
      <c r="BH252" s="744"/>
      <c r="BI252" s="744"/>
      <c r="BJ252" s="744"/>
      <c r="BK252" s="744"/>
      <c r="BL252" s="744"/>
    </row>
    <row r="253" spans="1:64" s="752" customFormat="1" ht="15" customHeight="1">
      <c r="A253" s="746" t="s">
        <v>3039</v>
      </c>
      <c r="B253" s="746" t="s">
        <v>2771</v>
      </c>
      <c r="C253" s="756">
        <v>4224445</v>
      </c>
      <c r="D253" s="757">
        <v>45231</v>
      </c>
      <c r="E253" s="760" t="s">
        <v>2817</v>
      </c>
      <c r="F253" s="751">
        <v>471312</v>
      </c>
      <c r="G253" s="765"/>
      <c r="H253" s="765"/>
      <c r="I253" s="744"/>
      <c r="J253" s="744"/>
      <c r="K253" s="744"/>
      <c r="L253" s="744"/>
      <c r="M253" s="744"/>
      <c r="N253" s="744"/>
      <c r="O253" s="744"/>
      <c r="P253" s="744"/>
      <c r="Q253" s="744"/>
      <c r="R253" s="744"/>
      <c r="S253" s="744"/>
      <c r="T253" s="744"/>
      <c r="U253" s="744"/>
      <c r="V253" s="744"/>
      <c r="W253" s="744"/>
      <c r="X253" s="744"/>
      <c r="Y253" s="744"/>
      <c r="Z253" s="744"/>
      <c r="AA253" s="744"/>
      <c r="AB253" s="744"/>
      <c r="AC253" s="744"/>
      <c r="AD253" s="744"/>
      <c r="AE253" s="744"/>
      <c r="AF253" s="744"/>
      <c r="AG253" s="744"/>
      <c r="AH253" s="744"/>
      <c r="AI253" s="744"/>
      <c r="AJ253" s="744"/>
      <c r="AK253" s="744"/>
      <c r="AL253" s="744"/>
      <c r="AM253" s="744"/>
      <c r="AN253" s="744"/>
      <c r="AO253" s="744"/>
      <c r="AP253" s="744"/>
      <c r="AQ253" s="744"/>
      <c r="AR253" s="744"/>
      <c r="AS253" s="744"/>
      <c r="AT253" s="744"/>
      <c r="AU253" s="744"/>
      <c r="AV253" s="744"/>
      <c r="AW253" s="744"/>
      <c r="AX253" s="744"/>
      <c r="AY253" s="744"/>
      <c r="AZ253" s="744"/>
      <c r="BA253" s="744"/>
      <c r="BB253" s="744"/>
      <c r="BC253" s="744"/>
      <c r="BD253" s="744"/>
      <c r="BE253" s="744"/>
      <c r="BF253" s="744"/>
      <c r="BG253" s="744"/>
      <c r="BH253" s="744"/>
      <c r="BI253" s="744"/>
      <c r="BJ253" s="744"/>
      <c r="BK253" s="744"/>
      <c r="BL253" s="744"/>
    </row>
    <row r="254" spans="1:64" s="752" customFormat="1" ht="15" customHeight="1">
      <c r="A254" s="746" t="s">
        <v>3039</v>
      </c>
      <c r="B254" s="746" t="s">
        <v>3179</v>
      </c>
      <c r="C254" s="756">
        <v>4004874</v>
      </c>
      <c r="D254" s="757">
        <v>45261</v>
      </c>
      <c r="E254" s="760" t="s">
        <v>3118</v>
      </c>
      <c r="F254" s="751">
        <v>397500</v>
      </c>
      <c r="G254" s="765"/>
      <c r="H254" s="765"/>
      <c r="I254" s="744"/>
      <c r="J254" s="744"/>
      <c r="K254" s="744"/>
      <c r="L254" s="744"/>
      <c r="M254" s="744"/>
      <c r="N254" s="744"/>
      <c r="O254" s="744"/>
      <c r="P254" s="744"/>
      <c r="Q254" s="744"/>
      <c r="R254" s="744"/>
      <c r="S254" s="744"/>
      <c r="T254" s="744"/>
      <c r="U254" s="744"/>
      <c r="V254" s="744"/>
      <c r="W254" s="744"/>
      <c r="X254" s="744"/>
      <c r="Y254" s="744"/>
      <c r="Z254" s="744"/>
      <c r="AA254" s="744"/>
      <c r="AB254" s="744"/>
      <c r="AC254" s="744"/>
      <c r="AD254" s="744"/>
      <c r="AE254" s="744"/>
      <c r="AF254" s="744"/>
      <c r="AG254" s="744"/>
      <c r="AH254" s="744"/>
      <c r="AI254" s="744"/>
      <c r="AJ254" s="744"/>
      <c r="AK254" s="744"/>
      <c r="AL254" s="744"/>
      <c r="AM254" s="744"/>
      <c r="AN254" s="744"/>
      <c r="AO254" s="744"/>
      <c r="AP254" s="744"/>
      <c r="AQ254" s="744"/>
      <c r="AR254" s="744"/>
      <c r="AS254" s="744"/>
      <c r="AT254" s="744"/>
      <c r="AU254" s="744"/>
      <c r="AV254" s="744"/>
      <c r="AW254" s="744"/>
      <c r="AX254" s="744"/>
      <c r="AY254" s="744"/>
      <c r="AZ254" s="744"/>
      <c r="BA254" s="744"/>
      <c r="BB254" s="744"/>
      <c r="BC254" s="744"/>
      <c r="BD254" s="744"/>
      <c r="BE254" s="744"/>
      <c r="BF254" s="744"/>
      <c r="BG254" s="744"/>
      <c r="BH254" s="744"/>
      <c r="BI254" s="744"/>
      <c r="BJ254" s="744"/>
      <c r="BK254" s="744"/>
      <c r="BL254" s="744"/>
    </row>
    <row r="255" spans="1:64" s="752" customFormat="1" ht="15" customHeight="1">
      <c r="A255" s="746" t="s">
        <v>3039</v>
      </c>
      <c r="B255" s="746" t="s">
        <v>2766</v>
      </c>
      <c r="C255" s="756">
        <v>1919551</v>
      </c>
      <c r="D255" s="757">
        <v>45231</v>
      </c>
      <c r="E255" s="760" t="s">
        <v>2806</v>
      </c>
      <c r="F255" s="751">
        <v>52500</v>
      </c>
      <c r="G255" s="765"/>
      <c r="H255" s="765"/>
      <c r="I255" s="744"/>
      <c r="J255" s="744"/>
      <c r="K255" s="744"/>
      <c r="L255" s="744"/>
      <c r="M255" s="744"/>
      <c r="N255" s="744"/>
      <c r="O255" s="744"/>
      <c r="P255" s="744"/>
      <c r="Q255" s="744"/>
      <c r="R255" s="744"/>
      <c r="S255" s="744"/>
      <c r="T255" s="744"/>
      <c r="U255" s="744"/>
      <c r="V255" s="744"/>
      <c r="W255" s="744"/>
      <c r="X255" s="744"/>
      <c r="Y255" s="744"/>
      <c r="Z255" s="744"/>
      <c r="AA255" s="744"/>
      <c r="AB255" s="744"/>
      <c r="AC255" s="744"/>
      <c r="AD255" s="744"/>
      <c r="AE255" s="744"/>
      <c r="AF255" s="744"/>
      <c r="AG255" s="744"/>
      <c r="AH255" s="744"/>
      <c r="AI255" s="744"/>
      <c r="AJ255" s="744"/>
      <c r="AK255" s="744"/>
      <c r="AL255" s="744"/>
      <c r="AM255" s="744"/>
      <c r="AN255" s="744"/>
      <c r="AO255" s="744"/>
      <c r="AP255" s="744"/>
      <c r="AQ255" s="744"/>
      <c r="AR255" s="744"/>
      <c r="AS255" s="744"/>
      <c r="AT255" s="744"/>
      <c r="AU255" s="744"/>
      <c r="AV255" s="744"/>
      <c r="AW255" s="744"/>
      <c r="AX255" s="744"/>
      <c r="AY255" s="744"/>
      <c r="AZ255" s="744"/>
      <c r="BA255" s="744"/>
      <c r="BB255" s="744"/>
      <c r="BC255" s="744"/>
      <c r="BD255" s="744"/>
      <c r="BE255" s="744"/>
      <c r="BF255" s="744"/>
      <c r="BG255" s="744"/>
      <c r="BH255" s="744"/>
      <c r="BI255" s="744"/>
      <c r="BJ255" s="744"/>
      <c r="BK255" s="744"/>
      <c r="BL255" s="744"/>
    </row>
    <row r="256" spans="1:64" s="752" customFormat="1" ht="15" customHeight="1">
      <c r="A256" s="746" t="s">
        <v>3039</v>
      </c>
      <c r="B256" s="746" t="s">
        <v>2712</v>
      </c>
      <c r="C256" s="756">
        <v>2144562</v>
      </c>
      <c r="D256" s="757">
        <v>45200</v>
      </c>
      <c r="E256" s="750" t="s">
        <v>2726</v>
      </c>
      <c r="F256" s="753">
        <v>1427032</v>
      </c>
      <c r="G256" s="765">
        <v>1427032</v>
      </c>
      <c r="H256" s="765">
        <f>F256-G256</f>
        <v>0</v>
      </c>
      <c r="I256" s="744"/>
      <c r="J256" s="744"/>
      <c r="K256" s="744"/>
      <c r="L256" s="744"/>
      <c r="M256" s="744"/>
      <c r="N256" s="744"/>
      <c r="O256" s="744"/>
      <c r="P256" s="744"/>
      <c r="Q256" s="744"/>
      <c r="R256" s="744"/>
      <c r="S256" s="744"/>
      <c r="T256" s="744"/>
      <c r="U256" s="744"/>
      <c r="V256" s="744"/>
      <c r="W256" s="744"/>
      <c r="X256" s="744"/>
      <c r="Y256" s="744"/>
      <c r="Z256" s="744"/>
      <c r="AA256" s="744"/>
      <c r="AB256" s="744"/>
      <c r="AC256" s="744"/>
      <c r="AD256" s="744"/>
      <c r="AE256" s="744"/>
      <c r="AF256" s="744"/>
      <c r="AG256" s="744"/>
      <c r="AH256" s="744"/>
      <c r="AI256" s="744"/>
      <c r="AJ256" s="744"/>
      <c r="AK256" s="744"/>
      <c r="AL256" s="744"/>
      <c r="AM256" s="744"/>
      <c r="AN256" s="744"/>
      <c r="AO256" s="744"/>
      <c r="AP256" s="744"/>
      <c r="AQ256" s="744"/>
      <c r="AR256" s="744"/>
      <c r="AS256" s="744"/>
      <c r="AT256" s="744"/>
      <c r="AU256" s="744"/>
      <c r="AV256" s="744"/>
      <c r="AW256" s="744"/>
      <c r="AX256" s="744"/>
      <c r="AY256" s="744"/>
      <c r="AZ256" s="744"/>
      <c r="BA256" s="744"/>
      <c r="BB256" s="744"/>
      <c r="BC256" s="744"/>
      <c r="BD256" s="744"/>
      <c r="BE256" s="744"/>
      <c r="BF256" s="744"/>
      <c r="BG256" s="744"/>
      <c r="BH256" s="744"/>
      <c r="BI256" s="744"/>
      <c r="BJ256" s="744"/>
      <c r="BK256" s="744"/>
      <c r="BL256" s="744"/>
    </row>
    <row r="257" spans="1:64" s="752" customFormat="1" ht="15" customHeight="1">
      <c r="A257" s="746" t="s">
        <v>3039</v>
      </c>
      <c r="B257" s="746" t="s">
        <v>2715</v>
      </c>
      <c r="C257" s="756">
        <v>4083213</v>
      </c>
      <c r="D257" s="757">
        <v>45323</v>
      </c>
      <c r="E257" s="750" t="s">
        <v>2728</v>
      </c>
      <c r="F257" s="753">
        <v>1398600</v>
      </c>
      <c r="G257" s="765">
        <v>1398600</v>
      </c>
      <c r="H257" s="765">
        <f>F257-G257</f>
        <v>0</v>
      </c>
      <c r="I257" s="744"/>
      <c r="J257" s="744"/>
      <c r="K257" s="744"/>
      <c r="L257" s="744"/>
      <c r="M257" s="744"/>
      <c r="N257" s="744"/>
      <c r="O257" s="744"/>
      <c r="P257" s="744"/>
      <c r="Q257" s="744"/>
      <c r="R257" s="744"/>
      <c r="S257" s="744"/>
      <c r="T257" s="744"/>
      <c r="U257" s="744"/>
      <c r="V257" s="744"/>
      <c r="W257" s="744"/>
      <c r="X257" s="744"/>
      <c r="Y257" s="744"/>
      <c r="Z257" s="744"/>
      <c r="AA257" s="744"/>
      <c r="AB257" s="744"/>
      <c r="AC257" s="744"/>
      <c r="AD257" s="744"/>
      <c r="AE257" s="744"/>
      <c r="AF257" s="744"/>
      <c r="AG257" s="744"/>
      <c r="AH257" s="744"/>
      <c r="AI257" s="744"/>
      <c r="AJ257" s="744"/>
      <c r="AK257" s="744"/>
      <c r="AL257" s="744"/>
      <c r="AM257" s="744"/>
      <c r="AN257" s="744"/>
      <c r="AO257" s="744"/>
      <c r="AP257" s="744"/>
      <c r="AQ257" s="744"/>
      <c r="AR257" s="744"/>
      <c r="AS257" s="744"/>
      <c r="AT257" s="744"/>
      <c r="AU257" s="744"/>
      <c r="AV257" s="744"/>
      <c r="AW257" s="744"/>
      <c r="AX257" s="744"/>
      <c r="AY257" s="744"/>
      <c r="AZ257" s="744"/>
      <c r="BA257" s="744"/>
      <c r="BB257" s="744"/>
      <c r="BC257" s="744"/>
      <c r="BD257" s="744"/>
      <c r="BE257" s="744"/>
      <c r="BF257" s="744"/>
      <c r="BG257" s="744"/>
      <c r="BH257" s="744"/>
      <c r="BI257" s="744"/>
      <c r="BJ257" s="744"/>
      <c r="BK257" s="744"/>
      <c r="BL257" s="744"/>
    </row>
    <row r="258" spans="1:64" s="752" customFormat="1" ht="15" customHeight="1">
      <c r="A258" s="746" t="s">
        <v>3039</v>
      </c>
      <c r="B258" s="746" t="s">
        <v>2744</v>
      </c>
      <c r="C258" s="759" t="s">
        <v>3180</v>
      </c>
      <c r="D258" s="757">
        <v>45352</v>
      </c>
      <c r="E258" s="750" t="s">
        <v>2795</v>
      </c>
      <c r="F258" s="751">
        <v>527200</v>
      </c>
      <c r="G258" s="765"/>
      <c r="H258" s="765"/>
      <c r="I258" s="744"/>
      <c r="J258" s="744"/>
      <c r="K258" s="744"/>
      <c r="L258" s="744"/>
      <c r="M258" s="744"/>
      <c r="N258" s="744"/>
      <c r="O258" s="744"/>
      <c r="P258" s="744"/>
      <c r="Q258" s="744"/>
      <c r="R258" s="744"/>
      <c r="S258" s="744"/>
      <c r="T258" s="744"/>
      <c r="U258" s="744"/>
      <c r="V258" s="744"/>
      <c r="W258" s="744"/>
      <c r="X258" s="744"/>
      <c r="Y258" s="744"/>
      <c r="Z258" s="744"/>
      <c r="AA258" s="744"/>
      <c r="AB258" s="744"/>
      <c r="AC258" s="744"/>
      <c r="AD258" s="744"/>
      <c r="AE258" s="744"/>
      <c r="AF258" s="744"/>
      <c r="AG258" s="744"/>
      <c r="AH258" s="744"/>
      <c r="AI258" s="744"/>
      <c r="AJ258" s="744"/>
      <c r="AK258" s="744"/>
      <c r="AL258" s="744"/>
      <c r="AM258" s="744"/>
      <c r="AN258" s="744"/>
      <c r="AO258" s="744"/>
      <c r="AP258" s="744"/>
      <c r="AQ258" s="744"/>
      <c r="AR258" s="744"/>
      <c r="AS258" s="744"/>
      <c r="AT258" s="744"/>
      <c r="AU258" s="744"/>
      <c r="AV258" s="744"/>
      <c r="AW258" s="744"/>
      <c r="AX258" s="744"/>
      <c r="AY258" s="744"/>
      <c r="AZ258" s="744"/>
      <c r="BA258" s="744"/>
      <c r="BB258" s="744"/>
      <c r="BC258" s="744"/>
      <c r="BD258" s="744"/>
      <c r="BE258" s="744"/>
      <c r="BF258" s="744"/>
      <c r="BG258" s="744"/>
      <c r="BH258" s="744"/>
      <c r="BI258" s="744"/>
      <c r="BJ258" s="744"/>
      <c r="BK258" s="744"/>
      <c r="BL258" s="744"/>
    </row>
    <row r="259" spans="1:64" s="752" customFormat="1" ht="15" customHeight="1">
      <c r="A259" s="746" t="s">
        <v>3039</v>
      </c>
      <c r="B259" s="746" t="s">
        <v>2773</v>
      </c>
      <c r="C259" s="756" t="s">
        <v>3181</v>
      </c>
      <c r="D259" s="757">
        <v>45231</v>
      </c>
      <c r="E259" s="760" t="s">
        <v>2820</v>
      </c>
      <c r="F259" s="751">
        <v>471312</v>
      </c>
      <c r="G259" s="765"/>
      <c r="H259" s="765"/>
      <c r="I259" s="744"/>
      <c r="J259" s="744"/>
      <c r="K259" s="744"/>
      <c r="L259" s="744"/>
      <c r="M259" s="744"/>
      <c r="N259" s="744"/>
      <c r="O259" s="744"/>
      <c r="P259" s="744"/>
      <c r="Q259" s="744"/>
      <c r="R259" s="744"/>
      <c r="S259" s="744"/>
      <c r="T259" s="744"/>
      <c r="U259" s="744"/>
      <c r="V259" s="744"/>
      <c r="W259" s="744"/>
      <c r="X259" s="744"/>
      <c r="Y259" s="744"/>
      <c r="Z259" s="744"/>
      <c r="AA259" s="744"/>
      <c r="AB259" s="744"/>
      <c r="AC259" s="744"/>
      <c r="AD259" s="744"/>
      <c r="AE259" s="744"/>
      <c r="AF259" s="744"/>
      <c r="AG259" s="744"/>
      <c r="AH259" s="744"/>
      <c r="AI259" s="744"/>
      <c r="AJ259" s="744"/>
      <c r="AK259" s="744"/>
      <c r="AL259" s="744"/>
      <c r="AM259" s="744"/>
      <c r="AN259" s="744"/>
      <c r="AO259" s="744"/>
      <c r="AP259" s="744"/>
      <c r="AQ259" s="744"/>
      <c r="AR259" s="744"/>
      <c r="AS259" s="744"/>
      <c r="AT259" s="744"/>
      <c r="AU259" s="744"/>
      <c r="AV259" s="744"/>
      <c r="AW259" s="744"/>
      <c r="AX259" s="744"/>
      <c r="AY259" s="744"/>
      <c r="AZ259" s="744"/>
      <c r="BA259" s="744"/>
      <c r="BB259" s="744"/>
      <c r="BC259" s="744"/>
      <c r="BD259" s="744"/>
      <c r="BE259" s="744"/>
      <c r="BF259" s="744"/>
      <c r="BG259" s="744"/>
      <c r="BH259" s="744"/>
      <c r="BI259" s="744"/>
      <c r="BJ259" s="744"/>
      <c r="BK259" s="744"/>
      <c r="BL259" s="744"/>
    </row>
    <row r="260" spans="1:64" s="752" customFormat="1" ht="15" customHeight="1">
      <c r="A260" s="746" t="s">
        <v>3039</v>
      </c>
      <c r="B260" s="746" t="s">
        <v>2741</v>
      </c>
      <c r="C260" s="746"/>
      <c r="D260" s="746"/>
      <c r="E260" s="750" t="s">
        <v>2792</v>
      </c>
      <c r="F260" s="751">
        <v>50000</v>
      </c>
      <c r="G260" s="765"/>
      <c r="H260" s="765"/>
      <c r="I260" s="744"/>
      <c r="J260" s="744"/>
      <c r="K260" s="744"/>
      <c r="L260" s="744"/>
      <c r="M260" s="744"/>
      <c r="N260" s="744"/>
      <c r="O260" s="744"/>
      <c r="P260" s="744"/>
      <c r="Q260" s="744"/>
      <c r="R260" s="744"/>
      <c r="S260" s="744"/>
      <c r="T260" s="744"/>
      <c r="U260" s="744"/>
      <c r="V260" s="744"/>
      <c r="W260" s="744"/>
      <c r="X260" s="744"/>
      <c r="Y260" s="744"/>
      <c r="Z260" s="744"/>
      <c r="AA260" s="744"/>
      <c r="AB260" s="744"/>
      <c r="AC260" s="744"/>
      <c r="AD260" s="744"/>
      <c r="AE260" s="744"/>
      <c r="AF260" s="744"/>
      <c r="AG260" s="744"/>
      <c r="AH260" s="744"/>
      <c r="AI260" s="744"/>
      <c r="AJ260" s="744"/>
      <c r="AK260" s="744"/>
      <c r="AL260" s="744"/>
      <c r="AM260" s="744"/>
      <c r="AN260" s="744"/>
      <c r="AO260" s="744"/>
      <c r="AP260" s="744"/>
      <c r="AQ260" s="744"/>
      <c r="AR260" s="744"/>
      <c r="AS260" s="744"/>
      <c r="AT260" s="744"/>
      <c r="AU260" s="744"/>
      <c r="AV260" s="744"/>
      <c r="AW260" s="744"/>
      <c r="AX260" s="744"/>
      <c r="AY260" s="744"/>
      <c r="AZ260" s="744"/>
      <c r="BA260" s="744"/>
      <c r="BB260" s="744"/>
      <c r="BC260" s="744"/>
      <c r="BD260" s="744"/>
      <c r="BE260" s="744"/>
      <c r="BF260" s="744"/>
      <c r="BG260" s="744"/>
      <c r="BH260" s="744"/>
      <c r="BI260" s="744"/>
      <c r="BJ260" s="744"/>
      <c r="BK260" s="744"/>
      <c r="BL260" s="744"/>
    </row>
    <row r="261" spans="1:64" s="752" customFormat="1" ht="15" customHeight="1">
      <c r="A261" s="746" t="s">
        <v>3039</v>
      </c>
      <c r="B261" s="746" t="s">
        <v>3182</v>
      </c>
      <c r="C261" s="759">
        <v>4083276</v>
      </c>
      <c r="D261" s="757">
        <v>45383</v>
      </c>
      <c r="E261" s="760" t="s">
        <v>3183</v>
      </c>
      <c r="F261" s="751">
        <v>158000</v>
      </c>
      <c r="G261" s="765"/>
      <c r="H261" s="765"/>
      <c r="I261" s="744"/>
      <c r="J261" s="744"/>
      <c r="K261" s="744"/>
      <c r="L261" s="744"/>
      <c r="M261" s="744"/>
      <c r="N261" s="744"/>
      <c r="O261" s="744"/>
      <c r="P261" s="744"/>
      <c r="Q261" s="744"/>
      <c r="R261" s="744"/>
      <c r="S261" s="744"/>
      <c r="T261" s="744"/>
      <c r="U261" s="744"/>
      <c r="V261" s="744"/>
      <c r="W261" s="744"/>
      <c r="X261" s="744"/>
      <c r="Y261" s="744"/>
      <c r="Z261" s="744"/>
      <c r="AA261" s="744"/>
      <c r="AB261" s="744"/>
      <c r="AC261" s="744"/>
      <c r="AD261" s="744"/>
      <c r="AE261" s="744"/>
      <c r="AF261" s="744"/>
      <c r="AG261" s="744"/>
      <c r="AH261" s="744"/>
      <c r="AI261" s="744"/>
      <c r="AJ261" s="744"/>
      <c r="AK261" s="744"/>
      <c r="AL261" s="744"/>
      <c r="AM261" s="744"/>
      <c r="AN261" s="744"/>
      <c r="AO261" s="744"/>
      <c r="AP261" s="744"/>
      <c r="AQ261" s="744"/>
      <c r="AR261" s="744"/>
      <c r="AS261" s="744"/>
      <c r="AT261" s="744"/>
      <c r="AU261" s="744"/>
      <c r="AV261" s="744"/>
      <c r="AW261" s="744"/>
      <c r="AX261" s="744"/>
      <c r="AY261" s="744"/>
      <c r="AZ261" s="744"/>
      <c r="BA261" s="744"/>
      <c r="BB261" s="744"/>
      <c r="BC261" s="744"/>
      <c r="BD261" s="744"/>
      <c r="BE261" s="744"/>
      <c r="BF261" s="744"/>
      <c r="BG261" s="744"/>
      <c r="BH261" s="744"/>
      <c r="BI261" s="744"/>
      <c r="BJ261" s="744"/>
      <c r="BK261" s="744"/>
      <c r="BL261" s="744"/>
    </row>
    <row r="262" spans="1:64" s="752" customFormat="1" ht="15" customHeight="1">
      <c r="A262" s="746" t="s">
        <v>3039</v>
      </c>
      <c r="B262" s="746" t="s">
        <v>2740</v>
      </c>
      <c r="C262" s="746"/>
      <c r="D262" s="746"/>
      <c r="E262" s="750" t="s">
        <v>2791</v>
      </c>
      <c r="F262" s="751">
        <v>419000</v>
      </c>
      <c r="G262" s="765"/>
      <c r="H262" s="765"/>
      <c r="I262" s="744"/>
      <c r="J262" s="744"/>
      <c r="K262" s="744"/>
      <c r="L262" s="744"/>
      <c r="M262" s="744"/>
      <c r="N262" s="744"/>
      <c r="O262" s="744"/>
      <c r="P262" s="744"/>
      <c r="Q262" s="744"/>
      <c r="R262" s="744"/>
      <c r="S262" s="744"/>
      <c r="T262" s="744"/>
      <c r="U262" s="744"/>
      <c r="V262" s="744"/>
      <c r="W262" s="744"/>
      <c r="X262" s="744"/>
      <c r="Y262" s="744"/>
      <c r="Z262" s="744"/>
      <c r="AA262" s="744"/>
      <c r="AB262" s="744"/>
      <c r="AC262" s="744"/>
      <c r="AD262" s="744"/>
      <c r="AE262" s="744"/>
      <c r="AF262" s="744"/>
      <c r="AG262" s="744"/>
      <c r="AH262" s="744"/>
      <c r="AI262" s="744"/>
      <c r="AJ262" s="744"/>
      <c r="AK262" s="744"/>
      <c r="AL262" s="744"/>
      <c r="AM262" s="744"/>
      <c r="AN262" s="744"/>
      <c r="AO262" s="744"/>
      <c r="AP262" s="744"/>
      <c r="AQ262" s="744"/>
      <c r="AR262" s="744"/>
      <c r="AS262" s="744"/>
      <c r="AT262" s="744"/>
      <c r="AU262" s="744"/>
      <c r="AV262" s="744"/>
      <c r="AW262" s="744"/>
      <c r="AX262" s="744"/>
      <c r="AY262" s="744"/>
      <c r="AZ262" s="744"/>
      <c r="BA262" s="744"/>
      <c r="BB262" s="744"/>
      <c r="BC262" s="744"/>
      <c r="BD262" s="744"/>
      <c r="BE262" s="744"/>
      <c r="BF262" s="744"/>
      <c r="BG262" s="744"/>
      <c r="BH262" s="744"/>
      <c r="BI262" s="744"/>
      <c r="BJ262" s="744"/>
      <c r="BK262" s="744"/>
      <c r="BL262" s="744"/>
    </row>
    <row r="263" spans="1:64" s="752" customFormat="1" ht="15" customHeight="1">
      <c r="A263" s="746" t="s">
        <v>3039</v>
      </c>
      <c r="B263" s="746" t="s">
        <v>2774</v>
      </c>
      <c r="C263" s="746"/>
      <c r="D263" s="746"/>
      <c r="E263" s="760" t="s">
        <v>3184</v>
      </c>
      <c r="F263" s="751">
        <v>471312</v>
      </c>
      <c r="G263" s="765"/>
      <c r="H263" s="765"/>
      <c r="I263" s="744"/>
      <c r="J263" s="744"/>
      <c r="K263" s="744"/>
      <c r="L263" s="744"/>
      <c r="M263" s="744"/>
      <c r="N263" s="744"/>
      <c r="O263" s="744"/>
      <c r="P263" s="744"/>
      <c r="Q263" s="744"/>
      <c r="R263" s="744"/>
      <c r="S263" s="744"/>
      <c r="T263" s="744"/>
      <c r="U263" s="744"/>
      <c r="V263" s="744"/>
      <c r="W263" s="744"/>
      <c r="X263" s="744"/>
      <c r="Y263" s="744"/>
      <c r="Z263" s="744"/>
      <c r="AA263" s="744"/>
      <c r="AB263" s="744"/>
      <c r="AC263" s="744"/>
      <c r="AD263" s="744"/>
      <c r="AE263" s="744"/>
      <c r="AF263" s="744"/>
      <c r="AG263" s="744"/>
      <c r="AH263" s="744"/>
      <c r="AI263" s="744"/>
      <c r="AJ263" s="744"/>
      <c r="AK263" s="744"/>
      <c r="AL263" s="744"/>
      <c r="AM263" s="744"/>
      <c r="AN263" s="744"/>
      <c r="AO263" s="744"/>
      <c r="AP263" s="744"/>
      <c r="AQ263" s="744"/>
      <c r="AR263" s="744"/>
      <c r="AS263" s="744"/>
      <c r="AT263" s="744"/>
      <c r="AU263" s="744"/>
      <c r="AV263" s="744"/>
      <c r="AW263" s="744"/>
      <c r="AX263" s="744"/>
      <c r="AY263" s="744"/>
      <c r="AZ263" s="744"/>
      <c r="BA263" s="744"/>
      <c r="BB263" s="744"/>
      <c r="BC263" s="744"/>
      <c r="BD263" s="744"/>
      <c r="BE263" s="744"/>
      <c r="BF263" s="744"/>
      <c r="BG263" s="744"/>
      <c r="BH263" s="744"/>
      <c r="BI263" s="744"/>
      <c r="BJ263" s="744"/>
      <c r="BK263" s="744"/>
      <c r="BL263" s="744"/>
    </row>
    <row r="264" spans="1:64" s="752" customFormat="1" ht="15" customHeight="1">
      <c r="A264" s="746" t="s">
        <v>3039</v>
      </c>
      <c r="B264" s="746" t="s">
        <v>2737</v>
      </c>
      <c r="C264" s="759">
        <v>4090709</v>
      </c>
      <c r="D264" s="757">
        <v>45352</v>
      </c>
      <c r="E264" s="750" t="s">
        <v>2788</v>
      </c>
      <c r="F264" s="751">
        <v>56000</v>
      </c>
      <c r="G264" s="765"/>
      <c r="H264" s="765"/>
      <c r="I264" s="744"/>
      <c r="J264" s="744"/>
      <c r="K264" s="744"/>
      <c r="L264" s="744"/>
      <c r="M264" s="744"/>
      <c r="N264" s="744"/>
      <c r="O264" s="744"/>
      <c r="P264" s="744"/>
      <c r="Q264" s="744"/>
      <c r="R264" s="744"/>
      <c r="S264" s="744"/>
      <c r="T264" s="744"/>
      <c r="U264" s="744"/>
      <c r="V264" s="744"/>
      <c r="W264" s="744"/>
      <c r="X264" s="744"/>
      <c r="Y264" s="744"/>
      <c r="Z264" s="744"/>
      <c r="AA264" s="744"/>
      <c r="AB264" s="744"/>
      <c r="AC264" s="744"/>
      <c r="AD264" s="744"/>
      <c r="AE264" s="744"/>
      <c r="AF264" s="744"/>
      <c r="AG264" s="744"/>
      <c r="AH264" s="744"/>
      <c r="AI264" s="744"/>
      <c r="AJ264" s="744"/>
      <c r="AK264" s="744"/>
      <c r="AL264" s="744"/>
      <c r="AM264" s="744"/>
      <c r="AN264" s="744"/>
      <c r="AO264" s="744"/>
      <c r="AP264" s="744"/>
      <c r="AQ264" s="744"/>
      <c r="AR264" s="744"/>
      <c r="AS264" s="744"/>
      <c r="AT264" s="744"/>
      <c r="AU264" s="744"/>
      <c r="AV264" s="744"/>
      <c r="AW264" s="744"/>
      <c r="AX264" s="744"/>
      <c r="AY264" s="744"/>
      <c r="AZ264" s="744"/>
      <c r="BA264" s="744"/>
      <c r="BB264" s="744"/>
      <c r="BC264" s="744"/>
      <c r="BD264" s="744"/>
      <c r="BE264" s="744"/>
      <c r="BF264" s="744"/>
      <c r="BG264" s="744"/>
      <c r="BH264" s="744"/>
      <c r="BI264" s="744"/>
      <c r="BJ264" s="744"/>
      <c r="BK264" s="744"/>
      <c r="BL264" s="744"/>
    </row>
    <row r="265" spans="1:64" s="752" customFormat="1" ht="15" customHeight="1">
      <c r="A265" s="746" t="s">
        <v>3039</v>
      </c>
      <c r="B265" s="746" t="s">
        <v>3185</v>
      </c>
      <c r="C265" s="759">
        <v>4090709</v>
      </c>
      <c r="D265" s="757">
        <v>45352</v>
      </c>
      <c r="E265" s="760" t="s">
        <v>3068</v>
      </c>
      <c r="F265" s="758">
        <v>258500</v>
      </c>
      <c r="G265" s="765"/>
      <c r="H265" s="765"/>
      <c r="I265" s="744"/>
      <c r="J265" s="744"/>
      <c r="K265" s="744"/>
      <c r="L265" s="744"/>
      <c r="M265" s="744"/>
      <c r="N265" s="744"/>
      <c r="O265" s="744"/>
      <c r="P265" s="744"/>
      <c r="Q265" s="744"/>
      <c r="R265" s="744"/>
      <c r="S265" s="744"/>
      <c r="T265" s="744"/>
      <c r="U265" s="744"/>
      <c r="V265" s="744"/>
      <c r="W265" s="744"/>
      <c r="X265" s="744"/>
      <c r="Y265" s="744"/>
      <c r="Z265" s="744"/>
      <c r="AA265" s="744"/>
      <c r="AB265" s="744"/>
      <c r="AC265" s="744"/>
      <c r="AD265" s="744"/>
      <c r="AE265" s="744"/>
      <c r="AF265" s="744"/>
      <c r="AG265" s="744"/>
      <c r="AH265" s="744"/>
      <c r="AI265" s="744"/>
      <c r="AJ265" s="744"/>
      <c r="AK265" s="744"/>
      <c r="AL265" s="744"/>
      <c r="AM265" s="744"/>
      <c r="AN265" s="744"/>
      <c r="AO265" s="744"/>
      <c r="AP265" s="744"/>
      <c r="AQ265" s="744"/>
      <c r="AR265" s="744"/>
      <c r="AS265" s="744"/>
      <c r="AT265" s="744"/>
      <c r="AU265" s="744"/>
      <c r="AV265" s="744"/>
      <c r="AW265" s="744"/>
      <c r="AX265" s="744"/>
      <c r="AY265" s="744"/>
      <c r="AZ265" s="744"/>
      <c r="BA265" s="744"/>
      <c r="BB265" s="744"/>
      <c r="BC265" s="744"/>
      <c r="BD265" s="744"/>
      <c r="BE265" s="744"/>
      <c r="BF265" s="744"/>
      <c r="BG265" s="744"/>
      <c r="BH265" s="744"/>
      <c r="BI265" s="744"/>
      <c r="BJ265" s="744"/>
      <c r="BK265" s="744"/>
      <c r="BL265" s="744"/>
    </row>
    <row r="266" spans="1:64" s="752" customFormat="1" ht="15" customHeight="1">
      <c r="A266" s="746" t="s">
        <v>3039</v>
      </c>
      <c r="B266" s="746" t="s">
        <v>3185</v>
      </c>
      <c r="C266" s="759">
        <v>4090709</v>
      </c>
      <c r="D266" s="757">
        <v>45352</v>
      </c>
      <c r="E266" s="760" t="s">
        <v>3059</v>
      </c>
      <c r="F266" s="751">
        <v>432167</v>
      </c>
      <c r="G266" s="765"/>
      <c r="H266" s="765"/>
      <c r="I266" s="744"/>
      <c r="J266" s="744"/>
      <c r="K266" s="744"/>
      <c r="L266" s="744"/>
      <c r="M266" s="744"/>
      <c r="N266" s="744"/>
      <c r="O266" s="744"/>
      <c r="P266" s="744"/>
      <c r="Q266" s="744"/>
      <c r="R266" s="744"/>
      <c r="S266" s="744"/>
      <c r="T266" s="744"/>
      <c r="U266" s="744"/>
      <c r="V266" s="744"/>
      <c r="W266" s="744"/>
      <c r="X266" s="744"/>
      <c r="Y266" s="744"/>
      <c r="Z266" s="744"/>
      <c r="AA266" s="744"/>
      <c r="AB266" s="744"/>
      <c r="AC266" s="744"/>
      <c r="AD266" s="744"/>
      <c r="AE266" s="744"/>
      <c r="AF266" s="744"/>
      <c r="AG266" s="744"/>
      <c r="AH266" s="744"/>
      <c r="AI266" s="744"/>
      <c r="AJ266" s="744"/>
      <c r="AK266" s="744"/>
      <c r="AL266" s="744"/>
      <c r="AM266" s="744"/>
      <c r="AN266" s="744"/>
      <c r="AO266" s="744"/>
      <c r="AP266" s="744"/>
      <c r="AQ266" s="744"/>
      <c r="AR266" s="744"/>
      <c r="AS266" s="744"/>
      <c r="AT266" s="744"/>
      <c r="AU266" s="744"/>
      <c r="AV266" s="744"/>
      <c r="AW266" s="744"/>
      <c r="AX266" s="744"/>
      <c r="AY266" s="744"/>
      <c r="AZ266" s="744"/>
      <c r="BA266" s="744"/>
      <c r="BB266" s="744"/>
      <c r="BC266" s="744"/>
      <c r="BD266" s="744"/>
      <c r="BE266" s="744"/>
      <c r="BF266" s="744"/>
      <c r="BG266" s="744"/>
      <c r="BH266" s="744"/>
      <c r="BI266" s="744"/>
      <c r="BJ266" s="744"/>
      <c r="BK266" s="744"/>
      <c r="BL266" s="744"/>
    </row>
    <row r="267" spans="1:64" s="752" customFormat="1" ht="15" customHeight="1">
      <c r="A267" s="746" t="s">
        <v>3039</v>
      </c>
      <c r="B267" s="746" t="s">
        <v>2767</v>
      </c>
      <c r="C267" s="746"/>
      <c r="D267" s="746"/>
      <c r="E267" s="760" t="s">
        <v>2820</v>
      </c>
      <c r="F267" s="751">
        <v>52500</v>
      </c>
      <c r="G267" s="765"/>
      <c r="H267" s="765"/>
      <c r="I267" s="744"/>
      <c r="J267" s="744"/>
      <c r="K267" s="744"/>
      <c r="L267" s="744"/>
      <c r="M267" s="744"/>
      <c r="N267" s="744"/>
      <c r="O267" s="744"/>
      <c r="P267" s="744"/>
      <c r="Q267" s="744"/>
      <c r="R267" s="744"/>
      <c r="S267" s="744"/>
      <c r="T267" s="744"/>
      <c r="U267" s="744"/>
      <c r="V267" s="744"/>
      <c r="W267" s="744"/>
      <c r="X267" s="744"/>
      <c r="Y267" s="744"/>
      <c r="Z267" s="744"/>
      <c r="AA267" s="744"/>
      <c r="AB267" s="744"/>
      <c r="AC267" s="744"/>
      <c r="AD267" s="744"/>
      <c r="AE267" s="744"/>
      <c r="AF267" s="744"/>
      <c r="AG267" s="744"/>
      <c r="AH267" s="744"/>
      <c r="AI267" s="744"/>
      <c r="AJ267" s="744"/>
      <c r="AK267" s="744"/>
      <c r="AL267" s="744"/>
      <c r="AM267" s="744"/>
      <c r="AN267" s="744"/>
      <c r="AO267" s="744"/>
      <c r="AP267" s="744"/>
      <c r="AQ267" s="744"/>
      <c r="AR267" s="744"/>
      <c r="AS267" s="744"/>
      <c r="AT267" s="744"/>
      <c r="AU267" s="744"/>
      <c r="AV267" s="744"/>
      <c r="AW267" s="744"/>
      <c r="AX267" s="744"/>
      <c r="AY267" s="744"/>
      <c r="AZ267" s="744"/>
      <c r="BA267" s="744"/>
      <c r="BB267" s="744"/>
      <c r="BC267" s="744"/>
      <c r="BD267" s="744"/>
      <c r="BE267" s="744"/>
      <c r="BF267" s="744"/>
      <c r="BG267" s="744"/>
      <c r="BH267" s="744"/>
      <c r="BI267" s="744"/>
      <c r="BJ267" s="744"/>
      <c r="BK267" s="744"/>
      <c r="BL267" s="744"/>
    </row>
    <row r="268" spans="1:64" s="752" customFormat="1" ht="15" customHeight="1">
      <c r="A268" s="746" t="s">
        <v>3039</v>
      </c>
      <c r="B268" s="746" t="s">
        <v>2767</v>
      </c>
      <c r="C268" s="746"/>
      <c r="D268" s="746"/>
      <c r="E268" s="760" t="s">
        <v>2936</v>
      </c>
      <c r="F268" s="751">
        <v>52500</v>
      </c>
      <c r="G268" s="765"/>
      <c r="H268" s="765"/>
      <c r="I268" s="744"/>
      <c r="J268" s="744"/>
      <c r="K268" s="744"/>
      <c r="L268" s="744"/>
      <c r="M268" s="744"/>
      <c r="N268" s="744"/>
      <c r="O268" s="744"/>
      <c r="P268" s="744"/>
      <c r="Q268" s="744"/>
      <c r="R268" s="744"/>
      <c r="S268" s="744"/>
      <c r="T268" s="744"/>
      <c r="U268" s="744"/>
      <c r="V268" s="744"/>
      <c r="W268" s="744"/>
      <c r="X268" s="744"/>
      <c r="Y268" s="744"/>
      <c r="Z268" s="744"/>
      <c r="AA268" s="744"/>
      <c r="AB268" s="744"/>
      <c r="AC268" s="744"/>
      <c r="AD268" s="744"/>
      <c r="AE268" s="744"/>
      <c r="AF268" s="744"/>
      <c r="AG268" s="744"/>
      <c r="AH268" s="744"/>
      <c r="AI268" s="744"/>
      <c r="AJ268" s="744"/>
      <c r="AK268" s="744"/>
      <c r="AL268" s="744"/>
      <c r="AM268" s="744"/>
      <c r="AN268" s="744"/>
      <c r="AO268" s="744"/>
      <c r="AP268" s="744"/>
      <c r="AQ268" s="744"/>
      <c r="AR268" s="744"/>
      <c r="AS268" s="744"/>
      <c r="AT268" s="744"/>
      <c r="AU268" s="744"/>
      <c r="AV268" s="744"/>
      <c r="AW268" s="744"/>
      <c r="AX268" s="744"/>
      <c r="AY268" s="744"/>
      <c r="AZ268" s="744"/>
      <c r="BA268" s="744"/>
      <c r="BB268" s="744"/>
      <c r="BC268" s="744"/>
      <c r="BD268" s="744"/>
      <c r="BE268" s="744"/>
      <c r="BF268" s="744"/>
      <c r="BG268" s="744"/>
      <c r="BH268" s="744"/>
      <c r="BI268" s="744"/>
      <c r="BJ268" s="744"/>
      <c r="BK268" s="744"/>
      <c r="BL268" s="744"/>
    </row>
    <row r="269" spans="1:64" s="752" customFormat="1" ht="15" customHeight="1">
      <c r="A269" s="746" t="s">
        <v>3039</v>
      </c>
      <c r="B269" s="746" t="s">
        <v>2767</v>
      </c>
      <c r="C269" s="746"/>
      <c r="D269" s="746"/>
      <c r="E269" s="760" t="s">
        <v>2824</v>
      </c>
      <c r="F269" s="751">
        <v>52500</v>
      </c>
      <c r="G269" s="765"/>
      <c r="H269" s="765"/>
      <c r="I269" s="744"/>
      <c r="J269" s="744"/>
      <c r="K269" s="744"/>
      <c r="L269" s="744"/>
      <c r="M269" s="744"/>
      <c r="N269" s="744"/>
      <c r="O269" s="744"/>
      <c r="P269" s="744"/>
      <c r="Q269" s="744"/>
      <c r="R269" s="744"/>
      <c r="S269" s="744"/>
      <c r="T269" s="744"/>
      <c r="U269" s="744"/>
      <c r="V269" s="744"/>
      <c r="W269" s="744"/>
      <c r="X269" s="744"/>
      <c r="Y269" s="744"/>
      <c r="Z269" s="744"/>
      <c r="AA269" s="744"/>
      <c r="AB269" s="744"/>
      <c r="AC269" s="744"/>
      <c r="AD269" s="744"/>
      <c r="AE269" s="744"/>
      <c r="AF269" s="744"/>
      <c r="AG269" s="744"/>
      <c r="AH269" s="744"/>
      <c r="AI269" s="744"/>
      <c r="AJ269" s="744"/>
      <c r="AK269" s="744"/>
      <c r="AL269" s="744"/>
      <c r="AM269" s="744"/>
      <c r="AN269" s="744"/>
      <c r="AO269" s="744"/>
      <c r="AP269" s="744"/>
      <c r="AQ269" s="744"/>
      <c r="AR269" s="744"/>
      <c r="AS269" s="744"/>
      <c r="AT269" s="744"/>
      <c r="AU269" s="744"/>
      <c r="AV269" s="744"/>
      <c r="AW269" s="744"/>
      <c r="AX269" s="744"/>
      <c r="AY269" s="744"/>
      <c r="AZ269" s="744"/>
      <c r="BA269" s="744"/>
      <c r="BB269" s="744"/>
      <c r="BC269" s="744"/>
      <c r="BD269" s="744"/>
      <c r="BE269" s="744"/>
      <c r="BF269" s="744"/>
      <c r="BG269" s="744"/>
      <c r="BH269" s="744"/>
      <c r="BI269" s="744"/>
      <c r="BJ269" s="744"/>
      <c r="BK269" s="744"/>
      <c r="BL269" s="744"/>
    </row>
    <row r="270" spans="1:64" s="752" customFormat="1" ht="15" customHeight="1">
      <c r="A270" s="746" t="s">
        <v>3039</v>
      </c>
      <c r="B270" s="746" t="s">
        <v>2767</v>
      </c>
      <c r="C270" s="746"/>
      <c r="D270" s="746"/>
      <c r="E270" s="760" t="s">
        <v>3186</v>
      </c>
      <c r="F270" s="751">
        <v>52500</v>
      </c>
      <c r="G270" s="765"/>
      <c r="H270" s="765"/>
      <c r="I270" s="744"/>
      <c r="J270" s="744"/>
      <c r="K270" s="744"/>
      <c r="L270" s="744"/>
      <c r="M270" s="744"/>
      <c r="N270" s="744"/>
      <c r="O270" s="744"/>
      <c r="P270" s="744"/>
      <c r="Q270" s="744"/>
      <c r="R270" s="744"/>
      <c r="S270" s="744"/>
      <c r="T270" s="744"/>
      <c r="U270" s="744"/>
      <c r="V270" s="744"/>
      <c r="W270" s="744"/>
      <c r="X270" s="744"/>
      <c r="Y270" s="744"/>
      <c r="Z270" s="744"/>
      <c r="AA270" s="744"/>
      <c r="AB270" s="744"/>
      <c r="AC270" s="744"/>
      <c r="AD270" s="744"/>
      <c r="AE270" s="744"/>
      <c r="AF270" s="744"/>
      <c r="AG270" s="744"/>
      <c r="AH270" s="744"/>
      <c r="AI270" s="744"/>
      <c r="AJ270" s="744"/>
      <c r="AK270" s="744"/>
      <c r="AL270" s="744"/>
      <c r="AM270" s="744"/>
      <c r="AN270" s="744"/>
      <c r="AO270" s="744"/>
      <c r="AP270" s="744"/>
      <c r="AQ270" s="744"/>
      <c r="AR270" s="744"/>
      <c r="AS270" s="744"/>
      <c r="AT270" s="744"/>
      <c r="AU270" s="744"/>
      <c r="AV270" s="744"/>
      <c r="AW270" s="744"/>
      <c r="AX270" s="744"/>
      <c r="AY270" s="744"/>
      <c r="AZ270" s="744"/>
      <c r="BA270" s="744"/>
      <c r="BB270" s="744"/>
      <c r="BC270" s="744"/>
      <c r="BD270" s="744"/>
      <c r="BE270" s="744"/>
      <c r="BF270" s="744"/>
      <c r="BG270" s="744"/>
      <c r="BH270" s="744"/>
      <c r="BI270" s="744"/>
      <c r="BJ270" s="744"/>
      <c r="BK270" s="744"/>
      <c r="BL270" s="744"/>
    </row>
    <row r="271" spans="1:64" s="752" customFormat="1" ht="15" customHeight="1">
      <c r="A271" s="746" t="s">
        <v>3039</v>
      </c>
      <c r="B271" s="746" t="s">
        <v>2767</v>
      </c>
      <c r="C271" s="746"/>
      <c r="D271" s="746"/>
      <c r="E271" s="760" t="s">
        <v>2823</v>
      </c>
      <c r="F271" s="751">
        <v>293892.95</v>
      </c>
      <c r="G271" s="765"/>
      <c r="H271" s="765"/>
      <c r="I271" s="744"/>
      <c r="J271" s="744"/>
      <c r="K271" s="744"/>
      <c r="L271" s="744"/>
      <c r="M271" s="744"/>
      <c r="N271" s="744"/>
      <c r="O271" s="744"/>
      <c r="P271" s="744"/>
      <c r="Q271" s="744"/>
      <c r="R271" s="744"/>
      <c r="S271" s="744"/>
      <c r="T271" s="744"/>
      <c r="U271" s="744"/>
      <c r="V271" s="744"/>
      <c r="W271" s="744"/>
      <c r="X271" s="744"/>
      <c r="Y271" s="744"/>
      <c r="Z271" s="744"/>
      <c r="AA271" s="744"/>
      <c r="AB271" s="744"/>
      <c r="AC271" s="744"/>
      <c r="AD271" s="744"/>
      <c r="AE271" s="744"/>
      <c r="AF271" s="744"/>
      <c r="AG271" s="744"/>
      <c r="AH271" s="744"/>
      <c r="AI271" s="744"/>
      <c r="AJ271" s="744"/>
      <c r="AK271" s="744"/>
      <c r="AL271" s="744"/>
      <c r="AM271" s="744"/>
      <c r="AN271" s="744"/>
      <c r="AO271" s="744"/>
      <c r="AP271" s="744"/>
      <c r="AQ271" s="744"/>
      <c r="AR271" s="744"/>
      <c r="AS271" s="744"/>
      <c r="AT271" s="744"/>
      <c r="AU271" s="744"/>
      <c r="AV271" s="744"/>
      <c r="AW271" s="744"/>
      <c r="AX271" s="744"/>
      <c r="AY271" s="744"/>
      <c r="AZ271" s="744"/>
      <c r="BA271" s="744"/>
      <c r="BB271" s="744"/>
      <c r="BC271" s="744"/>
      <c r="BD271" s="744"/>
      <c r="BE271" s="744"/>
      <c r="BF271" s="744"/>
      <c r="BG271" s="744"/>
      <c r="BH271" s="744"/>
      <c r="BI271" s="744"/>
      <c r="BJ271" s="744"/>
      <c r="BK271" s="744"/>
      <c r="BL271" s="744"/>
    </row>
    <row r="272" spans="1:64" s="752" customFormat="1" ht="15" customHeight="1">
      <c r="A272" s="746" t="s">
        <v>3039</v>
      </c>
      <c r="B272" s="746" t="s">
        <v>3187</v>
      </c>
      <c r="C272" s="756" t="s">
        <v>3188</v>
      </c>
      <c r="D272" s="757">
        <v>45231</v>
      </c>
      <c r="E272" s="760" t="s">
        <v>3073</v>
      </c>
      <c r="F272" s="751">
        <v>884055</v>
      </c>
      <c r="G272" s="765"/>
      <c r="H272" s="765"/>
      <c r="I272" s="744"/>
      <c r="J272" s="744"/>
      <c r="K272" s="744"/>
      <c r="L272" s="744"/>
      <c r="M272" s="744"/>
      <c r="N272" s="744"/>
      <c r="O272" s="744"/>
      <c r="P272" s="744"/>
      <c r="Q272" s="744"/>
      <c r="R272" s="744"/>
      <c r="S272" s="744"/>
      <c r="T272" s="744"/>
      <c r="U272" s="744"/>
      <c r="V272" s="744"/>
      <c r="W272" s="744"/>
      <c r="X272" s="744"/>
      <c r="Y272" s="744"/>
      <c r="Z272" s="744"/>
      <c r="AA272" s="744"/>
      <c r="AB272" s="744"/>
      <c r="AC272" s="744"/>
      <c r="AD272" s="744"/>
      <c r="AE272" s="744"/>
      <c r="AF272" s="744"/>
      <c r="AG272" s="744"/>
      <c r="AH272" s="744"/>
      <c r="AI272" s="744"/>
      <c r="AJ272" s="744"/>
      <c r="AK272" s="744"/>
      <c r="AL272" s="744"/>
      <c r="AM272" s="744"/>
      <c r="AN272" s="744"/>
      <c r="AO272" s="744"/>
      <c r="AP272" s="744"/>
      <c r="AQ272" s="744"/>
      <c r="AR272" s="744"/>
      <c r="AS272" s="744"/>
      <c r="AT272" s="744"/>
      <c r="AU272" s="744"/>
      <c r="AV272" s="744"/>
      <c r="AW272" s="744"/>
      <c r="AX272" s="744"/>
      <c r="AY272" s="744"/>
      <c r="AZ272" s="744"/>
      <c r="BA272" s="744"/>
      <c r="BB272" s="744"/>
      <c r="BC272" s="744"/>
      <c r="BD272" s="744"/>
      <c r="BE272" s="744"/>
      <c r="BF272" s="744"/>
      <c r="BG272" s="744"/>
      <c r="BH272" s="744"/>
      <c r="BI272" s="744"/>
      <c r="BJ272" s="744"/>
      <c r="BK272" s="744"/>
      <c r="BL272" s="744"/>
    </row>
    <row r="273" spans="1:64" s="752" customFormat="1" ht="15" customHeight="1">
      <c r="A273" s="746" t="s">
        <v>3039</v>
      </c>
      <c r="B273" s="746" t="s">
        <v>3189</v>
      </c>
      <c r="C273" s="746"/>
      <c r="D273" s="746"/>
      <c r="E273" s="750" t="s">
        <v>3190</v>
      </c>
      <c r="F273" s="751">
        <v>48900</v>
      </c>
      <c r="G273" s="765"/>
      <c r="H273" s="765"/>
      <c r="I273" s="744"/>
      <c r="J273" s="744"/>
      <c r="K273" s="744"/>
      <c r="L273" s="744"/>
      <c r="M273" s="744"/>
      <c r="N273" s="744"/>
      <c r="O273" s="744"/>
      <c r="P273" s="744"/>
      <c r="Q273" s="744"/>
      <c r="R273" s="744"/>
      <c r="S273" s="744"/>
      <c r="T273" s="744"/>
      <c r="U273" s="744"/>
      <c r="V273" s="744"/>
      <c r="W273" s="744"/>
      <c r="X273" s="744"/>
      <c r="Y273" s="744"/>
      <c r="Z273" s="744"/>
      <c r="AA273" s="744"/>
      <c r="AB273" s="744"/>
      <c r="AC273" s="744"/>
      <c r="AD273" s="744"/>
      <c r="AE273" s="744"/>
      <c r="AF273" s="744"/>
      <c r="AG273" s="744"/>
      <c r="AH273" s="744"/>
      <c r="AI273" s="744"/>
      <c r="AJ273" s="744"/>
      <c r="AK273" s="744"/>
      <c r="AL273" s="744"/>
      <c r="AM273" s="744"/>
      <c r="AN273" s="744"/>
      <c r="AO273" s="744"/>
      <c r="AP273" s="744"/>
      <c r="AQ273" s="744"/>
      <c r="AR273" s="744"/>
      <c r="AS273" s="744"/>
      <c r="AT273" s="744"/>
      <c r="AU273" s="744"/>
      <c r="AV273" s="744"/>
      <c r="AW273" s="744"/>
      <c r="AX273" s="744"/>
      <c r="AY273" s="744"/>
      <c r="AZ273" s="744"/>
      <c r="BA273" s="744"/>
      <c r="BB273" s="744"/>
      <c r="BC273" s="744"/>
      <c r="BD273" s="744"/>
      <c r="BE273" s="744"/>
      <c r="BF273" s="744"/>
      <c r="BG273" s="744"/>
      <c r="BH273" s="744"/>
      <c r="BI273" s="744"/>
      <c r="BJ273" s="744"/>
      <c r="BK273" s="744"/>
      <c r="BL273" s="744"/>
    </row>
    <row r="274" spans="1:64" s="752" customFormat="1" ht="15" customHeight="1">
      <c r="A274" s="746" t="s">
        <v>3039</v>
      </c>
      <c r="B274" s="746" t="s">
        <v>2776</v>
      </c>
      <c r="C274" s="756">
        <v>4224446</v>
      </c>
      <c r="D274" s="757">
        <v>45231</v>
      </c>
      <c r="E274" s="760" t="s">
        <v>2814</v>
      </c>
      <c r="F274" s="751">
        <v>275016</v>
      </c>
      <c r="G274" s="765"/>
      <c r="H274" s="765"/>
      <c r="I274" s="744"/>
      <c r="J274" s="744"/>
      <c r="K274" s="744"/>
      <c r="L274" s="744"/>
      <c r="M274" s="744"/>
      <c r="N274" s="744"/>
      <c r="O274" s="744"/>
      <c r="P274" s="744"/>
      <c r="Q274" s="744"/>
      <c r="R274" s="744"/>
      <c r="S274" s="744"/>
      <c r="T274" s="744"/>
      <c r="U274" s="744"/>
      <c r="V274" s="744"/>
      <c r="W274" s="744"/>
      <c r="X274" s="744"/>
      <c r="Y274" s="744"/>
      <c r="Z274" s="744"/>
      <c r="AA274" s="744"/>
      <c r="AB274" s="744"/>
      <c r="AC274" s="744"/>
      <c r="AD274" s="744"/>
      <c r="AE274" s="744"/>
      <c r="AF274" s="744"/>
      <c r="AG274" s="744"/>
      <c r="AH274" s="744"/>
      <c r="AI274" s="744"/>
      <c r="AJ274" s="744"/>
      <c r="AK274" s="744"/>
      <c r="AL274" s="744"/>
      <c r="AM274" s="744"/>
      <c r="AN274" s="744"/>
      <c r="AO274" s="744"/>
      <c r="AP274" s="744"/>
      <c r="AQ274" s="744"/>
      <c r="AR274" s="744"/>
      <c r="AS274" s="744"/>
      <c r="AT274" s="744"/>
      <c r="AU274" s="744"/>
      <c r="AV274" s="744"/>
      <c r="AW274" s="744"/>
      <c r="AX274" s="744"/>
      <c r="AY274" s="744"/>
      <c r="AZ274" s="744"/>
      <c r="BA274" s="744"/>
      <c r="BB274" s="744"/>
      <c r="BC274" s="744"/>
      <c r="BD274" s="744"/>
      <c r="BE274" s="744"/>
      <c r="BF274" s="744"/>
      <c r="BG274" s="744"/>
      <c r="BH274" s="744"/>
      <c r="BI274" s="744"/>
      <c r="BJ274" s="744"/>
      <c r="BK274" s="744"/>
      <c r="BL274" s="744"/>
    </row>
    <row r="275" spans="1:64" s="752" customFormat="1" ht="15" customHeight="1">
      <c r="A275" s="746" t="s">
        <v>3039</v>
      </c>
      <c r="B275" s="746" t="s">
        <v>3191</v>
      </c>
      <c r="C275" s="756">
        <v>4004511</v>
      </c>
      <c r="D275" s="757">
        <v>45292</v>
      </c>
      <c r="E275" s="750" t="s">
        <v>3095</v>
      </c>
      <c r="F275" s="751">
        <v>78300</v>
      </c>
      <c r="G275" s="765"/>
      <c r="H275" s="765"/>
      <c r="I275" s="744"/>
      <c r="J275" s="744"/>
      <c r="K275" s="744"/>
      <c r="L275" s="744"/>
      <c r="M275" s="744"/>
      <c r="N275" s="744"/>
      <c r="O275" s="744"/>
      <c r="P275" s="744"/>
      <c r="Q275" s="744"/>
      <c r="R275" s="744"/>
      <c r="S275" s="744"/>
      <c r="T275" s="744"/>
      <c r="U275" s="744"/>
      <c r="V275" s="744"/>
      <c r="W275" s="744"/>
      <c r="X275" s="744"/>
      <c r="Y275" s="744"/>
      <c r="Z275" s="744"/>
      <c r="AA275" s="744"/>
      <c r="AB275" s="744"/>
      <c r="AC275" s="744"/>
      <c r="AD275" s="744"/>
      <c r="AE275" s="744"/>
      <c r="AF275" s="744"/>
      <c r="AG275" s="744"/>
      <c r="AH275" s="744"/>
      <c r="AI275" s="744"/>
      <c r="AJ275" s="744"/>
      <c r="AK275" s="744"/>
      <c r="AL275" s="744"/>
      <c r="AM275" s="744"/>
      <c r="AN275" s="744"/>
      <c r="AO275" s="744"/>
      <c r="AP275" s="744"/>
      <c r="AQ275" s="744"/>
      <c r="AR275" s="744"/>
      <c r="AS275" s="744"/>
      <c r="AT275" s="744"/>
      <c r="AU275" s="744"/>
      <c r="AV275" s="744"/>
      <c r="AW275" s="744"/>
      <c r="AX275" s="744"/>
      <c r="AY275" s="744"/>
      <c r="AZ275" s="744"/>
      <c r="BA275" s="744"/>
      <c r="BB275" s="744"/>
      <c r="BC275" s="744"/>
      <c r="BD275" s="744"/>
      <c r="BE275" s="744"/>
      <c r="BF275" s="744"/>
      <c r="BG275" s="744"/>
      <c r="BH275" s="744"/>
      <c r="BI275" s="744"/>
      <c r="BJ275" s="744"/>
      <c r="BK275" s="744"/>
      <c r="BL275" s="744"/>
    </row>
    <row r="276" spans="1:64" s="752" customFormat="1" ht="15" customHeight="1">
      <c r="A276" s="746" t="s">
        <v>3039</v>
      </c>
      <c r="B276" s="746" t="s">
        <v>2760</v>
      </c>
      <c r="C276" s="756">
        <v>4004511</v>
      </c>
      <c r="D276" s="757">
        <v>45292</v>
      </c>
      <c r="E276" s="760" t="s">
        <v>2806</v>
      </c>
      <c r="F276" s="751">
        <v>988000</v>
      </c>
      <c r="G276" s="765"/>
      <c r="H276" s="765"/>
      <c r="I276" s="744"/>
      <c r="J276" s="744"/>
      <c r="K276" s="744"/>
      <c r="L276" s="744"/>
      <c r="M276" s="744"/>
      <c r="N276" s="744"/>
      <c r="O276" s="744"/>
      <c r="P276" s="744"/>
      <c r="Q276" s="744"/>
      <c r="R276" s="744"/>
      <c r="S276" s="744"/>
      <c r="T276" s="744"/>
      <c r="U276" s="744"/>
      <c r="V276" s="744"/>
      <c r="W276" s="744"/>
      <c r="X276" s="744"/>
      <c r="Y276" s="744"/>
      <c r="Z276" s="744"/>
      <c r="AA276" s="744"/>
      <c r="AB276" s="744"/>
      <c r="AC276" s="744"/>
      <c r="AD276" s="744"/>
      <c r="AE276" s="744"/>
      <c r="AF276" s="744"/>
      <c r="AG276" s="744"/>
      <c r="AH276" s="744"/>
      <c r="AI276" s="744"/>
      <c r="AJ276" s="744"/>
      <c r="AK276" s="744"/>
      <c r="AL276" s="744"/>
      <c r="AM276" s="744"/>
      <c r="AN276" s="744"/>
      <c r="AO276" s="744"/>
      <c r="AP276" s="744"/>
      <c r="AQ276" s="744"/>
      <c r="AR276" s="744"/>
      <c r="AS276" s="744"/>
      <c r="AT276" s="744"/>
      <c r="AU276" s="744"/>
      <c r="AV276" s="744"/>
      <c r="AW276" s="744"/>
      <c r="AX276" s="744"/>
      <c r="AY276" s="744"/>
      <c r="AZ276" s="744"/>
      <c r="BA276" s="744"/>
      <c r="BB276" s="744"/>
      <c r="BC276" s="744"/>
      <c r="BD276" s="744"/>
      <c r="BE276" s="744"/>
      <c r="BF276" s="744"/>
      <c r="BG276" s="744"/>
      <c r="BH276" s="744"/>
      <c r="BI276" s="744"/>
      <c r="BJ276" s="744"/>
      <c r="BK276" s="744"/>
      <c r="BL276" s="744"/>
    </row>
    <row r="277" spans="1:64" s="752" customFormat="1" ht="15" customHeight="1">
      <c r="A277" s="746" t="s">
        <v>3039</v>
      </c>
      <c r="B277" s="746" t="s">
        <v>2782</v>
      </c>
      <c r="C277" s="746"/>
      <c r="D277" s="746"/>
      <c r="E277" s="750" t="s">
        <v>3192</v>
      </c>
      <c r="F277" s="751">
        <v>243000</v>
      </c>
      <c r="G277" s="765"/>
      <c r="H277" s="765"/>
      <c r="I277" s="744"/>
      <c r="J277" s="744"/>
      <c r="K277" s="744"/>
      <c r="L277" s="744"/>
      <c r="M277" s="744"/>
      <c r="N277" s="744"/>
      <c r="O277" s="744"/>
      <c r="P277" s="744"/>
      <c r="Q277" s="744"/>
      <c r="R277" s="744"/>
      <c r="S277" s="744"/>
      <c r="T277" s="744"/>
      <c r="U277" s="744"/>
      <c r="V277" s="744"/>
      <c r="W277" s="744"/>
      <c r="X277" s="744"/>
      <c r="Y277" s="744"/>
      <c r="Z277" s="744"/>
      <c r="AA277" s="744"/>
      <c r="AB277" s="744"/>
      <c r="AC277" s="744"/>
      <c r="AD277" s="744"/>
      <c r="AE277" s="744"/>
      <c r="AF277" s="744"/>
      <c r="AG277" s="744"/>
      <c r="AH277" s="744"/>
      <c r="AI277" s="744"/>
      <c r="AJ277" s="744"/>
      <c r="AK277" s="744"/>
      <c r="AL277" s="744"/>
      <c r="AM277" s="744"/>
      <c r="AN277" s="744"/>
      <c r="AO277" s="744"/>
      <c r="AP277" s="744"/>
      <c r="AQ277" s="744"/>
      <c r="AR277" s="744"/>
      <c r="AS277" s="744"/>
      <c r="AT277" s="744"/>
      <c r="AU277" s="744"/>
      <c r="AV277" s="744"/>
      <c r="AW277" s="744"/>
      <c r="AX277" s="744"/>
      <c r="AY277" s="744"/>
      <c r="AZ277" s="744"/>
      <c r="BA277" s="744"/>
      <c r="BB277" s="744"/>
      <c r="BC277" s="744"/>
      <c r="BD277" s="744"/>
      <c r="BE277" s="744"/>
      <c r="BF277" s="744"/>
      <c r="BG277" s="744"/>
      <c r="BH277" s="744"/>
      <c r="BI277" s="744"/>
      <c r="BJ277" s="744"/>
      <c r="BK277" s="744"/>
      <c r="BL277" s="744"/>
    </row>
    <row r="278" spans="1:64" s="752" customFormat="1" ht="15" customHeight="1">
      <c r="A278" s="746" t="s">
        <v>3039</v>
      </c>
      <c r="B278" s="746" t="s">
        <v>3193</v>
      </c>
      <c r="C278" s="756" t="s">
        <v>3058</v>
      </c>
      <c r="D278" s="757">
        <v>45261</v>
      </c>
      <c r="E278" s="760" t="s">
        <v>3194</v>
      </c>
      <c r="F278" s="751">
        <v>234900</v>
      </c>
      <c r="G278" s="765"/>
      <c r="H278" s="765"/>
      <c r="I278" s="744"/>
      <c r="J278" s="744"/>
      <c r="K278" s="744"/>
      <c r="L278" s="744"/>
      <c r="M278" s="744"/>
      <c r="N278" s="744"/>
      <c r="O278" s="744"/>
      <c r="P278" s="744"/>
      <c r="Q278" s="744"/>
      <c r="R278" s="744"/>
      <c r="S278" s="744"/>
      <c r="T278" s="744"/>
      <c r="U278" s="744"/>
      <c r="V278" s="744"/>
      <c r="W278" s="744"/>
      <c r="X278" s="744"/>
      <c r="Y278" s="744"/>
      <c r="Z278" s="744"/>
      <c r="AA278" s="744"/>
      <c r="AB278" s="744"/>
      <c r="AC278" s="744"/>
      <c r="AD278" s="744"/>
      <c r="AE278" s="744"/>
      <c r="AF278" s="744"/>
      <c r="AG278" s="744"/>
      <c r="AH278" s="744"/>
      <c r="AI278" s="744"/>
      <c r="AJ278" s="744"/>
      <c r="AK278" s="744"/>
      <c r="AL278" s="744"/>
      <c r="AM278" s="744"/>
      <c r="AN278" s="744"/>
      <c r="AO278" s="744"/>
      <c r="AP278" s="744"/>
      <c r="AQ278" s="744"/>
      <c r="AR278" s="744"/>
      <c r="AS278" s="744"/>
      <c r="AT278" s="744"/>
      <c r="AU278" s="744"/>
      <c r="AV278" s="744"/>
      <c r="AW278" s="744"/>
      <c r="AX278" s="744"/>
      <c r="AY278" s="744"/>
      <c r="AZ278" s="744"/>
      <c r="BA278" s="744"/>
      <c r="BB278" s="744"/>
      <c r="BC278" s="744"/>
      <c r="BD278" s="744"/>
      <c r="BE278" s="744"/>
      <c r="BF278" s="744"/>
      <c r="BG278" s="744"/>
      <c r="BH278" s="744"/>
      <c r="BI278" s="744"/>
      <c r="BJ278" s="744"/>
      <c r="BK278" s="744"/>
      <c r="BL278" s="744"/>
    </row>
    <row r="279" spans="1:64" s="752" customFormat="1" ht="15" customHeight="1">
      <c r="A279" s="746" t="s">
        <v>3039</v>
      </c>
      <c r="B279" s="746" t="s">
        <v>2707</v>
      </c>
      <c r="C279" s="756">
        <v>2023629</v>
      </c>
      <c r="D279" s="757">
        <v>45352</v>
      </c>
      <c r="E279" s="750" t="s">
        <v>2725</v>
      </c>
      <c r="F279" s="753">
        <v>237440</v>
      </c>
      <c r="G279" s="765">
        <v>237440</v>
      </c>
      <c r="H279" s="765">
        <f>F279-G279</f>
        <v>0</v>
      </c>
      <c r="I279" s="744"/>
      <c r="J279" s="744"/>
      <c r="K279" s="744"/>
      <c r="L279" s="744"/>
      <c r="M279" s="744"/>
      <c r="N279" s="744"/>
      <c r="O279" s="744"/>
      <c r="P279" s="744"/>
      <c r="Q279" s="744"/>
      <c r="R279" s="744"/>
      <c r="S279" s="744"/>
      <c r="T279" s="744"/>
      <c r="U279" s="744"/>
      <c r="V279" s="744"/>
      <c r="W279" s="744"/>
      <c r="X279" s="744"/>
      <c r="Y279" s="744"/>
      <c r="Z279" s="744"/>
      <c r="AA279" s="744"/>
      <c r="AB279" s="744"/>
      <c r="AC279" s="744"/>
      <c r="AD279" s="744"/>
      <c r="AE279" s="744"/>
      <c r="AF279" s="744"/>
      <c r="AG279" s="744"/>
      <c r="AH279" s="744"/>
      <c r="AI279" s="744"/>
      <c r="AJ279" s="744"/>
      <c r="AK279" s="744"/>
      <c r="AL279" s="744"/>
      <c r="AM279" s="744"/>
      <c r="AN279" s="744"/>
      <c r="AO279" s="744"/>
      <c r="AP279" s="744"/>
      <c r="AQ279" s="744"/>
      <c r="AR279" s="744"/>
      <c r="AS279" s="744"/>
      <c r="AT279" s="744"/>
      <c r="AU279" s="744"/>
      <c r="AV279" s="744"/>
      <c r="AW279" s="744"/>
      <c r="AX279" s="744"/>
      <c r="AY279" s="744"/>
      <c r="AZ279" s="744"/>
      <c r="BA279" s="744"/>
      <c r="BB279" s="744"/>
      <c r="BC279" s="744"/>
      <c r="BD279" s="744"/>
      <c r="BE279" s="744"/>
      <c r="BF279" s="744"/>
      <c r="BG279" s="744"/>
      <c r="BH279" s="744"/>
      <c r="BI279" s="744"/>
      <c r="BJ279" s="744"/>
      <c r="BK279" s="744"/>
      <c r="BL279" s="744"/>
    </row>
    <row r="280" spans="1:64" s="752" customFormat="1" ht="15" customHeight="1">
      <c r="A280" s="746" t="s">
        <v>3039</v>
      </c>
      <c r="B280" s="746" t="s">
        <v>2769</v>
      </c>
      <c r="C280" s="756">
        <v>4224417</v>
      </c>
      <c r="D280" s="757">
        <v>45231</v>
      </c>
      <c r="E280" s="760" t="s">
        <v>3184</v>
      </c>
      <c r="F280" s="751">
        <v>471312</v>
      </c>
      <c r="G280" s="765"/>
      <c r="H280" s="765"/>
      <c r="I280" s="744"/>
      <c r="J280" s="744"/>
      <c r="K280" s="744"/>
      <c r="L280" s="744"/>
      <c r="M280" s="744"/>
      <c r="N280" s="744"/>
      <c r="O280" s="744"/>
      <c r="P280" s="744"/>
      <c r="Q280" s="744"/>
      <c r="R280" s="744"/>
      <c r="S280" s="744"/>
      <c r="T280" s="744"/>
      <c r="U280" s="744"/>
      <c r="V280" s="744"/>
      <c r="W280" s="744"/>
      <c r="X280" s="744"/>
      <c r="Y280" s="744"/>
      <c r="Z280" s="744"/>
      <c r="AA280" s="744"/>
      <c r="AB280" s="744"/>
      <c r="AC280" s="744"/>
      <c r="AD280" s="744"/>
      <c r="AE280" s="744"/>
      <c r="AF280" s="744"/>
      <c r="AG280" s="744"/>
      <c r="AH280" s="744"/>
      <c r="AI280" s="744"/>
      <c r="AJ280" s="744"/>
      <c r="AK280" s="744"/>
      <c r="AL280" s="744"/>
      <c r="AM280" s="744"/>
      <c r="AN280" s="744"/>
      <c r="AO280" s="744"/>
      <c r="AP280" s="744"/>
      <c r="AQ280" s="744"/>
      <c r="AR280" s="744"/>
      <c r="AS280" s="744"/>
      <c r="AT280" s="744"/>
      <c r="AU280" s="744"/>
      <c r="AV280" s="744"/>
      <c r="AW280" s="744"/>
      <c r="AX280" s="744"/>
      <c r="AY280" s="744"/>
      <c r="AZ280" s="744"/>
      <c r="BA280" s="744"/>
      <c r="BB280" s="744"/>
      <c r="BC280" s="744"/>
      <c r="BD280" s="744"/>
      <c r="BE280" s="744"/>
      <c r="BF280" s="744"/>
      <c r="BG280" s="744"/>
      <c r="BH280" s="744"/>
      <c r="BI280" s="744"/>
      <c r="BJ280" s="744"/>
      <c r="BK280" s="744"/>
      <c r="BL280" s="744"/>
    </row>
    <row r="281" spans="1:64" s="752" customFormat="1" ht="15" customHeight="1">
      <c r="A281" s="746" t="s">
        <v>3039</v>
      </c>
      <c r="B281" s="746" t="s">
        <v>3195</v>
      </c>
      <c r="C281" s="756">
        <v>4224547</v>
      </c>
      <c r="D281" s="757">
        <v>45261</v>
      </c>
      <c r="E281" s="760" t="s">
        <v>3196</v>
      </c>
      <c r="F281" s="758">
        <v>319928</v>
      </c>
      <c r="G281" s="765"/>
      <c r="H281" s="765"/>
      <c r="I281" s="744"/>
      <c r="J281" s="744"/>
      <c r="K281" s="744"/>
      <c r="L281" s="744"/>
      <c r="M281" s="744"/>
      <c r="N281" s="744"/>
      <c r="O281" s="744"/>
      <c r="P281" s="744"/>
      <c r="Q281" s="744"/>
      <c r="R281" s="744"/>
      <c r="S281" s="744"/>
      <c r="T281" s="744"/>
      <c r="U281" s="744"/>
      <c r="V281" s="744"/>
      <c r="W281" s="744"/>
      <c r="X281" s="744"/>
      <c r="Y281" s="744"/>
      <c r="Z281" s="744"/>
      <c r="AA281" s="744"/>
      <c r="AB281" s="744"/>
      <c r="AC281" s="744"/>
      <c r="AD281" s="744"/>
      <c r="AE281" s="744"/>
      <c r="AF281" s="744"/>
      <c r="AG281" s="744"/>
      <c r="AH281" s="744"/>
      <c r="AI281" s="744"/>
      <c r="AJ281" s="744"/>
      <c r="AK281" s="744"/>
      <c r="AL281" s="744"/>
      <c r="AM281" s="744"/>
      <c r="AN281" s="744"/>
      <c r="AO281" s="744"/>
      <c r="AP281" s="744"/>
      <c r="AQ281" s="744"/>
      <c r="AR281" s="744"/>
      <c r="AS281" s="744"/>
      <c r="AT281" s="744"/>
      <c r="AU281" s="744"/>
      <c r="AV281" s="744"/>
      <c r="AW281" s="744"/>
      <c r="AX281" s="744"/>
      <c r="AY281" s="744"/>
      <c r="AZ281" s="744"/>
      <c r="BA281" s="744"/>
      <c r="BB281" s="744"/>
      <c r="BC281" s="744"/>
      <c r="BD281" s="744"/>
      <c r="BE281" s="744"/>
      <c r="BF281" s="744"/>
      <c r="BG281" s="744"/>
      <c r="BH281" s="744"/>
      <c r="BI281" s="744"/>
      <c r="BJ281" s="744"/>
      <c r="BK281" s="744"/>
      <c r="BL281" s="744"/>
    </row>
    <row r="282" spans="1:64" s="752" customFormat="1" ht="15" customHeight="1">
      <c r="A282" s="746" t="s">
        <v>3039</v>
      </c>
      <c r="B282" s="746" t="s">
        <v>3197</v>
      </c>
      <c r="C282" s="746"/>
      <c r="D282" s="746"/>
      <c r="E282" s="760" t="s">
        <v>3198</v>
      </c>
      <c r="F282" s="751">
        <v>600000</v>
      </c>
      <c r="G282" s="765"/>
      <c r="H282" s="765"/>
      <c r="I282" s="744"/>
      <c r="J282" s="744"/>
      <c r="K282" s="744"/>
      <c r="L282" s="744"/>
      <c r="M282" s="744"/>
      <c r="N282" s="744"/>
      <c r="O282" s="744"/>
      <c r="P282" s="744"/>
      <c r="Q282" s="744"/>
      <c r="R282" s="744"/>
      <c r="S282" s="744"/>
      <c r="T282" s="744"/>
      <c r="U282" s="744"/>
      <c r="V282" s="744"/>
      <c r="W282" s="744"/>
      <c r="X282" s="744"/>
      <c r="Y282" s="744"/>
      <c r="Z282" s="744"/>
      <c r="AA282" s="744"/>
      <c r="AB282" s="744"/>
      <c r="AC282" s="744"/>
      <c r="AD282" s="744"/>
      <c r="AE282" s="744"/>
      <c r="AF282" s="744"/>
      <c r="AG282" s="744"/>
      <c r="AH282" s="744"/>
      <c r="AI282" s="744"/>
      <c r="AJ282" s="744"/>
      <c r="AK282" s="744"/>
      <c r="AL282" s="744"/>
      <c r="AM282" s="744"/>
      <c r="AN282" s="744"/>
      <c r="AO282" s="744"/>
      <c r="AP282" s="744"/>
      <c r="AQ282" s="744"/>
      <c r="AR282" s="744"/>
      <c r="AS282" s="744"/>
      <c r="AT282" s="744"/>
      <c r="AU282" s="744"/>
      <c r="AV282" s="744"/>
      <c r="AW282" s="744"/>
      <c r="AX282" s="744"/>
      <c r="AY282" s="744"/>
      <c r="AZ282" s="744"/>
      <c r="BA282" s="744"/>
      <c r="BB282" s="744"/>
      <c r="BC282" s="744"/>
      <c r="BD282" s="744"/>
      <c r="BE282" s="744"/>
      <c r="BF282" s="744"/>
      <c r="BG282" s="744"/>
      <c r="BH282" s="744"/>
      <c r="BI282" s="744"/>
      <c r="BJ282" s="744"/>
      <c r="BK282" s="744"/>
      <c r="BL282" s="744"/>
    </row>
    <row r="283" spans="1:64" s="752" customFormat="1" ht="15" customHeight="1">
      <c r="A283" s="746" t="s">
        <v>3039</v>
      </c>
      <c r="B283" s="746" t="s">
        <v>3199</v>
      </c>
      <c r="C283" s="756">
        <v>4004880</v>
      </c>
      <c r="D283" s="757">
        <v>45383</v>
      </c>
      <c r="E283" s="760" t="s">
        <v>3200</v>
      </c>
      <c r="F283" s="751">
        <v>233030</v>
      </c>
      <c r="G283" s="765"/>
      <c r="H283" s="765"/>
      <c r="I283" s="744"/>
      <c r="J283" s="744"/>
      <c r="K283" s="744"/>
      <c r="L283" s="744"/>
      <c r="M283" s="744"/>
      <c r="N283" s="744"/>
      <c r="O283" s="744"/>
      <c r="P283" s="744"/>
      <c r="Q283" s="744"/>
      <c r="R283" s="744"/>
      <c r="S283" s="744"/>
      <c r="T283" s="744"/>
      <c r="U283" s="744"/>
      <c r="V283" s="744"/>
      <c r="W283" s="744"/>
      <c r="X283" s="744"/>
      <c r="Y283" s="744"/>
      <c r="Z283" s="744"/>
      <c r="AA283" s="744"/>
      <c r="AB283" s="744"/>
      <c r="AC283" s="744"/>
      <c r="AD283" s="744"/>
      <c r="AE283" s="744"/>
      <c r="AF283" s="744"/>
      <c r="AG283" s="744"/>
      <c r="AH283" s="744"/>
      <c r="AI283" s="744"/>
      <c r="AJ283" s="744"/>
      <c r="AK283" s="744"/>
      <c r="AL283" s="744"/>
      <c r="AM283" s="744"/>
      <c r="AN283" s="744"/>
      <c r="AO283" s="744"/>
      <c r="AP283" s="744"/>
      <c r="AQ283" s="744"/>
      <c r="AR283" s="744"/>
      <c r="AS283" s="744"/>
      <c r="AT283" s="744"/>
      <c r="AU283" s="744"/>
      <c r="AV283" s="744"/>
      <c r="AW283" s="744"/>
      <c r="AX283" s="744"/>
      <c r="AY283" s="744"/>
      <c r="AZ283" s="744"/>
      <c r="BA283" s="744"/>
      <c r="BB283" s="744"/>
      <c r="BC283" s="744"/>
      <c r="BD283" s="744"/>
      <c r="BE283" s="744"/>
      <c r="BF283" s="744"/>
      <c r="BG283" s="744"/>
      <c r="BH283" s="744"/>
      <c r="BI283" s="744"/>
      <c r="BJ283" s="744"/>
      <c r="BK283" s="744"/>
      <c r="BL283" s="744"/>
    </row>
    <row r="284" spans="1:64" s="752" customFormat="1" ht="15" customHeight="1">
      <c r="A284" s="746" t="s">
        <v>3039</v>
      </c>
      <c r="B284" s="746" t="s">
        <v>2739</v>
      </c>
      <c r="C284" s="759">
        <v>4083291</v>
      </c>
      <c r="D284" s="757">
        <v>45444</v>
      </c>
      <c r="E284" s="750" t="s">
        <v>2790</v>
      </c>
      <c r="F284" s="751">
        <v>80000</v>
      </c>
      <c r="G284" s="765"/>
      <c r="H284" s="765"/>
      <c r="I284" s="744"/>
      <c r="J284" s="744"/>
      <c r="K284" s="744"/>
      <c r="L284" s="744"/>
      <c r="M284" s="744"/>
      <c r="N284" s="744"/>
      <c r="O284" s="744"/>
      <c r="P284" s="744"/>
      <c r="Q284" s="744"/>
      <c r="R284" s="744"/>
      <c r="S284" s="744"/>
      <c r="T284" s="744"/>
      <c r="U284" s="744"/>
      <c r="V284" s="744"/>
      <c r="W284" s="744"/>
      <c r="X284" s="744"/>
      <c r="Y284" s="744"/>
      <c r="Z284" s="744"/>
      <c r="AA284" s="744"/>
      <c r="AB284" s="744"/>
      <c r="AC284" s="744"/>
      <c r="AD284" s="744"/>
      <c r="AE284" s="744"/>
      <c r="AF284" s="744"/>
      <c r="AG284" s="744"/>
      <c r="AH284" s="744"/>
      <c r="AI284" s="744"/>
      <c r="AJ284" s="744"/>
      <c r="AK284" s="744"/>
      <c r="AL284" s="744"/>
      <c r="AM284" s="744"/>
      <c r="AN284" s="744"/>
      <c r="AO284" s="744"/>
      <c r="AP284" s="744"/>
      <c r="AQ284" s="744"/>
      <c r="AR284" s="744"/>
      <c r="AS284" s="744"/>
      <c r="AT284" s="744"/>
      <c r="AU284" s="744"/>
      <c r="AV284" s="744"/>
      <c r="AW284" s="744"/>
      <c r="AX284" s="744"/>
      <c r="AY284" s="744"/>
      <c r="AZ284" s="744"/>
      <c r="BA284" s="744"/>
      <c r="BB284" s="744"/>
      <c r="BC284" s="744"/>
      <c r="BD284" s="744"/>
      <c r="BE284" s="744"/>
      <c r="BF284" s="744"/>
      <c r="BG284" s="744"/>
      <c r="BH284" s="744"/>
      <c r="BI284" s="744"/>
      <c r="BJ284" s="744"/>
      <c r="BK284" s="744"/>
      <c r="BL284" s="744"/>
    </row>
    <row r="285" spans="1:64" s="752" customFormat="1" ht="15" customHeight="1">
      <c r="A285" s="746" t="s">
        <v>3039</v>
      </c>
      <c r="B285" s="746" t="s">
        <v>2755</v>
      </c>
      <c r="C285" s="756">
        <v>4224420</v>
      </c>
      <c r="D285" s="757">
        <v>45292</v>
      </c>
      <c r="E285" s="760" t="s">
        <v>2807</v>
      </c>
      <c r="F285" s="751">
        <v>790600</v>
      </c>
      <c r="G285" s="765"/>
      <c r="H285" s="765"/>
      <c r="I285" s="744"/>
      <c r="J285" s="744"/>
      <c r="K285" s="744"/>
      <c r="L285" s="744"/>
      <c r="M285" s="744"/>
      <c r="N285" s="744"/>
      <c r="O285" s="744"/>
      <c r="P285" s="744"/>
      <c r="Q285" s="744"/>
      <c r="R285" s="744"/>
      <c r="S285" s="744"/>
      <c r="T285" s="744"/>
      <c r="U285" s="744"/>
      <c r="V285" s="744"/>
      <c r="W285" s="744"/>
      <c r="X285" s="744"/>
      <c r="Y285" s="744"/>
      <c r="Z285" s="744"/>
      <c r="AA285" s="744"/>
      <c r="AB285" s="744"/>
      <c r="AC285" s="744"/>
      <c r="AD285" s="744"/>
      <c r="AE285" s="744"/>
      <c r="AF285" s="744"/>
      <c r="AG285" s="744"/>
      <c r="AH285" s="744"/>
      <c r="AI285" s="744"/>
      <c r="AJ285" s="744"/>
      <c r="AK285" s="744"/>
      <c r="AL285" s="744"/>
      <c r="AM285" s="744"/>
      <c r="AN285" s="744"/>
      <c r="AO285" s="744"/>
      <c r="AP285" s="744"/>
      <c r="AQ285" s="744"/>
      <c r="AR285" s="744"/>
      <c r="AS285" s="744"/>
      <c r="AT285" s="744"/>
      <c r="AU285" s="744"/>
      <c r="AV285" s="744"/>
      <c r="AW285" s="744"/>
      <c r="AX285" s="744"/>
      <c r="AY285" s="744"/>
      <c r="AZ285" s="744"/>
      <c r="BA285" s="744"/>
      <c r="BB285" s="744"/>
      <c r="BC285" s="744"/>
      <c r="BD285" s="744"/>
      <c r="BE285" s="744"/>
      <c r="BF285" s="744"/>
      <c r="BG285" s="744"/>
      <c r="BH285" s="744"/>
      <c r="BI285" s="744"/>
      <c r="BJ285" s="744"/>
      <c r="BK285" s="744"/>
      <c r="BL285" s="744"/>
    </row>
    <row r="286" spans="1:64" s="752" customFormat="1" ht="15" customHeight="1">
      <c r="A286" s="746" t="s">
        <v>3039</v>
      </c>
      <c r="B286" s="746" t="s">
        <v>2755</v>
      </c>
      <c r="C286" s="756">
        <v>4224584</v>
      </c>
      <c r="D286" s="757">
        <v>45413</v>
      </c>
      <c r="E286" s="760" t="s">
        <v>3194</v>
      </c>
      <c r="F286" s="751">
        <v>131600</v>
      </c>
      <c r="G286" s="765"/>
      <c r="H286" s="765"/>
      <c r="I286" s="744"/>
      <c r="J286" s="744"/>
      <c r="K286" s="744"/>
      <c r="L286" s="744"/>
      <c r="M286" s="744"/>
      <c r="N286" s="744"/>
      <c r="O286" s="744"/>
      <c r="P286" s="744"/>
      <c r="Q286" s="744"/>
      <c r="R286" s="744"/>
      <c r="S286" s="744"/>
      <c r="T286" s="744"/>
      <c r="U286" s="744"/>
      <c r="V286" s="744"/>
      <c r="W286" s="744"/>
      <c r="X286" s="744"/>
      <c r="Y286" s="744"/>
      <c r="Z286" s="744"/>
      <c r="AA286" s="744"/>
      <c r="AB286" s="744"/>
      <c r="AC286" s="744"/>
      <c r="AD286" s="744"/>
      <c r="AE286" s="744"/>
      <c r="AF286" s="744"/>
      <c r="AG286" s="744"/>
      <c r="AH286" s="744"/>
      <c r="AI286" s="744"/>
      <c r="AJ286" s="744"/>
      <c r="AK286" s="744"/>
      <c r="AL286" s="744"/>
      <c r="AM286" s="744"/>
      <c r="AN286" s="744"/>
      <c r="AO286" s="744"/>
      <c r="AP286" s="744"/>
      <c r="AQ286" s="744"/>
      <c r="AR286" s="744"/>
      <c r="AS286" s="744"/>
      <c r="AT286" s="744"/>
      <c r="AU286" s="744"/>
      <c r="AV286" s="744"/>
      <c r="AW286" s="744"/>
      <c r="AX286" s="744"/>
      <c r="AY286" s="744"/>
      <c r="AZ286" s="744"/>
      <c r="BA286" s="744"/>
      <c r="BB286" s="744"/>
      <c r="BC286" s="744"/>
      <c r="BD286" s="744"/>
      <c r="BE286" s="744"/>
      <c r="BF286" s="744"/>
      <c r="BG286" s="744"/>
      <c r="BH286" s="744"/>
      <c r="BI286" s="744"/>
      <c r="BJ286" s="744"/>
      <c r="BK286" s="744"/>
      <c r="BL286" s="744"/>
    </row>
    <row r="287" spans="1:64" s="752" customFormat="1" ht="15" customHeight="1">
      <c r="A287" s="746" t="s">
        <v>3039</v>
      </c>
      <c r="B287" s="752" t="s">
        <v>2756</v>
      </c>
      <c r="C287" s="756" t="s">
        <v>3201</v>
      </c>
      <c r="D287" s="757">
        <v>45292</v>
      </c>
      <c r="E287" s="760" t="s">
        <v>2808</v>
      </c>
      <c r="F287" s="751">
        <v>347500</v>
      </c>
      <c r="G287" s="765">
        <v>347500</v>
      </c>
      <c r="H287" s="765">
        <f>F287-G287</f>
        <v>0</v>
      </c>
      <c r="I287" s="744"/>
      <c r="J287" s="744"/>
      <c r="K287" s="744"/>
      <c r="L287" s="744"/>
      <c r="M287" s="744"/>
      <c r="N287" s="744"/>
      <c r="O287" s="744"/>
      <c r="P287" s="744"/>
      <c r="Q287" s="744"/>
      <c r="R287" s="744"/>
      <c r="S287" s="744"/>
      <c r="T287" s="744"/>
      <c r="U287" s="744"/>
      <c r="V287" s="744"/>
      <c r="W287" s="744"/>
      <c r="X287" s="744"/>
      <c r="Y287" s="744"/>
      <c r="Z287" s="744"/>
      <c r="AA287" s="744"/>
      <c r="AB287" s="744"/>
      <c r="AC287" s="744"/>
      <c r="AD287" s="744"/>
      <c r="AE287" s="744"/>
      <c r="AF287" s="744"/>
      <c r="AG287" s="744"/>
      <c r="AH287" s="744"/>
      <c r="AI287" s="744"/>
      <c r="AJ287" s="744"/>
      <c r="AK287" s="744"/>
      <c r="AL287" s="744"/>
      <c r="AM287" s="744"/>
      <c r="AN287" s="744"/>
      <c r="AO287" s="744"/>
      <c r="AP287" s="744"/>
      <c r="AQ287" s="744"/>
      <c r="AR287" s="744"/>
      <c r="AS287" s="744"/>
      <c r="AT287" s="744"/>
      <c r="AU287" s="744"/>
      <c r="AV287" s="744"/>
      <c r="AW287" s="744"/>
      <c r="AX287" s="744"/>
      <c r="AY287" s="744"/>
      <c r="AZ287" s="744"/>
      <c r="BA287" s="744"/>
      <c r="BB287" s="744"/>
      <c r="BC287" s="744"/>
      <c r="BD287" s="744"/>
      <c r="BE287" s="744"/>
      <c r="BF287" s="744"/>
      <c r="BG287" s="744"/>
      <c r="BH287" s="744"/>
      <c r="BI287" s="744"/>
      <c r="BJ287" s="744"/>
      <c r="BK287" s="744"/>
      <c r="BL287" s="744"/>
    </row>
    <row r="288" spans="1:64" s="752" customFormat="1" ht="15" customHeight="1">
      <c r="A288" s="746" t="s">
        <v>3039</v>
      </c>
      <c r="B288" s="752" t="s">
        <v>2756</v>
      </c>
      <c r="C288" s="747"/>
      <c r="D288" s="747"/>
      <c r="E288" s="760" t="s">
        <v>2809</v>
      </c>
      <c r="F288" s="751">
        <v>44080</v>
      </c>
      <c r="G288" s="765"/>
      <c r="H288" s="765"/>
      <c r="I288" s="744"/>
      <c r="J288" s="744"/>
      <c r="K288" s="744"/>
      <c r="L288" s="744"/>
      <c r="M288" s="744"/>
      <c r="N288" s="744"/>
      <c r="O288" s="744"/>
      <c r="P288" s="744"/>
      <c r="Q288" s="744"/>
      <c r="R288" s="744"/>
      <c r="S288" s="744"/>
      <c r="T288" s="744"/>
      <c r="U288" s="744"/>
      <c r="V288" s="744"/>
      <c r="W288" s="744"/>
      <c r="X288" s="744"/>
      <c r="Y288" s="744"/>
      <c r="Z288" s="744"/>
      <c r="AA288" s="744"/>
      <c r="AB288" s="744"/>
      <c r="AC288" s="744"/>
      <c r="AD288" s="744"/>
      <c r="AE288" s="744"/>
      <c r="AF288" s="744"/>
      <c r="AG288" s="744"/>
      <c r="AH288" s="744"/>
      <c r="AI288" s="744"/>
      <c r="AJ288" s="744"/>
      <c r="AK288" s="744"/>
      <c r="AL288" s="744"/>
      <c r="AM288" s="744"/>
      <c r="AN288" s="744"/>
      <c r="AO288" s="744"/>
      <c r="AP288" s="744"/>
      <c r="AQ288" s="744"/>
      <c r="AR288" s="744"/>
      <c r="AS288" s="744"/>
      <c r="AT288" s="744"/>
      <c r="AU288" s="744"/>
      <c r="AV288" s="744"/>
      <c r="AW288" s="744"/>
      <c r="AX288" s="744"/>
      <c r="AY288" s="744"/>
      <c r="AZ288" s="744"/>
      <c r="BA288" s="744"/>
      <c r="BB288" s="744"/>
      <c r="BC288" s="744"/>
      <c r="BD288" s="744"/>
      <c r="BE288" s="744"/>
      <c r="BF288" s="744"/>
      <c r="BG288" s="744"/>
      <c r="BH288" s="744"/>
      <c r="BI288" s="744"/>
      <c r="BJ288" s="744"/>
      <c r="BK288" s="744"/>
      <c r="BL288" s="744"/>
    </row>
    <row r="289" spans="1:64" s="752" customFormat="1" ht="15" customHeight="1">
      <c r="A289" s="746" t="s">
        <v>3039</v>
      </c>
      <c r="B289" s="746" t="s">
        <v>2748</v>
      </c>
      <c r="C289" s="756">
        <v>4224536</v>
      </c>
      <c r="D289" s="757">
        <v>45231</v>
      </c>
      <c r="E289" s="750" t="s">
        <v>2801</v>
      </c>
      <c r="F289" s="751">
        <v>280500</v>
      </c>
      <c r="G289" s="765"/>
      <c r="H289" s="765"/>
      <c r="I289" s="744"/>
      <c r="J289" s="744"/>
      <c r="K289" s="744"/>
      <c r="L289" s="744"/>
      <c r="M289" s="744"/>
      <c r="N289" s="744"/>
      <c r="O289" s="744"/>
      <c r="P289" s="744"/>
      <c r="Q289" s="744"/>
      <c r="R289" s="744"/>
      <c r="S289" s="744"/>
      <c r="T289" s="744"/>
      <c r="U289" s="744"/>
      <c r="V289" s="744"/>
      <c r="W289" s="744"/>
      <c r="X289" s="744"/>
      <c r="Y289" s="744"/>
      <c r="Z289" s="744"/>
      <c r="AA289" s="744"/>
      <c r="AB289" s="744"/>
      <c r="AC289" s="744"/>
      <c r="AD289" s="744"/>
      <c r="AE289" s="744"/>
      <c r="AF289" s="744"/>
      <c r="AG289" s="744"/>
      <c r="AH289" s="744"/>
      <c r="AI289" s="744"/>
      <c r="AJ289" s="744"/>
      <c r="AK289" s="744"/>
      <c r="AL289" s="744"/>
      <c r="AM289" s="744"/>
      <c r="AN289" s="744"/>
      <c r="AO289" s="744"/>
      <c r="AP289" s="744"/>
      <c r="AQ289" s="744"/>
      <c r="AR289" s="744"/>
      <c r="AS289" s="744"/>
      <c r="AT289" s="744"/>
      <c r="AU289" s="744"/>
      <c r="AV289" s="744"/>
      <c r="AW289" s="744"/>
      <c r="AX289" s="744"/>
      <c r="AY289" s="744"/>
      <c r="AZ289" s="744"/>
      <c r="BA289" s="744"/>
      <c r="BB289" s="744"/>
      <c r="BC289" s="744"/>
      <c r="BD289" s="744"/>
      <c r="BE289" s="744"/>
      <c r="BF289" s="744"/>
      <c r="BG289" s="744"/>
      <c r="BH289" s="744"/>
      <c r="BI289" s="744"/>
      <c r="BJ289" s="744"/>
      <c r="BK289" s="744"/>
      <c r="BL289" s="744"/>
    </row>
    <row r="290" spans="1:64" s="752" customFormat="1" ht="15" customHeight="1">
      <c r="A290" s="746" t="s">
        <v>3039</v>
      </c>
      <c r="B290" s="746" t="s">
        <v>2748</v>
      </c>
      <c r="C290" s="756" t="s">
        <v>3202</v>
      </c>
      <c r="D290" s="757">
        <v>45323</v>
      </c>
      <c r="E290" s="760" t="s">
        <v>3203</v>
      </c>
      <c r="F290" s="758">
        <v>488371</v>
      </c>
      <c r="G290" s="765"/>
      <c r="H290" s="765"/>
      <c r="I290" s="744"/>
      <c r="J290" s="744"/>
      <c r="K290" s="744"/>
      <c r="L290" s="744"/>
      <c r="M290" s="744"/>
      <c r="N290" s="744"/>
      <c r="O290" s="744"/>
      <c r="P290" s="744"/>
      <c r="Q290" s="744"/>
      <c r="R290" s="744"/>
      <c r="S290" s="744"/>
      <c r="T290" s="744"/>
      <c r="U290" s="744"/>
      <c r="V290" s="744"/>
      <c r="W290" s="744"/>
      <c r="X290" s="744"/>
      <c r="Y290" s="744"/>
      <c r="Z290" s="744"/>
      <c r="AA290" s="744"/>
      <c r="AB290" s="744"/>
      <c r="AC290" s="744"/>
      <c r="AD290" s="744"/>
      <c r="AE290" s="744"/>
      <c r="AF290" s="744"/>
      <c r="AG290" s="744"/>
      <c r="AH290" s="744"/>
      <c r="AI290" s="744"/>
      <c r="AJ290" s="744"/>
      <c r="AK290" s="744"/>
      <c r="AL290" s="744"/>
      <c r="AM290" s="744"/>
      <c r="AN290" s="744"/>
      <c r="AO290" s="744"/>
      <c r="AP290" s="744"/>
      <c r="AQ290" s="744"/>
      <c r="AR290" s="744"/>
      <c r="AS290" s="744"/>
      <c r="AT290" s="744"/>
      <c r="AU290" s="744"/>
      <c r="AV290" s="744"/>
      <c r="AW290" s="744"/>
      <c r="AX290" s="744"/>
      <c r="AY290" s="744"/>
      <c r="AZ290" s="744"/>
      <c r="BA290" s="744"/>
      <c r="BB290" s="744"/>
      <c r="BC290" s="744"/>
      <c r="BD290" s="744"/>
      <c r="BE290" s="744"/>
      <c r="BF290" s="744"/>
      <c r="BG290" s="744"/>
      <c r="BH290" s="744"/>
      <c r="BI290" s="744"/>
      <c r="BJ290" s="744"/>
      <c r="BK290" s="744"/>
      <c r="BL290" s="744"/>
    </row>
    <row r="291" spans="1:64" s="752" customFormat="1" ht="15" customHeight="1">
      <c r="A291" s="746" t="s">
        <v>3039</v>
      </c>
      <c r="B291" s="746" t="s">
        <v>2748</v>
      </c>
      <c r="C291" s="756" t="s">
        <v>3204</v>
      </c>
      <c r="D291" s="757">
        <v>45323</v>
      </c>
      <c r="E291" s="750" t="s">
        <v>3171</v>
      </c>
      <c r="F291" s="753">
        <v>240000</v>
      </c>
      <c r="G291" s="765"/>
      <c r="H291" s="765"/>
      <c r="I291" s="744"/>
      <c r="J291" s="744"/>
      <c r="K291" s="744"/>
      <c r="L291" s="744"/>
      <c r="M291" s="744"/>
      <c r="N291" s="744"/>
      <c r="O291" s="744"/>
      <c r="P291" s="744"/>
      <c r="Q291" s="744"/>
      <c r="R291" s="744"/>
      <c r="S291" s="744"/>
      <c r="T291" s="744"/>
      <c r="U291" s="744"/>
      <c r="V291" s="744"/>
      <c r="W291" s="744"/>
      <c r="X291" s="744"/>
      <c r="Y291" s="744"/>
      <c r="Z291" s="744"/>
      <c r="AA291" s="744"/>
      <c r="AB291" s="744"/>
      <c r="AC291" s="744"/>
      <c r="AD291" s="744"/>
      <c r="AE291" s="744"/>
      <c r="AF291" s="744"/>
      <c r="AG291" s="744"/>
      <c r="AH291" s="744"/>
      <c r="AI291" s="744"/>
      <c r="AJ291" s="744"/>
      <c r="AK291" s="744"/>
      <c r="AL291" s="744"/>
      <c r="AM291" s="744"/>
      <c r="AN291" s="744"/>
      <c r="AO291" s="744"/>
      <c r="AP291" s="744"/>
      <c r="AQ291" s="744"/>
      <c r="AR291" s="744"/>
      <c r="AS291" s="744"/>
      <c r="AT291" s="744"/>
      <c r="AU291" s="744"/>
      <c r="AV291" s="744"/>
      <c r="AW291" s="744"/>
      <c r="AX291" s="744"/>
      <c r="AY291" s="744"/>
      <c r="AZ291" s="744"/>
      <c r="BA291" s="744"/>
      <c r="BB291" s="744"/>
      <c r="BC291" s="744"/>
      <c r="BD291" s="744"/>
      <c r="BE291" s="744"/>
      <c r="BF291" s="744"/>
      <c r="BG291" s="744"/>
      <c r="BH291" s="744"/>
      <c r="BI291" s="744"/>
      <c r="BJ291" s="744"/>
      <c r="BK291" s="744"/>
      <c r="BL291" s="744"/>
    </row>
    <row r="292" spans="1:64" s="752" customFormat="1" ht="15" customHeight="1">
      <c r="A292" s="746" t="s">
        <v>3039</v>
      </c>
      <c r="B292" s="746" t="s">
        <v>2748</v>
      </c>
      <c r="C292" s="759" t="s">
        <v>3205</v>
      </c>
      <c r="D292" s="757">
        <v>45352</v>
      </c>
      <c r="E292" s="750" t="s">
        <v>3206</v>
      </c>
      <c r="F292" s="751">
        <v>309486</v>
      </c>
      <c r="G292" s="765"/>
      <c r="H292" s="765"/>
      <c r="I292" s="744"/>
      <c r="J292" s="744"/>
      <c r="K292" s="744"/>
      <c r="L292" s="744"/>
      <c r="M292" s="744"/>
      <c r="N292" s="744"/>
      <c r="O292" s="744"/>
      <c r="P292" s="744"/>
      <c r="Q292" s="744"/>
      <c r="R292" s="744"/>
      <c r="S292" s="744"/>
      <c r="T292" s="744"/>
      <c r="U292" s="744"/>
      <c r="V292" s="744"/>
      <c r="W292" s="744"/>
      <c r="X292" s="744"/>
      <c r="Y292" s="744"/>
      <c r="Z292" s="744"/>
      <c r="AA292" s="744"/>
      <c r="AB292" s="744"/>
      <c r="AC292" s="744"/>
      <c r="AD292" s="744"/>
      <c r="AE292" s="744"/>
      <c r="AF292" s="744"/>
      <c r="AG292" s="744"/>
      <c r="AH292" s="744"/>
      <c r="AI292" s="744"/>
      <c r="AJ292" s="744"/>
      <c r="AK292" s="744"/>
      <c r="AL292" s="744"/>
      <c r="AM292" s="744"/>
      <c r="AN292" s="744"/>
      <c r="AO292" s="744"/>
      <c r="AP292" s="744"/>
      <c r="AQ292" s="744"/>
      <c r="AR292" s="744"/>
      <c r="AS292" s="744"/>
      <c r="AT292" s="744"/>
      <c r="AU292" s="744"/>
      <c r="AV292" s="744"/>
      <c r="AW292" s="744"/>
      <c r="AX292" s="744"/>
      <c r="AY292" s="744"/>
      <c r="AZ292" s="744"/>
      <c r="BA292" s="744"/>
      <c r="BB292" s="744"/>
      <c r="BC292" s="744"/>
      <c r="BD292" s="744"/>
      <c r="BE292" s="744"/>
      <c r="BF292" s="744"/>
      <c r="BG292" s="744"/>
      <c r="BH292" s="744"/>
      <c r="BI292" s="744"/>
      <c r="BJ292" s="744"/>
      <c r="BK292" s="744"/>
      <c r="BL292" s="744"/>
    </row>
    <row r="293" spans="1:64" s="752" customFormat="1" ht="15" customHeight="1">
      <c r="A293" s="746" t="s">
        <v>3039</v>
      </c>
      <c r="B293" s="746" t="s">
        <v>2748</v>
      </c>
      <c r="C293" s="756" t="s">
        <v>3207</v>
      </c>
      <c r="D293" s="757">
        <v>45292</v>
      </c>
      <c r="E293" s="750" t="s">
        <v>3208</v>
      </c>
      <c r="F293" s="751">
        <v>179596</v>
      </c>
      <c r="G293" s="765"/>
      <c r="H293" s="765"/>
      <c r="I293" s="744"/>
      <c r="J293" s="744"/>
      <c r="K293" s="744"/>
      <c r="L293" s="744"/>
      <c r="M293" s="744"/>
      <c r="N293" s="744"/>
      <c r="O293" s="744"/>
      <c r="P293" s="744"/>
      <c r="Q293" s="744"/>
      <c r="R293" s="744"/>
      <c r="S293" s="744"/>
      <c r="T293" s="744"/>
      <c r="U293" s="744"/>
      <c r="V293" s="744"/>
      <c r="W293" s="744"/>
      <c r="X293" s="744"/>
      <c r="Y293" s="744"/>
      <c r="Z293" s="744"/>
      <c r="AA293" s="744"/>
      <c r="AB293" s="744"/>
      <c r="AC293" s="744"/>
      <c r="AD293" s="744"/>
      <c r="AE293" s="744"/>
      <c r="AF293" s="744"/>
      <c r="AG293" s="744"/>
      <c r="AH293" s="744"/>
      <c r="AI293" s="744"/>
      <c r="AJ293" s="744"/>
      <c r="AK293" s="744"/>
      <c r="AL293" s="744"/>
      <c r="AM293" s="744"/>
      <c r="AN293" s="744"/>
      <c r="AO293" s="744"/>
      <c r="AP293" s="744"/>
      <c r="AQ293" s="744"/>
      <c r="AR293" s="744"/>
      <c r="AS293" s="744"/>
      <c r="AT293" s="744"/>
      <c r="AU293" s="744"/>
      <c r="AV293" s="744"/>
      <c r="AW293" s="744"/>
      <c r="AX293" s="744"/>
      <c r="AY293" s="744"/>
      <c r="AZ293" s="744"/>
      <c r="BA293" s="744"/>
      <c r="BB293" s="744"/>
      <c r="BC293" s="744"/>
      <c r="BD293" s="744"/>
      <c r="BE293" s="744"/>
      <c r="BF293" s="744"/>
      <c r="BG293" s="744"/>
      <c r="BH293" s="744"/>
      <c r="BI293" s="744"/>
      <c r="BJ293" s="744"/>
      <c r="BK293" s="744"/>
      <c r="BL293" s="744"/>
    </row>
    <row r="294" spans="1:64" s="752" customFormat="1" ht="15" customHeight="1">
      <c r="A294" s="746" t="s">
        <v>3039</v>
      </c>
      <c r="B294" s="746" t="s">
        <v>3209</v>
      </c>
      <c r="C294" s="756" t="s">
        <v>3210</v>
      </c>
      <c r="D294" s="757">
        <v>45352</v>
      </c>
      <c r="E294" s="760" t="s">
        <v>3211</v>
      </c>
      <c r="F294" s="751">
        <v>58278</v>
      </c>
      <c r="G294" s="765"/>
      <c r="H294" s="765"/>
      <c r="I294" s="744"/>
      <c r="J294" s="744"/>
      <c r="K294" s="744"/>
      <c r="L294" s="744"/>
      <c r="M294" s="744"/>
      <c r="N294" s="744"/>
      <c r="O294" s="744"/>
      <c r="P294" s="744"/>
      <c r="Q294" s="744"/>
      <c r="R294" s="744"/>
      <c r="S294" s="744"/>
      <c r="T294" s="744"/>
      <c r="U294" s="744"/>
      <c r="V294" s="744"/>
      <c r="W294" s="744"/>
      <c r="X294" s="744"/>
      <c r="Y294" s="744"/>
      <c r="Z294" s="744"/>
      <c r="AA294" s="744"/>
      <c r="AB294" s="744"/>
      <c r="AC294" s="744"/>
      <c r="AD294" s="744"/>
      <c r="AE294" s="744"/>
      <c r="AF294" s="744"/>
      <c r="AG294" s="744"/>
      <c r="AH294" s="744"/>
      <c r="AI294" s="744"/>
      <c r="AJ294" s="744"/>
      <c r="AK294" s="744"/>
      <c r="AL294" s="744"/>
      <c r="AM294" s="744"/>
      <c r="AN294" s="744"/>
      <c r="AO294" s="744"/>
      <c r="AP294" s="744"/>
      <c r="AQ294" s="744"/>
      <c r="AR294" s="744"/>
      <c r="AS294" s="744"/>
      <c r="AT294" s="744"/>
      <c r="AU294" s="744"/>
      <c r="AV294" s="744"/>
      <c r="AW294" s="744"/>
      <c r="AX294" s="744"/>
      <c r="AY294" s="744"/>
      <c r="AZ294" s="744"/>
      <c r="BA294" s="744"/>
      <c r="BB294" s="744"/>
      <c r="BC294" s="744"/>
      <c r="BD294" s="744"/>
      <c r="BE294" s="744"/>
      <c r="BF294" s="744"/>
      <c r="BG294" s="744"/>
      <c r="BH294" s="744"/>
      <c r="BI294" s="744"/>
      <c r="BJ294" s="744"/>
      <c r="BK294" s="744"/>
      <c r="BL294" s="744"/>
    </row>
    <row r="295" spans="1:64" s="752" customFormat="1" ht="15" customHeight="1">
      <c r="A295" s="746" t="s">
        <v>3039</v>
      </c>
      <c r="B295" s="746" t="s">
        <v>2749</v>
      </c>
      <c r="C295" s="759">
        <v>4083270</v>
      </c>
      <c r="D295" s="757">
        <v>45352</v>
      </c>
      <c r="E295" s="750" t="s">
        <v>2802</v>
      </c>
      <c r="F295" s="751">
        <v>497000</v>
      </c>
      <c r="G295" s="765"/>
      <c r="H295" s="765"/>
      <c r="I295" s="744"/>
      <c r="J295" s="744"/>
      <c r="K295" s="744"/>
      <c r="L295" s="744"/>
      <c r="M295" s="744"/>
      <c r="N295" s="744"/>
      <c r="O295" s="744"/>
      <c r="P295" s="744"/>
      <c r="Q295" s="744"/>
      <c r="R295" s="744"/>
      <c r="S295" s="744"/>
      <c r="T295" s="744"/>
      <c r="U295" s="744"/>
      <c r="V295" s="744"/>
      <c r="W295" s="744"/>
      <c r="X295" s="744"/>
      <c r="Y295" s="744"/>
      <c r="Z295" s="744"/>
      <c r="AA295" s="744"/>
      <c r="AB295" s="744"/>
      <c r="AC295" s="744"/>
      <c r="AD295" s="744"/>
      <c r="AE295" s="744"/>
      <c r="AF295" s="744"/>
      <c r="AG295" s="744"/>
      <c r="AH295" s="744"/>
      <c r="AI295" s="744"/>
      <c r="AJ295" s="744"/>
      <c r="AK295" s="744"/>
      <c r="AL295" s="744"/>
      <c r="AM295" s="744"/>
      <c r="AN295" s="744"/>
      <c r="AO295" s="744"/>
      <c r="AP295" s="744"/>
      <c r="AQ295" s="744"/>
      <c r="AR295" s="744"/>
      <c r="AS295" s="744"/>
      <c r="AT295" s="744"/>
      <c r="AU295" s="744"/>
      <c r="AV295" s="744"/>
      <c r="AW295" s="744"/>
      <c r="AX295" s="744"/>
      <c r="AY295" s="744"/>
      <c r="AZ295" s="744"/>
      <c r="BA295" s="744"/>
      <c r="BB295" s="744"/>
      <c r="BC295" s="744"/>
      <c r="BD295" s="744"/>
      <c r="BE295" s="744"/>
      <c r="BF295" s="744"/>
      <c r="BG295" s="744"/>
      <c r="BH295" s="744"/>
      <c r="BI295" s="744"/>
      <c r="BJ295" s="744"/>
      <c r="BK295" s="744"/>
      <c r="BL295" s="744"/>
    </row>
    <row r="296" spans="1:64" s="752" customFormat="1" ht="15" customHeight="1">
      <c r="A296" s="746" t="s">
        <v>3039</v>
      </c>
      <c r="B296" s="746" t="s">
        <v>2749</v>
      </c>
      <c r="C296" s="756" t="s">
        <v>3210</v>
      </c>
      <c r="D296" s="757">
        <v>45352</v>
      </c>
      <c r="E296" s="750" t="s">
        <v>3212</v>
      </c>
      <c r="F296" s="751">
        <v>364000</v>
      </c>
      <c r="G296" s="765"/>
      <c r="H296" s="765"/>
      <c r="I296" s="744"/>
      <c r="J296" s="744"/>
      <c r="K296" s="744"/>
      <c r="L296" s="744"/>
      <c r="M296" s="744"/>
      <c r="N296" s="744"/>
      <c r="O296" s="744"/>
      <c r="P296" s="744"/>
      <c r="Q296" s="744"/>
      <c r="R296" s="744"/>
      <c r="S296" s="744"/>
      <c r="T296" s="744"/>
      <c r="U296" s="744"/>
      <c r="V296" s="744"/>
      <c r="W296" s="744"/>
      <c r="X296" s="744"/>
      <c r="Y296" s="744"/>
      <c r="Z296" s="744"/>
      <c r="AA296" s="744"/>
      <c r="AB296" s="744"/>
      <c r="AC296" s="744"/>
      <c r="AD296" s="744"/>
      <c r="AE296" s="744"/>
      <c r="AF296" s="744"/>
      <c r="AG296" s="744"/>
      <c r="AH296" s="744"/>
      <c r="AI296" s="744"/>
      <c r="AJ296" s="744"/>
      <c r="AK296" s="744"/>
      <c r="AL296" s="744"/>
      <c r="AM296" s="744"/>
      <c r="AN296" s="744"/>
      <c r="AO296" s="744"/>
      <c r="AP296" s="744"/>
      <c r="AQ296" s="744"/>
      <c r="AR296" s="744"/>
      <c r="AS296" s="744"/>
      <c r="AT296" s="744"/>
      <c r="AU296" s="744"/>
      <c r="AV296" s="744"/>
      <c r="AW296" s="744"/>
      <c r="AX296" s="744"/>
      <c r="AY296" s="744"/>
      <c r="AZ296" s="744"/>
      <c r="BA296" s="744"/>
      <c r="BB296" s="744"/>
      <c r="BC296" s="744"/>
      <c r="BD296" s="744"/>
      <c r="BE296" s="744"/>
      <c r="BF296" s="744"/>
      <c r="BG296" s="744"/>
      <c r="BH296" s="744"/>
      <c r="BI296" s="744"/>
      <c r="BJ296" s="744"/>
      <c r="BK296" s="744"/>
      <c r="BL296" s="744"/>
    </row>
    <row r="297" spans="1:64" s="752" customFormat="1" ht="15" customHeight="1">
      <c r="A297" s="746" t="s">
        <v>3213</v>
      </c>
      <c r="B297" s="747" t="s">
        <v>3214</v>
      </c>
      <c r="C297" s="781" t="s">
        <v>3215</v>
      </c>
      <c r="D297" s="782">
        <v>45251</v>
      </c>
      <c r="E297" s="761" t="s">
        <v>3216</v>
      </c>
      <c r="F297" s="762">
        <v>312015</v>
      </c>
      <c r="G297" s="765">
        <v>312015</v>
      </c>
      <c r="H297" s="765">
        <f t="shared" ref="H297:H311" si="2">F297-G297</f>
        <v>0</v>
      </c>
      <c r="I297" s="744"/>
      <c r="J297" s="744"/>
      <c r="K297" s="744"/>
      <c r="L297" s="744"/>
      <c r="M297" s="744"/>
      <c r="N297" s="744"/>
      <c r="O297" s="744"/>
      <c r="P297" s="744"/>
      <c r="Q297" s="744"/>
      <c r="R297" s="744"/>
      <c r="S297" s="744"/>
      <c r="T297" s="744"/>
      <c r="U297" s="744"/>
      <c r="V297" s="744"/>
      <c r="W297" s="744"/>
      <c r="X297" s="744"/>
      <c r="Y297" s="744"/>
      <c r="Z297" s="744"/>
      <c r="AA297" s="744"/>
      <c r="AB297" s="744"/>
      <c r="AC297" s="744"/>
      <c r="AD297" s="744"/>
      <c r="AE297" s="744"/>
      <c r="AF297" s="744"/>
      <c r="AG297" s="744"/>
      <c r="AH297" s="744"/>
      <c r="AI297" s="744"/>
      <c r="AJ297" s="744"/>
      <c r="AK297" s="744"/>
      <c r="AL297" s="744"/>
      <c r="AM297" s="744"/>
      <c r="AN297" s="744"/>
      <c r="AO297" s="744"/>
      <c r="AP297" s="744"/>
      <c r="AQ297" s="744"/>
      <c r="AR297" s="744"/>
      <c r="AS297" s="744"/>
      <c r="AT297" s="744"/>
      <c r="AU297" s="744"/>
      <c r="AV297" s="744"/>
      <c r="AW297" s="744"/>
      <c r="AX297" s="744"/>
      <c r="AY297" s="744"/>
      <c r="AZ297" s="744"/>
      <c r="BA297" s="744"/>
      <c r="BB297" s="744"/>
      <c r="BC297" s="744"/>
      <c r="BD297" s="744"/>
      <c r="BE297" s="744"/>
      <c r="BF297" s="744"/>
      <c r="BG297" s="744"/>
      <c r="BH297" s="744"/>
      <c r="BI297" s="744"/>
      <c r="BJ297" s="744"/>
      <c r="BK297" s="744"/>
      <c r="BL297" s="744"/>
    </row>
    <row r="298" spans="1:64" s="752" customFormat="1" ht="15" customHeight="1">
      <c r="A298" s="746" t="s">
        <v>3213</v>
      </c>
      <c r="B298" s="747" t="s">
        <v>3217</v>
      </c>
      <c r="C298" s="748">
        <v>2197372</v>
      </c>
      <c r="D298" s="783">
        <v>45250</v>
      </c>
      <c r="E298" s="761" t="s">
        <v>3218</v>
      </c>
      <c r="F298" s="762">
        <v>115188</v>
      </c>
      <c r="G298" s="765">
        <v>115188</v>
      </c>
      <c r="H298" s="765">
        <f t="shared" si="2"/>
        <v>0</v>
      </c>
      <c r="I298" s="744"/>
      <c r="J298" s="744"/>
      <c r="K298" s="744"/>
      <c r="L298" s="744"/>
      <c r="M298" s="744"/>
      <c r="N298" s="744"/>
      <c r="O298" s="744"/>
      <c r="P298" s="744"/>
      <c r="Q298" s="744"/>
      <c r="R298" s="744"/>
      <c r="S298" s="744"/>
      <c r="T298" s="744"/>
      <c r="U298" s="744"/>
      <c r="V298" s="744"/>
      <c r="W298" s="744"/>
      <c r="X298" s="744"/>
      <c r="Y298" s="744"/>
      <c r="Z298" s="744"/>
      <c r="AA298" s="744"/>
      <c r="AB298" s="744"/>
      <c r="AC298" s="744"/>
      <c r="AD298" s="744"/>
      <c r="AE298" s="744"/>
      <c r="AF298" s="744"/>
      <c r="AG298" s="744"/>
      <c r="AH298" s="744"/>
      <c r="AI298" s="744"/>
      <c r="AJ298" s="744"/>
      <c r="AK298" s="744"/>
      <c r="AL298" s="744"/>
      <c r="AM298" s="744"/>
      <c r="AN298" s="744"/>
      <c r="AO298" s="744"/>
      <c r="AP298" s="744"/>
      <c r="AQ298" s="744"/>
      <c r="AR298" s="744"/>
      <c r="AS298" s="744"/>
      <c r="AT298" s="744"/>
      <c r="AU298" s="744"/>
      <c r="AV298" s="744"/>
      <c r="AW298" s="744"/>
      <c r="AX298" s="744"/>
      <c r="AY298" s="744"/>
      <c r="AZ298" s="744"/>
      <c r="BA298" s="744"/>
      <c r="BB298" s="744"/>
      <c r="BC298" s="744"/>
      <c r="BD298" s="744"/>
      <c r="BE298" s="744"/>
      <c r="BF298" s="744"/>
      <c r="BG298" s="744"/>
      <c r="BH298" s="744"/>
      <c r="BI298" s="744"/>
      <c r="BJ298" s="744"/>
      <c r="BK298" s="744"/>
      <c r="BL298" s="744"/>
    </row>
    <row r="299" spans="1:64" s="752" customFormat="1" ht="15" customHeight="1">
      <c r="A299" s="746" t="s">
        <v>3213</v>
      </c>
      <c r="B299" s="746" t="s">
        <v>2939</v>
      </c>
      <c r="C299" s="748">
        <v>3919685</v>
      </c>
      <c r="D299" s="783">
        <v>45251</v>
      </c>
      <c r="E299" s="750" t="s">
        <v>2915</v>
      </c>
      <c r="F299" s="751">
        <v>644970</v>
      </c>
      <c r="G299" s="765">
        <v>644970</v>
      </c>
      <c r="H299" s="765">
        <f t="shared" si="2"/>
        <v>0</v>
      </c>
      <c r="I299" s="744"/>
      <c r="J299" s="744"/>
      <c r="K299" s="744"/>
      <c r="L299" s="744"/>
      <c r="M299" s="744"/>
      <c r="N299" s="744"/>
      <c r="O299" s="744"/>
      <c r="P299" s="744"/>
      <c r="Q299" s="744"/>
      <c r="R299" s="744"/>
      <c r="S299" s="744"/>
      <c r="T299" s="744"/>
      <c r="U299" s="744"/>
      <c r="V299" s="744"/>
      <c r="W299" s="744"/>
      <c r="X299" s="744"/>
      <c r="Y299" s="744"/>
      <c r="Z299" s="744"/>
      <c r="AA299" s="744"/>
      <c r="AB299" s="744"/>
      <c r="AC299" s="744"/>
      <c r="AD299" s="744"/>
      <c r="AE299" s="744"/>
      <c r="AF299" s="744"/>
      <c r="AG299" s="744"/>
      <c r="AH299" s="744"/>
      <c r="AI299" s="744"/>
      <c r="AJ299" s="744"/>
      <c r="AK299" s="744"/>
      <c r="AL299" s="744"/>
      <c r="AM299" s="744"/>
      <c r="AN299" s="744"/>
      <c r="AO299" s="744"/>
      <c r="AP299" s="744"/>
      <c r="AQ299" s="744"/>
      <c r="AR299" s="744"/>
      <c r="AS299" s="744"/>
      <c r="AT299" s="744"/>
      <c r="AU299" s="744"/>
      <c r="AV299" s="744"/>
      <c r="AW299" s="744"/>
      <c r="AX299" s="744"/>
      <c r="AY299" s="744"/>
      <c r="AZ299" s="744"/>
      <c r="BA299" s="744"/>
      <c r="BB299" s="744"/>
      <c r="BC299" s="744"/>
      <c r="BD299" s="744"/>
      <c r="BE299" s="744"/>
      <c r="BF299" s="744"/>
      <c r="BG299" s="744"/>
      <c r="BH299" s="744"/>
      <c r="BI299" s="744"/>
      <c r="BJ299" s="744"/>
      <c r="BK299" s="744"/>
      <c r="BL299" s="744"/>
    </row>
    <row r="300" spans="1:64" s="752" customFormat="1" ht="15" customHeight="1">
      <c r="A300" s="746" t="s">
        <v>3213</v>
      </c>
      <c r="B300" s="747" t="s">
        <v>2849</v>
      </c>
      <c r="C300" s="748" t="s">
        <v>3219</v>
      </c>
      <c r="D300" s="783">
        <v>45419</v>
      </c>
      <c r="E300" s="761" t="s">
        <v>3220</v>
      </c>
      <c r="F300" s="762">
        <v>116000</v>
      </c>
      <c r="G300" s="762">
        <v>116000</v>
      </c>
      <c r="H300" s="765">
        <f t="shared" si="2"/>
        <v>0</v>
      </c>
      <c r="I300" s="744"/>
      <c r="J300" s="744"/>
      <c r="K300" s="744"/>
      <c r="L300" s="744"/>
      <c r="M300" s="744"/>
      <c r="N300" s="744"/>
      <c r="O300" s="744"/>
      <c r="P300" s="744"/>
      <c r="Q300" s="744"/>
      <c r="R300" s="744"/>
      <c r="S300" s="744"/>
      <c r="T300" s="744"/>
      <c r="U300" s="744"/>
      <c r="V300" s="744"/>
      <c r="W300" s="744"/>
      <c r="X300" s="744"/>
      <c r="Y300" s="744"/>
      <c r="Z300" s="744"/>
      <c r="AA300" s="744"/>
      <c r="AB300" s="744"/>
      <c r="AC300" s="744"/>
      <c r="AD300" s="744"/>
      <c r="AE300" s="744"/>
      <c r="AF300" s="744"/>
      <c r="AG300" s="744"/>
      <c r="AH300" s="744"/>
      <c r="AI300" s="744"/>
      <c r="AJ300" s="744"/>
      <c r="AK300" s="744"/>
      <c r="AL300" s="744"/>
      <c r="AM300" s="744"/>
      <c r="AN300" s="744"/>
      <c r="AO300" s="744"/>
      <c r="AP300" s="744"/>
      <c r="AQ300" s="744"/>
      <c r="AR300" s="744"/>
      <c r="AS300" s="744"/>
      <c r="AT300" s="744"/>
      <c r="AU300" s="744"/>
      <c r="AV300" s="744"/>
      <c r="AW300" s="744"/>
      <c r="AX300" s="744"/>
      <c r="AY300" s="744"/>
      <c r="AZ300" s="744"/>
      <c r="BA300" s="744"/>
      <c r="BB300" s="744"/>
      <c r="BC300" s="744"/>
      <c r="BD300" s="744"/>
      <c r="BE300" s="744"/>
      <c r="BF300" s="744"/>
      <c r="BG300" s="744"/>
      <c r="BH300" s="744"/>
      <c r="BI300" s="744"/>
      <c r="BJ300" s="744"/>
      <c r="BK300" s="744"/>
      <c r="BL300" s="744"/>
    </row>
    <row r="301" spans="1:64" s="752" customFormat="1" ht="15" customHeight="1">
      <c r="A301" s="746" t="s">
        <v>3213</v>
      </c>
      <c r="B301" s="747" t="s">
        <v>2849</v>
      </c>
      <c r="C301" s="748">
        <v>3919699</v>
      </c>
      <c r="D301" s="783">
        <v>45377</v>
      </c>
      <c r="E301" s="761" t="s">
        <v>3220</v>
      </c>
      <c r="F301" s="762">
        <v>237500</v>
      </c>
      <c r="G301" s="765">
        <v>237500</v>
      </c>
      <c r="H301" s="765">
        <f t="shared" si="2"/>
        <v>0</v>
      </c>
      <c r="I301" s="744"/>
      <c r="J301" s="744"/>
      <c r="K301" s="744"/>
      <c r="L301" s="744"/>
      <c r="M301" s="744"/>
      <c r="N301" s="744"/>
      <c r="O301" s="744"/>
      <c r="P301" s="744"/>
      <c r="Q301" s="744"/>
      <c r="R301" s="744"/>
      <c r="S301" s="744"/>
      <c r="T301" s="744"/>
      <c r="U301" s="744"/>
      <c r="V301" s="744"/>
      <c r="W301" s="744"/>
      <c r="X301" s="744"/>
      <c r="Y301" s="744"/>
      <c r="Z301" s="744"/>
      <c r="AA301" s="744"/>
      <c r="AB301" s="744"/>
      <c r="AC301" s="744"/>
      <c r="AD301" s="744"/>
      <c r="AE301" s="744"/>
      <c r="AF301" s="744"/>
      <c r="AG301" s="744"/>
      <c r="AH301" s="744"/>
      <c r="AI301" s="744"/>
      <c r="AJ301" s="744"/>
      <c r="AK301" s="744"/>
      <c r="AL301" s="744"/>
      <c r="AM301" s="744"/>
      <c r="AN301" s="744"/>
      <c r="AO301" s="744"/>
      <c r="AP301" s="744"/>
      <c r="AQ301" s="744"/>
      <c r="AR301" s="744"/>
      <c r="AS301" s="744"/>
      <c r="AT301" s="744"/>
      <c r="AU301" s="744"/>
      <c r="AV301" s="744"/>
      <c r="AW301" s="744"/>
      <c r="AX301" s="744"/>
      <c r="AY301" s="744"/>
      <c r="AZ301" s="744"/>
      <c r="BA301" s="744"/>
      <c r="BB301" s="744"/>
      <c r="BC301" s="744"/>
      <c r="BD301" s="744"/>
      <c r="BE301" s="744"/>
      <c r="BF301" s="744"/>
      <c r="BG301" s="744"/>
      <c r="BH301" s="744"/>
      <c r="BI301" s="744"/>
      <c r="BJ301" s="744"/>
      <c r="BK301" s="744"/>
      <c r="BL301" s="744"/>
    </row>
    <row r="302" spans="1:64" s="752" customFormat="1" ht="15" customHeight="1">
      <c r="A302" s="746" t="s">
        <v>3213</v>
      </c>
      <c r="B302" s="747" t="s">
        <v>2596</v>
      </c>
      <c r="C302" s="748" t="s">
        <v>3221</v>
      </c>
      <c r="D302" s="783">
        <v>45074</v>
      </c>
      <c r="E302" s="750" t="s">
        <v>3218</v>
      </c>
      <c r="F302" s="762">
        <v>251130</v>
      </c>
      <c r="G302" s="765">
        <v>251130</v>
      </c>
      <c r="H302" s="765">
        <f t="shared" si="2"/>
        <v>0</v>
      </c>
      <c r="I302" s="744"/>
      <c r="J302" s="744"/>
      <c r="K302" s="744"/>
      <c r="L302" s="744"/>
      <c r="M302" s="744"/>
      <c r="N302" s="744"/>
      <c r="O302" s="744"/>
      <c r="P302" s="744"/>
      <c r="Q302" s="744"/>
      <c r="R302" s="744"/>
      <c r="S302" s="744"/>
      <c r="T302" s="744"/>
      <c r="U302" s="744"/>
      <c r="V302" s="744"/>
      <c r="W302" s="744"/>
      <c r="X302" s="744"/>
      <c r="Y302" s="744"/>
      <c r="Z302" s="744"/>
      <c r="AA302" s="744"/>
      <c r="AB302" s="744"/>
      <c r="AC302" s="744"/>
      <c r="AD302" s="744"/>
      <c r="AE302" s="744"/>
      <c r="AF302" s="744"/>
      <c r="AG302" s="744"/>
      <c r="AH302" s="744"/>
      <c r="AI302" s="744"/>
      <c r="AJ302" s="744"/>
      <c r="AK302" s="744"/>
      <c r="AL302" s="744"/>
      <c r="AM302" s="744"/>
      <c r="AN302" s="744"/>
      <c r="AO302" s="744"/>
      <c r="AP302" s="744"/>
      <c r="AQ302" s="744"/>
      <c r="AR302" s="744"/>
      <c r="AS302" s="744"/>
      <c r="AT302" s="744"/>
      <c r="AU302" s="744"/>
      <c r="AV302" s="744"/>
      <c r="AW302" s="744"/>
      <c r="AX302" s="744"/>
      <c r="AY302" s="744"/>
      <c r="AZ302" s="744"/>
      <c r="BA302" s="744"/>
      <c r="BB302" s="744"/>
      <c r="BC302" s="744"/>
      <c r="BD302" s="744"/>
      <c r="BE302" s="744"/>
      <c r="BF302" s="744"/>
      <c r="BG302" s="744"/>
      <c r="BH302" s="744"/>
      <c r="BI302" s="744"/>
      <c r="BJ302" s="744"/>
      <c r="BK302" s="744"/>
      <c r="BL302" s="744"/>
    </row>
    <row r="303" spans="1:64" s="752" customFormat="1" ht="15" customHeight="1">
      <c r="A303" s="746" t="s">
        <v>3213</v>
      </c>
      <c r="B303" s="763" t="s">
        <v>2596</v>
      </c>
      <c r="C303" s="748">
        <v>2195451</v>
      </c>
      <c r="D303" s="783">
        <v>45012</v>
      </c>
      <c r="E303" s="761" t="s">
        <v>3218</v>
      </c>
      <c r="F303" s="762">
        <v>335600</v>
      </c>
      <c r="G303" s="765">
        <v>335600</v>
      </c>
      <c r="H303" s="765">
        <f t="shared" si="2"/>
        <v>0</v>
      </c>
      <c r="I303" s="744"/>
      <c r="J303" s="744"/>
      <c r="K303" s="744"/>
      <c r="L303" s="744"/>
      <c r="M303" s="744"/>
      <c r="N303" s="744"/>
      <c r="O303" s="744"/>
      <c r="P303" s="744"/>
      <c r="Q303" s="744"/>
      <c r="R303" s="744"/>
      <c r="S303" s="744"/>
      <c r="T303" s="744"/>
      <c r="U303" s="744"/>
      <c r="V303" s="744"/>
      <c r="W303" s="744"/>
      <c r="X303" s="744"/>
      <c r="Y303" s="744"/>
      <c r="Z303" s="744"/>
      <c r="AA303" s="744"/>
      <c r="AB303" s="744"/>
      <c r="AC303" s="744"/>
      <c r="AD303" s="744"/>
      <c r="AE303" s="744"/>
      <c r="AF303" s="744"/>
      <c r="AG303" s="744"/>
      <c r="AH303" s="744"/>
      <c r="AI303" s="744"/>
      <c r="AJ303" s="744"/>
      <c r="AK303" s="744"/>
      <c r="AL303" s="744"/>
      <c r="AM303" s="744"/>
      <c r="AN303" s="744"/>
      <c r="AO303" s="744"/>
      <c r="AP303" s="744"/>
      <c r="AQ303" s="744"/>
      <c r="AR303" s="744"/>
      <c r="AS303" s="744"/>
      <c r="AT303" s="744"/>
      <c r="AU303" s="744"/>
      <c r="AV303" s="744"/>
      <c r="AW303" s="744"/>
      <c r="AX303" s="744"/>
      <c r="AY303" s="744"/>
      <c r="AZ303" s="744"/>
      <c r="BA303" s="744"/>
      <c r="BB303" s="744"/>
      <c r="BC303" s="744"/>
      <c r="BD303" s="744"/>
      <c r="BE303" s="744"/>
      <c r="BF303" s="744"/>
      <c r="BG303" s="744"/>
      <c r="BH303" s="744"/>
      <c r="BI303" s="744"/>
      <c r="BJ303" s="744"/>
      <c r="BK303" s="744"/>
      <c r="BL303" s="744"/>
    </row>
    <row r="304" spans="1:64" s="752" customFormat="1" ht="15" customHeight="1">
      <c r="A304" s="746" t="s">
        <v>3213</v>
      </c>
      <c r="B304" s="746" t="s">
        <v>3222</v>
      </c>
      <c r="C304" s="748" t="s">
        <v>3223</v>
      </c>
      <c r="D304" s="783">
        <v>45304</v>
      </c>
      <c r="E304" s="750" t="s">
        <v>3220</v>
      </c>
      <c r="F304" s="751">
        <v>282020</v>
      </c>
      <c r="G304" s="765">
        <v>282020</v>
      </c>
      <c r="H304" s="765">
        <f t="shared" si="2"/>
        <v>0</v>
      </c>
      <c r="I304" s="744"/>
      <c r="J304" s="744"/>
      <c r="K304" s="744"/>
      <c r="L304" s="744"/>
      <c r="M304" s="744"/>
      <c r="N304" s="744"/>
      <c r="O304" s="744"/>
      <c r="P304" s="744"/>
      <c r="Q304" s="744"/>
      <c r="R304" s="744"/>
      <c r="S304" s="744"/>
      <c r="T304" s="744"/>
      <c r="U304" s="744"/>
      <c r="V304" s="744"/>
      <c r="W304" s="744"/>
      <c r="X304" s="744"/>
      <c r="Y304" s="744"/>
      <c r="Z304" s="744"/>
      <c r="AA304" s="744"/>
      <c r="AB304" s="744"/>
      <c r="AC304" s="744"/>
      <c r="AD304" s="744"/>
      <c r="AE304" s="744"/>
      <c r="AF304" s="744"/>
      <c r="AG304" s="744"/>
      <c r="AH304" s="744"/>
      <c r="AI304" s="744"/>
      <c r="AJ304" s="744"/>
      <c r="AK304" s="744"/>
      <c r="AL304" s="744"/>
      <c r="AM304" s="744"/>
      <c r="AN304" s="744"/>
      <c r="AO304" s="744"/>
      <c r="AP304" s="744"/>
      <c r="AQ304" s="744"/>
      <c r="AR304" s="744"/>
      <c r="AS304" s="744"/>
      <c r="AT304" s="744"/>
      <c r="AU304" s="744"/>
      <c r="AV304" s="744"/>
      <c r="AW304" s="744"/>
      <c r="AX304" s="744"/>
      <c r="AY304" s="744"/>
      <c r="AZ304" s="744"/>
      <c r="BA304" s="744"/>
      <c r="BB304" s="744"/>
      <c r="BC304" s="744"/>
      <c r="BD304" s="744"/>
      <c r="BE304" s="744"/>
      <c r="BF304" s="744"/>
      <c r="BG304" s="744"/>
      <c r="BH304" s="744"/>
      <c r="BI304" s="744"/>
      <c r="BJ304" s="744"/>
      <c r="BK304" s="744"/>
      <c r="BL304" s="744"/>
    </row>
    <row r="305" spans="1:64" s="752" customFormat="1" ht="15" customHeight="1">
      <c r="A305" s="746" t="s">
        <v>3213</v>
      </c>
      <c r="B305" s="747" t="s">
        <v>3224</v>
      </c>
      <c r="C305" s="748">
        <v>2195141</v>
      </c>
      <c r="D305" s="783">
        <v>45244</v>
      </c>
      <c r="E305" s="761" t="s">
        <v>3225</v>
      </c>
      <c r="F305" s="762">
        <v>439087</v>
      </c>
      <c r="G305" s="762">
        <v>439087</v>
      </c>
      <c r="H305" s="765">
        <f t="shared" si="2"/>
        <v>0</v>
      </c>
      <c r="I305" s="744"/>
      <c r="J305" s="744"/>
      <c r="K305" s="744"/>
      <c r="L305" s="744"/>
      <c r="M305" s="744"/>
      <c r="N305" s="744"/>
      <c r="O305" s="744"/>
      <c r="P305" s="744"/>
      <c r="Q305" s="744"/>
      <c r="R305" s="744"/>
      <c r="S305" s="744"/>
      <c r="T305" s="744"/>
      <c r="U305" s="744"/>
      <c r="V305" s="744"/>
      <c r="W305" s="744"/>
      <c r="X305" s="744"/>
      <c r="Y305" s="744"/>
      <c r="Z305" s="744"/>
      <c r="AA305" s="744"/>
      <c r="AB305" s="744"/>
      <c r="AC305" s="744"/>
      <c r="AD305" s="744"/>
      <c r="AE305" s="744"/>
      <c r="AF305" s="744"/>
      <c r="AG305" s="744"/>
      <c r="AH305" s="744"/>
      <c r="AI305" s="744"/>
      <c r="AJ305" s="744"/>
      <c r="AK305" s="744"/>
      <c r="AL305" s="744"/>
      <c r="AM305" s="744"/>
      <c r="AN305" s="744"/>
      <c r="AO305" s="744"/>
      <c r="AP305" s="744"/>
      <c r="AQ305" s="744"/>
      <c r="AR305" s="744"/>
      <c r="AS305" s="744"/>
      <c r="AT305" s="744"/>
      <c r="AU305" s="744"/>
      <c r="AV305" s="744"/>
      <c r="AW305" s="744"/>
      <c r="AX305" s="744"/>
      <c r="AY305" s="744"/>
      <c r="AZ305" s="744"/>
      <c r="BA305" s="744"/>
      <c r="BB305" s="744"/>
      <c r="BC305" s="744"/>
      <c r="BD305" s="744"/>
      <c r="BE305" s="744"/>
      <c r="BF305" s="744"/>
      <c r="BG305" s="744"/>
      <c r="BH305" s="744"/>
      <c r="BI305" s="744"/>
      <c r="BJ305" s="744"/>
      <c r="BK305" s="744"/>
      <c r="BL305" s="744"/>
    </row>
    <row r="306" spans="1:64" s="752" customFormat="1" ht="15" customHeight="1">
      <c r="A306" s="746" t="s">
        <v>3213</v>
      </c>
      <c r="B306" s="747" t="s">
        <v>2696</v>
      </c>
      <c r="C306" s="748">
        <v>2195095</v>
      </c>
      <c r="D306" s="783">
        <v>45208</v>
      </c>
      <c r="E306" s="761" t="s">
        <v>3226</v>
      </c>
      <c r="F306" s="762">
        <v>30100</v>
      </c>
      <c r="G306" s="762">
        <v>30100</v>
      </c>
      <c r="H306" s="765">
        <f t="shared" si="2"/>
        <v>0</v>
      </c>
      <c r="I306" s="744"/>
      <c r="J306" s="744"/>
      <c r="K306" s="744"/>
      <c r="L306" s="744"/>
      <c r="M306" s="744"/>
      <c r="N306" s="744"/>
      <c r="O306" s="744"/>
      <c r="P306" s="744"/>
      <c r="Q306" s="744"/>
      <c r="R306" s="744"/>
      <c r="S306" s="744"/>
      <c r="T306" s="744"/>
      <c r="U306" s="744"/>
      <c r="V306" s="744"/>
      <c r="W306" s="744"/>
      <c r="X306" s="744"/>
      <c r="Y306" s="744"/>
      <c r="Z306" s="744"/>
      <c r="AA306" s="744"/>
      <c r="AB306" s="744"/>
      <c r="AC306" s="744"/>
      <c r="AD306" s="744"/>
      <c r="AE306" s="744"/>
      <c r="AF306" s="744"/>
      <c r="AG306" s="744"/>
      <c r="AH306" s="744"/>
      <c r="AI306" s="744"/>
      <c r="AJ306" s="744"/>
      <c r="AK306" s="744"/>
      <c r="AL306" s="744"/>
      <c r="AM306" s="744"/>
      <c r="AN306" s="744"/>
      <c r="AO306" s="744"/>
      <c r="AP306" s="744"/>
      <c r="AQ306" s="744"/>
      <c r="AR306" s="744"/>
      <c r="AS306" s="744"/>
      <c r="AT306" s="744"/>
      <c r="AU306" s="744"/>
      <c r="AV306" s="744"/>
      <c r="AW306" s="744"/>
      <c r="AX306" s="744"/>
      <c r="AY306" s="744"/>
      <c r="AZ306" s="744"/>
      <c r="BA306" s="744"/>
      <c r="BB306" s="744"/>
      <c r="BC306" s="744"/>
      <c r="BD306" s="744"/>
      <c r="BE306" s="744"/>
      <c r="BF306" s="744"/>
      <c r="BG306" s="744"/>
      <c r="BH306" s="744"/>
      <c r="BI306" s="744"/>
      <c r="BJ306" s="744"/>
      <c r="BK306" s="744"/>
      <c r="BL306" s="744"/>
    </row>
    <row r="307" spans="1:64" s="752" customFormat="1" ht="15" customHeight="1">
      <c r="A307" s="746" t="s">
        <v>3213</v>
      </c>
      <c r="B307" s="763" t="s">
        <v>2848</v>
      </c>
      <c r="C307" s="781" t="s">
        <v>3227</v>
      </c>
      <c r="D307" s="782">
        <v>45385</v>
      </c>
      <c r="E307" s="761" t="s">
        <v>3228</v>
      </c>
      <c r="F307" s="762">
        <v>219000</v>
      </c>
      <c r="G307" s="762">
        <v>219000</v>
      </c>
      <c r="H307" s="765">
        <f t="shared" si="2"/>
        <v>0</v>
      </c>
      <c r="I307" s="744"/>
      <c r="J307" s="744"/>
      <c r="K307" s="744"/>
      <c r="L307" s="744"/>
      <c r="M307" s="744"/>
      <c r="N307" s="744"/>
      <c r="O307" s="744"/>
      <c r="P307" s="744"/>
      <c r="Q307" s="744"/>
      <c r="R307" s="744"/>
      <c r="S307" s="744"/>
      <c r="T307" s="744"/>
      <c r="U307" s="744"/>
      <c r="V307" s="744"/>
      <c r="W307" s="744"/>
      <c r="X307" s="744"/>
      <c r="Y307" s="744"/>
      <c r="Z307" s="744"/>
      <c r="AA307" s="744"/>
      <c r="AB307" s="744"/>
      <c r="AC307" s="744"/>
      <c r="AD307" s="744"/>
      <c r="AE307" s="744"/>
      <c r="AF307" s="744"/>
      <c r="AG307" s="744"/>
      <c r="AH307" s="744"/>
      <c r="AI307" s="744"/>
      <c r="AJ307" s="744"/>
      <c r="AK307" s="744"/>
      <c r="AL307" s="744"/>
      <c r="AM307" s="744"/>
      <c r="AN307" s="744"/>
      <c r="AO307" s="744"/>
      <c r="AP307" s="744"/>
      <c r="AQ307" s="744"/>
      <c r="AR307" s="744"/>
      <c r="AS307" s="744"/>
      <c r="AT307" s="744"/>
      <c r="AU307" s="744"/>
      <c r="AV307" s="744"/>
      <c r="AW307" s="744"/>
      <c r="AX307" s="744"/>
      <c r="AY307" s="744"/>
      <c r="AZ307" s="744"/>
      <c r="BA307" s="744"/>
      <c r="BB307" s="744"/>
      <c r="BC307" s="744"/>
      <c r="BD307" s="744"/>
      <c r="BE307" s="744"/>
      <c r="BF307" s="744"/>
      <c r="BG307" s="744"/>
      <c r="BH307" s="744"/>
      <c r="BI307" s="744"/>
      <c r="BJ307" s="744"/>
      <c r="BK307" s="744"/>
      <c r="BL307" s="744"/>
    </row>
    <row r="308" spans="1:64" s="752" customFormat="1" ht="15" customHeight="1">
      <c r="A308" s="746" t="s">
        <v>3213</v>
      </c>
      <c r="B308" s="763" t="s">
        <v>2848</v>
      </c>
      <c r="C308" s="781" t="s">
        <v>3229</v>
      </c>
      <c r="D308" s="782">
        <v>45253</v>
      </c>
      <c r="E308" s="761" t="s">
        <v>3230</v>
      </c>
      <c r="F308" s="762">
        <v>244000</v>
      </c>
      <c r="G308" s="762">
        <v>244000</v>
      </c>
      <c r="H308" s="765">
        <f t="shared" si="2"/>
        <v>0</v>
      </c>
      <c r="I308" s="744"/>
      <c r="J308" s="744"/>
      <c r="K308" s="744"/>
      <c r="L308" s="744"/>
      <c r="M308" s="744"/>
      <c r="N308" s="744"/>
      <c r="O308" s="744"/>
      <c r="P308" s="744"/>
      <c r="Q308" s="744"/>
      <c r="R308" s="744"/>
      <c r="S308" s="744"/>
      <c r="T308" s="744"/>
      <c r="U308" s="744"/>
      <c r="V308" s="744"/>
      <c r="W308" s="744"/>
      <c r="X308" s="744"/>
      <c r="Y308" s="744"/>
      <c r="Z308" s="744"/>
      <c r="AA308" s="744"/>
      <c r="AB308" s="744"/>
      <c r="AC308" s="744"/>
      <c r="AD308" s="744"/>
      <c r="AE308" s="744"/>
      <c r="AF308" s="744"/>
      <c r="AG308" s="744"/>
      <c r="AH308" s="744"/>
      <c r="AI308" s="744"/>
      <c r="AJ308" s="744"/>
      <c r="AK308" s="744"/>
      <c r="AL308" s="744"/>
      <c r="AM308" s="744"/>
      <c r="AN308" s="744"/>
      <c r="AO308" s="744"/>
      <c r="AP308" s="744"/>
      <c r="AQ308" s="744"/>
      <c r="AR308" s="744"/>
      <c r="AS308" s="744"/>
      <c r="AT308" s="744"/>
      <c r="AU308" s="744"/>
      <c r="AV308" s="744"/>
      <c r="AW308" s="744"/>
      <c r="AX308" s="744"/>
      <c r="AY308" s="744"/>
      <c r="AZ308" s="744"/>
      <c r="BA308" s="744"/>
      <c r="BB308" s="744"/>
      <c r="BC308" s="744"/>
      <c r="BD308" s="744"/>
      <c r="BE308" s="744"/>
      <c r="BF308" s="744"/>
      <c r="BG308" s="744"/>
      <c r="BH308" s="744"/>
      <c r="BI308" s="744"/>
      <c r="BJ308" s="744"/>
      <c r="BK308" s="744"/>
      <c r="BL308" s="744"/>
    </row>
    <row r="309" spans="1:64" s="752" customFormat="1" ht="15" customHeight="1">
      <c r="A309" s="746" t="s">
        <v>3213</v>
      </c>
      <c r="B309" s="747" t="s">
        <v>2848</v>
      </c>
      <c r="C309" s="748">
        <v>3919697</v>
      </c>
      <c r="D309" s="783">
        <v>45363</v>
      </c>
      <c r="E309" s="761" t="s">
        <v>3231</v>
      </c>
      <c r="F309" s="762">
        <v>234000</v>
      </c>
      <c r="G309" s="762">
        <v>234000</v>
      </c>
      <c r="H309" s="765">
        <f t="shared" si="2"/>
        <v>0</v>
      </c>
      <c r="I309" s="744"/>
      <c r="J309" s="744"/>
      <c r="K309" s="744"/>
      <c r="L309" s="744"/>
      <c r="M309" s="744"/>
      <c r="N309" s="744"/>
      <c r="O309" s="744"/>
      <c r="P309" s="744"/>
      <c r="Q309" s="744"/>
      <c r="R309" s="744"/>
      <c r="S309" s="744"/>
      <c r="T309" s="744"/>
      <c r="U309" s="744"/>
      <c r="V309" s="744"/>
      <c r="W309" s="744"/>
      <c r="X309" s="744"/>
      <c r="Y309" s="744"/>
      <c r="Z309" s="744"/>
      <c r="AA309" s="744"/>
      <c r="AB309" s="744"/>
      <c r="AC309" s="744"/>
      <c r="AD309" s="744"/>
      <c r="AE309" s="744"/>
      <c r="AF309" s="744"/>
      <c r="AG309" s="744"/>
      <c r="AH309" s="744"/>
      <c r="AI309" s="744"/>
      <c r="AJ309" s="744"/>
      <c r="AK309" s="744"/>
      <c r="AL309" s="744"/>
      <c r="AM309" s="744"/>
      <c r="AN309" s="744"/>
      <c r="AO309" s="744"/>
      <c r="AP309" s="744"/>
      <c r="AQ309" s="744"/>
      <c r="AR309" s="744"/>
      <c r="AS309" s="744"/>
      <c r="AT309" s="744"/>
      <c r="AU309" s="744"/>
      <c r="AV309" s="744"/>
      <c r="AW309" s="744"/>
      <c r="AX309" s="744"/>
      <c r="AY309" s="744"/>
      <c r="AZ309" s="744"/>
      <c r="BA309" s="744"/>
      <c r="BB309" s="744"/>
      <c r="BC309" s="744"/>
      <c r="BD309" s="744"/>
      <c r="BE309" s="744"/>
      <c r="BF309" s="744"/>
      <c r="BG309" s="744"/>
      <c r="BH309" s="744"/>
      <c r="BI309" s="744"/>
      <c r="BJ309" s="744"/>
      <c r="BK309" s="744"/>
      <c r="BL309" s="744"/>
    </row>
    <row r="310" spans="1:64" s="752" customFormat="1" ht="15" customHeight="1">
      <c r="A310" s="746" t="s">
        <v>3213</v>
      </c>
      <c r="B310" s="747" t="s">
        <v>2608</v>
      </c>
      <c r="C310" s="748">
        <v>21997454</v>
      </c>
      <c r="D310" s="783">
        <v>45412</v>
      </c>
      <c r="E310" s="761" t="s">
        <v>3218</v>
      </c>
      <c r="F310" s="762">
        <v>103356</v>
      </c>
      <c r="G310" s="765">
        <v>103356</v>
      </c>
      <c r="H310" s="765">
        <f t="shared" si="2"/>
        <v>0</v>
      </c>
      <c r="I310" s="744"/>
      <c r="J310" s="744"/>
      <c r="K310" s="744"/>
      <c r="L310" s="744"/>
      <c r="M310" s="744"/>
      <c r="N310" s="744"/>
      <c r="O310" s="744"/>
      <c r="P310" s="744"/>
      <c r="Q310" s="744"/>
      <c r="R310" s="744"/>
      <c r="S310" s="744"/>
      <c r="T310" s="744"/>
      <c r="U310" s="744"/>
      <c r="V310" s="744"/>
      <c r="W310" s="744"/>
      <c r="X310" s="744"/>
      <c r="Y310" s="744"/>
      <c r="Z310" s="744"/>
      <c r="AA310" s="744"/>
      <c r="AB310" s="744"/>
      <c r="AC310" s="744"/>
      <c r="AD310" s="744"/>
      <c r="AE310" s="744"/>
      <c r="AF310" s="744"/>
      <c r="AG310" s="744"/>
      <c r="AH310" s="744"/>
      <c r="AI310" s="744"/>
      <c r="AJ310" s="744"/>
      <c r="AK310" s="744"/>
      <c r="AL310" s="744"/>
      <c r="AM310" s="744"/>
      <c r="AN310" s="744"/>
      <c r="AO310" s="744"/>
      <c r="AP310" s="744"/>
      <c r="AQ310" s="744"/>
      <c r="AR310" s="744"/>
      <c r="AS310" s="744"/>
      <c r="AT310" s="744"/>
      <c r="AU310" s="744"/>
      <c r="AV310" s="744"/>
      <c r="AW310" s="744"/>
      <c r="AX310" s="744"/>
      <c r="AY310" s="744"/>
      <c r="AZ310" s="744"/>
      <c r="BA310" s="744"/>
      <c r="BB310" s="744"/>
      <c r="BC310" s="744"/>
      <c r="BD310" s="744"/>
      <c r="BE310" s="744"/>
      <c r="BF310" s="744"/>
      <c r="BG310" s="744"/>
      <c r="BH310" s="744"/>
      <c r="BI310" s="744"/>
      <c r="BJ310" s="744"/>
      <c r="BK310" s="744"/>
      <c r="BL310" s="744"/>
    </row>
    <row r="311" spans="1:64" s="752" customFormat="1" ht="15" customHeight="1">
      <c r="A311" s="746" t="s">
        <v>3213</v>
      </c>
      <c r="B311" s="763" t="s">
        <v>2608</v>
      </c>
      <c r="C311" s="748">
        <v>2197457</v>
      </c>
      <c r="D311" s="783">
        <v>45430</v>
      </c>
      <c r="E311" s="761" t="s">
        <v>3218</v>
      </c>
      <c r="F311" s="762">
        <v>267264</v>
      </c>
      <c r="G311" s="765">
        <v>267264</v>
      </c>
      <c r="H311" s="765">
        <f t="shared" si="2"/>
        <v>0</v>
      </c>
      <c r="I311" s="744"/>
      <c r="J311" s="744"/>
      <c r="K311" s="744"/>
      <c r="L311" s="744"/>
      <c r="M311" s="744"/>
      <c r="N311" s="744"/>
      <c r="O311" s="744"/>
      <c r="P311" s="744"/>
      <c r="Q311" s="744"/>
      <c r="R311" s="744"/>
      <c r="S311" s="744"/>
      <c r="T311" s="744"/>
      <c r="U311" s="744"/>
      <c r="V311" s="744"/>
      <c r="W311" s="744"/>
      <c r="X311" s="744"/>
      <c r="Y311" s="744"/>
      <c r="Z311" s="744"/>
      <c r="AA311" s="744"/>
      <c r="AB311" s="744"/>
      <c r="AC311" s="744"/>
      <c r="AD311" s="744"/>
      <c r="AE311" s="744"/>
      <c r="AF311" s="744"/>
      <c r="AG311" s="744"/>
      <c r="AH311" s="744"/>
      <c r="AI311" s="744"/>
      <c r="AJ311" s="744"/>
      <c r="AK311" s="744"/>
      <c r="AL311" s="744"/>
      <c r="AM311" s="744"/>
      <c r="AN311" s="744"/>
      <c r="AO311" s="744"/>
      <c r="AP311" s="744"/>
      <c r="AQ311" s="744"/>
      <c r="AR311" s="744"/>
      <c r="AS311" s="744"/>
      <c r="AT311" s="744"/>
      <c r="AU311" s="744"/>
      <c r="AV311" s="744"/>
      <c r="AW311" s="744"/>
      <c r="AX311" s="744"/>
      <c r="AY311" s="744"/>
      <c r="AZ311" s="744"/>
      <c r="BA311" s="744"/>
      <c r="BB311" s="744"/>
      <c r="BC311" s="744"/>
      <c r="BD311" s="744"/>
      <c r="BE311" s="744"/>
      <c r="BF311" s="744"/>
      <c r="BG311" s="744"/>
      <c r="BH311" s="744"/>
      <c r="BI311" s="744"/>
      <c r="BJ311" s="744"/>
      <c r="BK311" s="744"/>
      <c r="BL311" s="744"/>
    </row>
    <row r="312" spans="1:64" s="752" customFormat="1" ht="15" customHeight="1">
      <c r="A312" s="746" t="s">
        <v>3213</v>
      </c>
      <c r="B312" s="747" t="s">
        <v>2624</v>
      </c>
      <c r="C312" s="748" t="s">
        <v>3232</v>
      </c>
      <c r="D312" s="783" t="s">
        <v>3233</v>
      </c>
      <c r="E312" s="761" t="s">
        <v>3234</v>
      </c>
      <c r="F312" s="762">
        <v>261520</v>
      </c>
      <c r="G312" s="765"/>
      <c r="H312" s="765"/>
      <c r="I312" s="744"/>
      <c r="J312" s="744"/>
      <c r="K312" s="744"/>
      <c r="L312" s="744"/>
      <c r="M312" s="744"/>
      <c r="N312" s="744"/>
      <c r="O312" s="744"/>
      <c r="P312" s="744"/>
      <c r="Q312" s="744"/>
      <c r="R312" s="744"/>
      <c r="S312" s="744"/>
      <c r="T312" s="744"/>
      <c r="U312" s="744"/>
      <c r="V312" s="744"/>
      <c r="W312" s="744"/>
      <c r="X312" s="744"/>
      <c r="Y312" s="744"/>
      <c r="Z312" s="744"/>
      <c r="AA312" s="744"/>
      <c r="AB312" s="744"/>
      <c r="AC312" s="744"/>
      <c r="AD312" s="744"/>
      <c r="AE312" s="744"/>
      <c r="AF312" s="744"/>
      <c r="AG312" s="744"/>
      <c r="AH312" s="744"/>
      <c r="AI312" s="744"/>
      <c r="AJ312" s="744"/>
      <c r="AK312" s="744"/>
      <c r="AL312" s="744"/>
      <c r="AM312" s="744"/>
      <c r="AN312" s="744"/>
      <c r="AO312" s="744"/>
      <c r="AP312" s="744"/>
      <c r="AQ312" s="744"/>
      <c r="AR312" s="744"/>
      <c r="AS312" s="744"/>
      <c r="AT312" s="744"/>
      <c r="AU312" s="744"/>
      <c r="AV312" s="744"/>
      <c r="AW312" s="744"/>
      <c r="AX312" s="744"/>
      <c r="AY312" s="744"/>
      <c r="AZ312" s="744"/>
      <c r="BA312" s="744"/>
      <c r="BB312" s="744"/>
      <c r="BC312" s="744"/>
      <c r="BD312" s="744"/>
      <c r="BE312" s="744"/>
      <c r="BF312" s="744"/>
      <c r="BG312" s="744"/>
      <c r="BH312" s="744"/>
      <c r="BI312" s="744"/>
      <c r="BJ312" s="744"/>
      <c r="BK312" s="744"/>
      <c r="BL312" s="744"/>
    </row>
    <row r="313" spans="1:64" s="752" customFormat="1" ht="15" customHeight="1">
      <c r="A313" s="746" t="s">
        <v>3213</v>
      </c>
      <c r="B313" s="763" t="s">
        <v>2624</v>
      </c>
      <c r="C313" s="781" t="s">
        <v>3235</v>
      </c>
      <c r="D313" s="782" t="s">
        <v>3236</v>
      </c>
      <c r="E313" s="761" t="s">
        <v>3234</v>
      </c>
      <c r="F313" s="762">
        <v>258100</v>
      </c>
      <c r="G313" s="765"/>
      <c r="H313" s="765"/>
      <c r="I313" s="744"/>
      <c r="J313" s="744"/>
      <c r="K313" s="744"/>
      <c r="L313" s="744"/>
      <c r="M313" s="744"/>
      <c r="N313" s="744"/>
      <c r="O313" s="744"/>
      <c r="P313" s="744"/>
      <c r="Q313" s="744"/>
      <c r="R313" s="744"/>
      <c r="S313" s="744"/>
      <c r="T313" s="744"/>
      <c r="U313" s="744"/>
      <c r="V313" s="744"/>
      <c r="W313" s="744"/>
      <c r="X313" s="744"/>
      <c r="Y313" s="744"/>
      <c r="Z313" s="744"/>
      <c r="AA313" s="744"/>
      <c r="AB313" s="744"/>
      <c r="AC313" s="744"/>
      <c r="AD313" s="744"/>
      <c r="AE313" s="744"/>
      <c r="AF313" s="744"/>
      <c r="AG313" s="744"/>
      <c r="AH313" s="744"/>
      <c r="AI313" s="744"/>
      <c r="AJ313" s="744"/>
      <c r="AK313" s="744"/>
      <c r="AL313" s="744"/>
      <c r="AM313" s="744"/>
      <c r="AN313" s="744"/>
      <c r="AO313" s="744"/>
      <c r="AP313" s="744"/>
      <c r="AQ313" s="744"/>
      <c r="AR313" s="744"/>
      <c r="AS313" s="744"/>
      <c r="AT313" s="744"/>
      <c r="AU313" s="744"/>
      <c r="AV313" s="744"/>
      <c r="AW313" s="744"/>
      <c r="AX313" s="744"/>
      <c r="AY313" s="744"/>
      <c r="AZ313" s="744"/>
      <c r="BA313" s="744"/>
      <c r="BB313" s="744"/>
      <c r="BC313" s="744"/>
      <c r="BD313" s="744"/>
      <c r="BE313" s="744"/>
      <c r="BF313" s="744"/>
      <c r="BG313" s="744"/>
      <c r="BH313" s="744"/>
      <c r="BI313" s="744"/>
      <c r="BJ313" s="744"/>
      <c r="BK313" s="744"/>
      <c r="BL313" s="744"/>
    </row>
    <row r="314" spans="1:64" s="752" customFormat="1" ht="15" customHeight="1">
      <c r="A314" s="746" t="s">
        <v>3213</v>
      </c>
      <c r="B314" s="746" t="s">
        <v>2625</v>
      </c>
      <c r="C314" s="748" t="s">
        <v>3237</v>
      </c>
      <c r="D314" s="783" t="s">
        <v>3238</v>
      </c>
      <c r="E314" s="750" t="s">
        <v>3239</v>
      </c>
      <c r="F314" s="751">
        <v>38580</v>
      </c>
      <c r="G314" s="765"/>
      <c r="H314" s="765"/>
      <c r="I314" s="744"/>
      <c r="J314" s="744"/>
      <c r="K314" s="744"/>
      <c r="L314" s="744"/>
      <c r="M314" s="744"/>
      <c r="N314" s="744"/>
      <c r="O314" s="744"/>
      <c r="P314" s="744"/>
      <c r="Q314" s="744"/>
      <c r="R314" s="744"/>
      <c r="S314" s="744"/>
      <c r="T314" s="744"/>
      <c r="U314" s="744"/>
      <c r="V314" s="744"/>
      <c r="W314" s="744"/>
      <c r="X314" s="744"/>
      <c r="Y314" s="744"/>
      <c r="Z314" s="744"/>
      <c r="AA314" s="744"/>
      <c r="AB314" s="744"/>
      <c r="AC314" s="744"/>
      <c r="AD314" s="744"/>
      <c r="AE314" s="744"/>
      <c r="AF314" s="744"/>
      <c r="AG314" s="744"/>
      <c r="AH314" s="744"/>
      <c r="AI314" s="744"/>
      <c r="AJ314" s="744"/>
      <c r="AK314" s="744"/>
      <c r="AL314" s="744"/>
      <c r="AM314" s="744"/>
      <c r="AN314" s="744"/>
      <c r="AO314" s="744"/>
      <c r="AP314" s="744"/>
      <c r="AQ314" s="744"/>
      <c r="AR314" s="744"/>
      <c r="AS314" s="744"/>
      <c r="AT314" s="744"/>
      <c r="AU314" s="744"/>
      <c r="AV314" s="744"/>
      <c r="AW314" s="744"/>
      <c r="AX314" s="744"/>
      <c r="AY314" s="744"/>
      <c r="AZ314" s="744"/>
      <c r="BA314" s="744"/>
      <c r="BB314" s="744"/>
      <c r="BC314" s="744"/>
      <c r="BD314" s="744"/>
      <c r="BE314" s="744"/>
      <c r="BF314" s="744"/>
      <c r="BG314" s="744"/>
      <c r="BH314" s="744"/>
      <c r="BI314" s="744"/>
      <c r="BJ314" s="744"/>
      <c r="BK314" s="744"/>
      <c r="BL314" s="744"/>
    </row>
    <row r="315" spans="1:64" s="752" customFormat="1" ht="15" customHeight="1">
      <c r="A315" s="746" t="s">
        <v>3213</v>
      </c>
      <c r="B315" s="746" t="s">
        <v>2850</v>
      </c>
      <c r="C315" s="781" t="s">
        <v>3240</v>
      </c>
      <c r="D315" s="782">
        <v>45047</v>
      </c>
      <c r="E315" s="750" t="s">
        <v>3241</v>
      </c>
      <c r="F315" s="751">
        <v>263360</v>
      </c>
      <c r="G315" s="765"/>
      <c r="H315" s="765"/>
      <c r="I315" s="744"/>
      <c r="J315" s="744"/>
      <c r="K315" s="744"/>
      <c r="L315" s="744"/>
      <c r="M315" s="744"/>
      <c r="N315" s="744"/>
      <c r="O315" s="744"/>
      <c r="P315" s="744"/>
      <c r="Q315" s="744"/>
      <c r="R315" s="744"/>
      <c r="S315" s="744"/>
      <c r="T315" s="744"/>
      <c r="U315" s="744"/>
      <c r="V315" s="744"/>
      <c r="W315" s="744"/>
      <c r="X315" s="744"/>
      <c r="Y315" s="744"/>
      <c r="Z315" s="744"/>
      <c r="AA315" s="744"/>
      <c r="AB315" s="744"/>
      <c r="AC315" s="744"/>
      <c r="AD315" s="744"/>
      <c r="AE315" s="744"/>
      <c r="AF315" s="744"/>
      <c r="AG315" s="744"/>
      <c r="AH315" s="744"/>
      <c r="AI315" s="744"/>
      <c r="AJ315" s="744"/>
      <c r="AK315" s="744"/>
      <c r="AL315" s="744"/>
      <c r="AM315" s="744"/>
      <c r="AN315" s="744"/>
      <c r="AO315" s="744"/>
      <c r="AP315" s="744"/>
      <c r="AQ315" s="744"/>
      <c r="AR315" s="744"/>
      <c r="AS315" s="744"/>
      <c r="AT315" s="744"/>
      <c r="AU315" s="744"/>
      <c r="AV315" s="744"/>
      <c r="AW315" s="744"/>
      <c r="AX315" s="744"/>
      <c r="AY315" s="744"/>
      <c r="AZ315" s="744"/>
      <c r="BA315" s="744"/>
      <c r="BB315" s="744"/>
      <c r="BC315" s="744"/>
      <c r="BD315" s="744"/>
      <c r="BE315" s="744"/>
      <c r="BF315" s="744"/>
      <c r="BG315" s="744"/>
      <c r="BH315" s="744"/>
      <c r="BI315" s="744"/>
      <c r="BJ315" s="744"/>
      <c r="BK315" s="744"/>
      <c r="BL315" s="744"/>
    </row>
    <row r="316" spans="1:64" s="752" customFormat="1" ht="15" customHeight="1">
      <c r="A316" s="746" t="s">
        <v>3213</v>
      </c>
      <c r="B316" s="747" t="s">
        <v>2939</v>
      </c>
      <c r="C316" s="748" t="s">
        <v>3242</v>
      </c>
      <c r="D316" s="783" t="s">
        <v>3243</v>
      </c>
      <c r="E316" s="750" t="s">
        <v>3239</v>
      </c>
      <c r="F316" s="762">
        <v>89380</v>
      </c>
      <c r="G316" s="765"/>
      <c r="H316" s="765"/>
      <c r="I316" s="744"/>
      <c r="J316" s="744"/>
      <c r="K316" s="744"/>
      <c r="L316" s="744"/>
      <c r="M316" s="744"/>
      <c r="N316" s="744"/>
      <c r="O316" s="744"/>
      <c r="P316" s="744"/>
      <c r="Q316" s="744"/>
      <c r="R316" s="744"/>
      <c r="S316" s="744"/>
      <c r="T316" s="744"/>
      <c r="U316" s="744"/>
      <c r="V316" s="744"/>
      <c r="W316" s="744"/>
      <c r="X316" s="744"/>
      <c r="Y316" s="744"/>
      <c r="Z316" s="744"/>
      <c r="AA316" s="744"/>
      <c r="AB316" s="744"/>
      <c r="AC316" s="744"/>
      <c r="AD316" s="744"/>
      <c r="AE316" s="744"/>
      <c r="AF316" s="744"/>
      <c r="AG316" s="744"/>
      <c r="AH316" s="744"/>
      <c r="AI316" s="744"/>
      <c r="AJ316" s="744"/>
      <c r="AK316" s="744"/>
      <c r="AL316" s="744"/>
      <c r="AM316" s="744"/>
      <c r="AN316" s="744"/>
      <c r="AO316" s="744"/>
      <c r="AP316" s="744"/>
      <c r="AQ316" s="744"/>
      <c r="AR316" s="744"/>
      <c r="AS316" s="744"/>
      <c r="AT316" s="744"/>
      <c r="AU316" s="744"/>
      <c r="AV316" s="744"/>
      <c r="AW316" s="744"/>
      <c r="AX316" s="744"/>
      <c r="AY316" s="744"/>
      <c r="AZ316" s="744"/>
      <c r="BA316" s="744"/>
      <c r="BB316" s="744"/>
      <c r="BC316" s="744"/>
      <c r="BD316" s="744"/>
      <c r="BE316" s="744"/>
      <c r="BF316" s="744"/>
      <c r="BG316" s="744"/>
      <c r="BH316" s="744"/>
      <c r="BI316" s="744"/>
      <c r="BJ316" s="744"/>
      <c r="BK316" s="744"/>
      <c r="BL316" s="744"/>
    </row>
    <row r="317" spans="1:64" s="752" customFormat="1" ht="15" customHeight="1">
      <c r="A317" s="746" t="s">
        <v>3213</v>
      </c>
      <c r="B317" s="747" t="s">
        <v>3244</v>
      </c>
      <c r="C317" s="748">
        <v>2195137</v>
      </c>
      <c r="D317" s="783">
        <v>45303</v>
      </c>
      <c r="E317" s="746" t="s">
        <v>3245</v>
      </c>
      <c r="F317" s="762">
        <v>30000</v>
      </c>
      <c r="G317" s="765"/>
      <c r="H317" s="765"/>
      <c r="I317" s="744"/>
      <c r="J317" s="744"/>
      <c r="K317" s="744"/>
      <c r="L317" s="744"/>
      <c r="M317" s="744"/>
      <c r="N317" s="744"/>
      <c r="O317" s="744"/>
      <c r="P317" s="744"/>
      <c r="Q317" s="744"/>
      <c r="R317" s="744"/>
      <c r="S317" s="744"/>
      <c r="T317" s="744"/>
      <c r="U317" s="744"/>
      <c r="V317" s="744"/>
      <c r="W317" s="744"/>
      <c r="X317" s="744"/>
      <c r="Y317" s="744"/>
      <c r="Z317" s="744"/>
      <c r="AA317" s="744"/>
      <c r="AB317" s="744"/>
      <c r="AC317" s="744"/>
      <c r="AD317" s="744"/>
      <c r="AE317" s="744"/>
      <c r="AF317" s="744"/>
      <c r="AG317" s="744"/>
      <c r="AH317" s="744"/>
      <c r="AI317" s="744"/>
      <c r="AJ317" s="744"/>
      <c r="AK317" s="744"/>
      <c r="AL317" s="744"/>
      <c r="AM317" s="744"/>
      <c r="AN317" s="744"/>
      <c r="AO317" s="744"/>
      <c r="AP317" s="744"/>
      <c r="AQ317" s="744"/>
      <c r="AR317" s="744"/>
      <c r="AS317" s="744"/>
      <c r="AT317" s="744"/>
      <c r="AU317" s="744"/>
      <c r="AV317" s="744"/>
      <c r="AW317" s="744"/>
      <c r="AX317" s="744"/>
      <c r="AY317" s="744"/>
      <c r="AZ317" s="744"/>
      <c r="BA317" s="744"/>
      <c r="BB317" s="744"/>
      <c r="BC317" s="744"/>
      <c r="BD317" s="744"/>
      <c r="BE317" s="744"/>
      <c r="BF317" s="744"/>
      <c r="BG317" s="744"/>
      <c r="BH317" s="744"/>
      <c r="BI317" s="744"/>
      <c r="BJ317" s="744"/>
      <c r="BK317" s="744"/>
      <c r="BL317" s="744"/>
    </row>
    <row r="318" spans="1:64" s="752" customFormat="1" ht="15" customHeight="1">
      <c r="A318" s="746" t="s">
        <v>3213</v>
      </c>
      <c r="B318" s="747" t="s">
        <v>2682</v>
      </c>
      <c r="C318" s="784" t="s">
        <v>3246</v>
      </c>
      <c r="D318" s="767">
        <v>44515</v>
      </c>
      <c r="E318" s="750" t="s">
        <v>3247</v>
      </c>
      <c r="F318" s="753">
        <v>676911</v>
      </c>
      <c r="G318" s="765"/>
      <c r="H318" s="765"/>
      <c r="I318" s="744"/>
      <c r="J318" s="744"/>
      <c r="K318" s="744"/>
      <c r="L318" s="744"/>
      <c r="M318" s="744"/>
      <c r="N318" s="744"/>
      <c r="O318" s="744"/>
      <c r="P318" s="744"/>
      <c r="Q318" s="744"/>
      <c r="R318" s="744"/>
      <c r="S318" s="744"/>
      <c r="T318" s="744"/>
      <c r="U318" s="744"/>
      <c r="V318" s="744"/>
      <c r="W318" s="744"/>
      <c r="X318" s="744"/>
      <c r="Y318" s="744"/>
      <c r="Z318" s="744"/>
      <c r="AA318" s="744"/>
      <c r="AB318" s="744"/>
      <c r="AC318" s="744"/>
      <c r="AD318" s="744"/>
      <c r="AE318" s="744"/>
      <c r="AF318" s="744"/>
      <c r="AG318" s="744"/>
      <c r="AH318" s="744"/>
      <c r="AI318" s="744"/>
      <c r="AJ318" s="744"/>
      <c r="AK318" s="744"/>
      <c r="AL318" s="744"/>
      <c r="AM318" s="744"/>
      <c r="AN318" s="744"/>
      <c r="AO318" s="744"/>
      <c r="AP318" s="744"/>
      <c r="AQ318" s="744"/>
      <c r="AR318" s="744"/>
      <c r="AS318" s="744"/>
      <c r="AT318" s="744"/>
      <c r="AU318" s="744"/>
      <c r="AV318" s="744"/>
      <c r="AW318" s="744"/>
      <c r="AX318" s="744"/>
      <c r="AY318" s="744"/>
      <c r="AZ318" s="744"/>
      <c r="BA318" s="744"/>
      <c r="BB318" s="744"/>
      <c r="BC318" s="744"/>
      <c r="BD318" s="744"/>
      <c r="BE318" s="744"/>
      <c r="BF318" s="744"/>
      <c r="BG318" s="744"/>
      <c r="BH318" s="744"/>
      <c r="BI318" s="744"/>
      <c r="BJ318" s="744"/>
      <c r="BK318" s="744"/>
      <c r="BL318" s="744"/>
    </row>
    <row r="319" spans="1:64" s="752" customFormat="1" ht="15" customHeight="1">
      <c r="A319" s="746" t="s">
        <v>3213</v>
      </c>
      <c r="B319" s="746" t="s">
        <v>3248</v>
      </c>
      <c r="C319" s="781" t="s">
        <v>3249</v>
      </c>
      <c r="D319" s="782">
        <v>45065</v>
      </c>
      <c r="E319" s="750" t="s">
        <v>3241</v>
      </c>
      <c r="F319" s="751">
        <v>111425</v>
      </c>
      <c r="G319" s="765"/>
      <c r="H319" s="765"/>
      <c r="I319" s="744"/>
      <c r="J319" s="744"/>
      <c r="K319" s="744"/>
      <c r="L319" s="744"/>
      <c r="M319" s="744"/>
      <c r="N319" s="744"/>
      <c r="O319" s="744"/>
      <c r="P319" s="744"/>
      <c r="Q319" s="744"/>
      <c r="R319" s="744"/>
      <c r="S319" s="744"/>
      <c r="T319" s="744"/>
      <c r="U319" s="744"/>
      <c r="V319" s="744"/>
      <c r="W319" s="744"/>
      <c r="X319" s="744"/>
      <c r="Y319" s="744"/>
      <c r="Z319" s="744"/>
      <c r="AA319" s="744"/>
      <c r="AB319" s="744"/>
      <c r="AC319" s="744"/>
      <c r="AD319" s="744"/>
      <c r="AE319" s="744"/>
      <c r="AF319" s="744"/>
      <c r="AG319" s="744"/>
      <c r="AH319" s="744"/>
      <c r="AI319" s="744"/>
      <c r="AJ319" s="744"/>
      <c r="AK319" s="744"/>
      <c r="AL319" s="744"/>
      <c r="AM319" s="744"/>
      <c r="AN319" s="744"/>
      <c r="AO319" s="744"/>
      <c r="AP319" s="744"/>
      <c r="AQ319" s="744"/>
      <c r="AR319" s="744"/>
      <c r="AS319" s="744"/>
      <c r="AT319" s="744"/>
      <c r="AU319" s="744"/>
      <c r="AV319" s="744"/>
      <c r="AW319" s="744"/>
      <c r="AX319" s="744"/>
      <c r="AY319" s="744"/>
      <c r="AZ319" s="744"/>
      <c r="BA319" s="744"/>
      <c r="BB319" s="744"/>
      <c r="BC319" s="744"/>
      <c r="BD319" s="744"/>
      <c r="BE319" s="744"/>
      <c r="BF319" s="744"/>
      <c r="BG319" s="744"/>
      <c r="BH319" s="744"/>
      <c r="BI319" s="744"/>
      <c r="BJ319" s="744"/>
      <c r="BK319" s="744"/>
      <c r="BL319" s="744"/>
    </row>
    <row r="320" spans="1:64" s="752" customFormat="1" ht="15" customHeight="1">
      <c r="A320" s="746" t="s">
        <v>3213</v>
      </c>
      <c r="B320" s="746" t="s">
        <v>3248</v>
      </c>
      <c r="C320" s="781" t="s">
        <v>3250</v>
      </c>
      <c r="D320" s="782">
        <v>44882</v>
      </c>
      <c r="E320" s="750" t="s">
        <v>3241</v>
      </c>
      <c r="F320" s="751">
        <v>750000</v>
      </c>
      <c r="G320" s="765"/>
      <c r="H320" s="765"/>
      <c r="I320" s="744"/>
      <c r="J320" s="744"/>
      <c r="K320" s="744"/>
      <c r="L320" s="744"/>
      <c r="M320" s="744"/>
      <c r="N320" s="744"/>
      <c r="O320" s="744"/>
      <c r="P320" s="744"/>
      <c r="Q320" s="744"/>
      <c r="R320" s="744"/>
      <c r="S320" s="744"/>
      <c r="T320" s="744"/>
      <c r="U320" s="744"/>
      <c r="V320" s="744"/>
      <c r="W320" s="744"/>
      <c r="X320" s="744"/>
      <c r="Y320" s="744"/>
      <c r="Z320" s="744"/>
      <c r="AA320" s="744"/>
      <c r="AB320" s="744"/>
      <c r="AC320" s="744"/>
      <c r="AD320" s="744"/>
      <c r="AE320" s="744"/>
      <c r="AF320" s="744"/>
      <c r="AG320" s="744"/>
      <c r="AH320" s="744"/>
      <c r="AI320" s="744"/>
      <c r="AJ320" s="744"/>
      <c r="AK320" s="744"/>
      <c r="AL320" s="744"/>
      <c r="AM320" s="744"/>
      <c r="AN320" s="744"/>
      <c r="AO320" s="744"/>
      <c r="AP320" s="744"/>
      <c r="AQ320" s="744"/>
      <c r="AR320" s="744"/>
      <c r="AS320" s="744"/>
      <c r="AT320" s="744"/>
      <c r="AU320" s="744"/>
      <c r="AV320" s="744"/>
      <c r="AW320" s="744"/>
      <c r="AX320" s="744"/>
      <c r="AY320" s="744"/>
      <c r="AZ320" s="744"/>
      <c r="BA320" s="744"/>
      <c r="BB320" s="744"/>
      <c r="BC320" s="744"/>
      <c r="BD320" s="744"/>
      <c r="BE320" s="744"/>
      <c r="BF320" s="744"/>
      <c r="BG320" s="744"/>
      <c r="BH320" s="744"/>
      <c r="BI320" s="744"/>
      <c r="BJ320" s="744"/>
      <c r="BK320" s="744"/>
      <c r="BL320" s="744"/>
    </row>
    <row r="321" spans="1:64" s="752" customFormat="1" ht="15" customHeight="1">
      <c r="A321" s="746" t="s">
        <v>3213</v>
      </c>
      <c r="B321" s="746" t="s">
        <v>2616</v>
      </c>
      <c r="C321" s="748">
        <v>2195139</v>
      </c>
      <c r="D321" s="783">
        <v>45653</v>
      </c>
      <c r="E321" s="750" t="s">
        <v>3239</v>
      </c>
      <c r="F321" s="751">
        <v>344380</v>
      </c>
      <c r="G321" s="765"/>
      <c r="H321" s="765"/>
      <c r="I321" s="744"/>
      <c r="J321" s="744"/>
      <c r="K321" s="744"/>
      <c r="L321" s="744"/>
      <c r="M321" s="744"/>
      <c r="N321" s="744"/>
      <c r="O321" s="744"/>
      <c r="P321" s="744"/>
      <c r="Q321" s="744"/>
      <c r="R321" s="744"/>
      <c r="S321" s="744"/>
      <c r="T321" s="744"/>
      <c r="U321" s="744"/>
      <c r="V321" s="744"/>
      <c r="W321" s="744"/>
      <c r="X321" s="744"/>
      <c r="Y321" s="744"/>
      <c r="Z321" s="744"/>
      <c r="AA321" s="744"/>
      <c r="AB321" s="744"/>
      <c r="AC321" s="744"/>
      <c r="AD321" s="744"/>
      <c r="AE321" s="744"/>
      <c r="AF321" s="744"/>
      <c r="AG321" s="744"/>
      <c r="AH321" s="744"/>
      <c r="AI321" s="744"/>
      <c r="AJ321" s="744"/>
      <c r="AK321" s="744"/>
      <c r="AL321" s="744"/>
      <c r="AM321" s="744"/>
      <c r="AN321" s="744"/>
      <c r="AO321" s="744"/>
      <c r="AP321" s="744"/>
      <c r="AQ321" s="744"/>
      <c r="AR321" s="744"/>
      <c r="AS321" s="744"/>
      <c r="AT321" s="744"/>
      <c r="AU321" s="744"/>
      <c r="AV321" s="744"/>
      <c r="AW321" s="744"/>
      <c r="AX321" s="744"/>
      <c r="AY321" s="744"/>
      <c r="AZ321" s="744"/>
      <c r="BA321" s="744"/>
      <c r="BB321" s="744"/>
      <c r="BC321" s="744"/>
      <c r="BD321" s="744"/>
      <c r="BE321" s="744"/>
      <c r="BF321" s="744"/>
      <c r="BG321" s="744"/>
      <c r="BH321" s="744"/>
      <c r="BI321" s="744"/>
      <c r="BJ321" s="744"/>
      <c r="BK321" s="744"/>
      <c r="BL321" s="744"/>
    </row>
    <row r="322" spans="1:64" s="752" customFormat="1" ht="15" customHeight="1">
      <c r="A322" s="746" t="s">
        <v>3213</v>
      </c>
      <c r="B322" s="747" t="s">
        <v>2616</v>
      </c>
      <c r="C322" s="781" t="s">
        <v>3251</v>
      </c>
      <c r="D322" s="782">
        <v>45275</v>
      </c>
      <c r="E322" s="750" t="s">
        <v>3239</v>
      </c>
      <c r="F322" s="751">
        <v>408900</v>
      </c>
      <c r="G322" s="765"/>
      <c r="H322" s="765"/>
      <c r="I322" s="744"/>
      <c r="J322" s="744"/>
      <c r="K322" s="744"/>
      <c r="L322" s="744"/>
      <c r="M322" s="744"/>
      <c r="N322" s="744"/>
      <c r="O322" s="744"/>
      <c r="P322" s="744"/>
      <c r="Q322" s="744"/>
      <c r="R322" s="744"/>
      <c r="S322" s="744"/>
      <c r="T322" s="744"/>
      <c r="U322" s="744"/>
      <c r="V322" s="744"/>
      <c r="W322" s="744"/>
      <c r="X322" s="744"/>
      <c r="Y322" s="744"/>
      <c r="Z322" s="744"/>
      <c r="AA322" s="744"/>
      <c r="AB322" s="744"/>
      <c r="AC322" s="744"/>
      <c r="AD322" s="744"/>
      <c r="AE322" s="744"/>
      <c r="AF322" s="744"/>
      <c r="AG322" s="744"/>
      <c r="AH322" s="744"/>
      <c r="AI322" s="744"/>
      <c r="AJ322" s="744"/>
      <c r="AK322" s="744"/>
      <c r="AL322" s="744"/>
      <c r="AM322" s="744"/>
      <c r="AN322" s="744"/>
      <c r="AO322" s="744"/>
      <c r="AP322" s="744"/>
      <c r="AQ322" s="744"/>
      <c r="AR322" s="744"/>
      <c r="AS322" s="744"/>
      <c r="AT322" s="744"/>
      <c r="AU322" s="744"/>
      <c r="AV322" s="744"/>
      <c r="AW322" s="744"/>
      <c r="AX322" s="744"/>
      <c r="AY322" s="744"/>
      <c r="AZ322" s="744"/>
      <c r="BA322" s="744"/>
      <c r="BB322" s="744"/>
      <c r="BC322" s="744"/>
      <c r="BD322" s="744"/>
      <c r="BE322" s="744"/>
      <c r="BF322" s="744"/>
      <c r="BG322" s="744"/>
      <c r="BH322" s="744"/>
      <c r="BI322" s="744"/>
      <c r="BJ322" s="744"/>
      <c r="BK322" s="744"/>
      <c r="BL322" s="744"/>
    </row>
    <row r="323" spans="1:64" s="752" customFormat="1" ht="15" customHeight="1">
      <c r="A323" s="746" t="s">
        <v>3213</v>
      </c>
      <c r="B323" s="746" t="s">
        <v>2616</v>
      </c>
      <c r="C323" s="781" t="s">
        <v>3252</v>
      </c>
      <c r="D323" s="782">
        <v>45257</v>
      </c>
      <c r="E323" s="750" t="s">
        <v>3241</v>
      </c>
      <c r="F323" s="751">
        <v>1041745</v>
      </c>
      <c r="G323" s="765"/>
      <c r="H323" s="765"/>
      <c r="I323" s="744"/>
      <c r="J323" s="744"/>
      <c r="K323" s="744"/>
      <c r="L323" s="744"/>
      <c r="M323" s="744"/>
      <c r="N323" s="744"/>
      <c r="O323" s="744"/>
      <c r="P323" s="744"/>
      <c r="Q323" s="744"/>
      <c r="R323" s="744"/>
      <c r="S323" s="744"/>
      <c r="T323" s="744"/>
      <c r="U323" s="744"/>
      <c r="V323" s="744"/>
      <c r="W323" s="744"/>
      <c r="X323" s="744"/>
      <c r="Y323" s="744"/>
      <c r="Z323" s="744"/>
      <c r="AA323" s="744"/>
      <c r="AB323" s="744"/>
      <c r="AC323" s="744"/>
      <c r="AD323" s="744"/>
      <c r="AE323" s="744"/>
      <c r="AF323" s="744"/>
      <c r="AG323" s="744"/>
      <c r="AH323" s="744"/>
      <c r="AI323" s="744"/>
      <c r="AJ323" s="744"/>
      <c r="AK323" s="744"/>
      <c r="AL323" s="744"/>
      <c r="AM323" s="744"/>
      <c r="AN323" s="744"/>
      <c r="AO323" s="744"/>
      <c r="AP323" s="744"/>
      <c r="AQ323" s="744"/>
      <c r="AR323" s="744"/>
      <c r="AS323" s="744"/>
      <c r="AT323" s="744"/>
      <c r="AU323" s="744"/>
      <c r="AV323" s="744"/>
      <c r="AW323" s="744"/>
      <c r="AX323" s="744"/>
      <c r="AY323" s="744"/>
      <c r="AZ323" s="744"/>
      <c r="BA323" s="744"/>
      <c r="BB323" s="744"/>
      <c r="BC323" s="744"/>
      <c r="BD323" s="744"/>
      <c r="BE323" s="744"/>
      <c r="BF323" s="744"/>
      <c r="BG323" s="744"/>
      <c r="BH323" s="744"/>
      <c r="BI323" s="744"/>
      <c r="BJ323" s="744"/>
      <c r="BK323" s="744"/>
      <c r="BL323" s="744"/>
    </row>
    <row r="324" spans="1:64" s="752" customFormat="1" ht="15" customHeight="1">
      <c r="A324" s="746" t="s">
        <v>3213</v>
      </c>
      <c r="B324" s="746" t="s">
        <v>2847</v>
      </c>
      <c r="C324" s="756" t="s">
        <v>3253</v>
      </c>
      <c r="D324" s="783" t="s">
        <v>3254</v>
      </c>
      <c r="E324" s="750" t="s">
        <v>3239</v>
      </c>
      <c r="F324" s="751">
        <v>31740</v>
      </c>
      <c r="G324" s="765"/>
      <c r="H324" s="765"/>
      <c r="I324" s="744"/>
      <c r="J324" s="744"/>
      <c r="K324" s="744"/>
      <c r="L324" s="744"/>
      <c r="M324" s="744"/>
      <c r="N324" s="744"/>
      <c r="O324" s="744"/>
      <c r="P324" s="744"/>
      <c r="Q324" s="744"/>
      <c r="R324" s="744"/>
      <c r="S324" s="744"/>
      <c r="T324" s="744"/>
      <c r="U324" s="744"/>
      <c r="V324" s="744"/>
      <c r="W324" s="744"/>
      <c r="X324" s="744"/>
      <c r="Y324" s="744"/>
      <c r="Z324" s="744"/>
      <c r="AA324" s="744"/>
      <c r="AB324" s="744"/>
      <c r="AC324" s="744"/>
      <c r="AD324" s="744"/>
      <c r="AE324" s="744"/>
      <c r="AF324" s="744"/>
      <c r="AG324" s="744"/>
      <c r="AH324" s="744"/>
      <c r="AI324" s="744"/>
      <c r="AJ324" s="744"/>
      <c r="AK324" s="744"/>
      <c r="AL324" s="744"/>
      <c r="AM324" s="744"/>
      <c r="AN324" s="744"/>
      <c r="AO324" s="744"/>
      <c r="AP324" s="744"/>
      <c r="AQ324" s="744"/>
      <c r="AR324" s="744"/>
      <c r="AS324" s="744"/>
      <c r="AT324" s="744"/>
      <c r="AU324" s="744"/>
      <c r="AV324" s="744"/>
      <c r="AW324" s="744"/>
      <c r="AX324" s="744"/>
      <c r="AY324" s="744"/>
      <c r="AZ324" s="744"/>
      <c r="BA324" s="744"/>
      <c r="BB324" s="744"/>
      <c r="BC324" s="744"/>
      <c r="BD324" s="744"/>
      <c r="BE324" s="744"/>
      <c r="BF324" s="744"/>
      <c r="BG324" s="744"/>
      <c r="BH324" s="744"/>
      <c r="BI324" s="744"/>
      <c r="BJ324" s="744"/>
      <c r="BK324" s="744"/>
      <c r="BL324" s="744"/>
    </row>
    <row r="325" spans="1:64" s="752" customFormat="1" ht="15" customHeight="1">
      <c r="A325" s="746" t="s">
        <v>3213</v>
      </c>
      <c r="B325" s="746" t="s">
        <v>2847</v>
      </c>
      <c r="C325" s="781" t="s">
        <v>3255</v>
      </c>
      <c r="D325" s="782" t="s">
        <v>3256</v>
      </c>
      <c r="E325" s="750" t="s">
        <v>3239</v>
      </c>
      <c r="F325" s="751">
        <v>212110</v>
      </c>
      <c r="G325" s="765"/>
      <c r="H325" s="765"/>
      <c r="I325" s="744"/>
      <c r="J325" s="744"/>
      <c r="K325" s="744"/>
      <c r="L325" s="744"/>
      <c r="M325" s="744"/>
      <c r="N325" s="744"/>
      <c r="O325" s="744"/>
      <c r="P325" s="744"/>
      <c r="Q325" s="744"/>
      <c r="R325" s="744"/>
      <c r="S325" s="744"/>
      <c r="T325" s="744"/>
      <c r="U325" s="744"/>
      <c r="V325" s="744"/>
      <c r="W325" s="744"/>
      <c r="X325" s="744"/>
      <c r="Y325" s="744"/>
      <c r="Z325" s="744"/>
      <c r="AA325" s="744"/>
      <c r="AB325" s="744"/>
      <c r="AC325" s="744"/>
      <c r="AD325" s="744"/>
      <c r="AE325" s="744"/>
      <c r="AF325" s="744"/>
      <c r="AG325" s="744"/>
      <c r="AH325" s="744"/>
      <c r="AI325" s="744"/>
      <c r="AJ325" s="744"/>
      <c r="AK325" s="744"/>
      <c r="AL325" s="744"/>
      <c r="AM325" s="744"/>
      <c r="AN325" s="744"/>
      <c r="AO325" s="744"/>
      <c r="AP325" s="744"/>
      <c r="AQ325" s="744"/>
      <c r="AR325" s="744"/>
      <c r="AS325" s="744"/>
      <c r="AT325" s="744"/>
      <c r="AU325" s="744"/>
      <c r="AV325" s="744"/>
      <c r="AW325" s="744"/>
      <c r="AX325" s="744"/>
      <c r="AY325" s="744"/>
      <c r="AZ325" s="744"/>
      <c r="BA325" s="744"/>
      <c r="BB325" s="744"/>
      <c r="BC325" s="744"/>
      <c r="BD325" s="744"/>
      <c r="BE325" s="744"/>
      <c r="BF325" s="744"/>
      <c r="BG325" s="744"/>
      <c r="BH325" s="744"/>
      <c r="BI325" s="744"/>
      <c r="BJ325" s="744"/>
      <c r="BK325" s="744"/>
      <c r="BL325" s="744"/>
    </row>
    <row r="326" spans="1:64" s="752" customFormat="1" ht="15" customHeight="1">
      <c r="A326" s="746" t="s">
        <v>3213</v>
      </c>
      <c r="B326" s="746" t="s">
        <v>3257</v>
      </c>
      <c r="C326" s="781" t="s">
        <v>3258</v>
      </c>
      <c r="D326" s="785">
        <v>44657</v>
      </c>
      <c r="E326" s="750" t="s">
        <v>3241</v>
      </c>
      <c r="F326" s="751">
        <v>172910</v>
      </c>
      <c r="G326" s="765"/>
      <c r="H326" s="765"/>
      <c r="I326" s="744"/>
      <c r="J326" s="744"/>
      <c r="K326" s="744"/>
      <c r="L326" s="744"/>
      <c r="M326" s="744"/>
      <c r="N326" s="744"/>
      <c r="O326" s="744"/>
      <c r="P326" s="744"/>
      <c r="Q326" s="744"/>
      <c r="R326" s="744"/>
      <c r="S326" s="744"/>
      <c r="T326" s="744"/>
      <c r="U326" s="744"/>
      <c r="V326" s="744"/>
      <c r="W326" s="744"/>
      <c r="X326" s="744"/>
      <c r="Y326" s="744"/>
      <c r="Z326" s="744"/>
      <c r="AA326" s="744"/>
      <c r="AB326" s="744"/>
      <c r="AC326" s="744"/>
      <c r="AD326" s="744"/>
      <c r="AE326" s="744"/>
      <c r="AF326" s="744"/>
      <c r="AG326" s="744"/>
      <c r="AH326" s="744"/>
      <c r="AI326" s="744"/>
      <c r="AJ326" s="744"/>
      <c r="AK326" s="744"/>
      <c r="AL326" s="744"/>
      <c r="AM326" s="744"/>
      <c r="AN326" s="744"/>
      <c r="AO326" s="744"/>
      <c r="AP326" s="744"/>
      <c r="AQ326" s="744"/>
      <c r="AR326" s="744"/>
      <c r="AS326" s="744"/>
      <c r="AT326" s="744"/>
      <c r="AU326" s="744"/>
      <c r="AV326" s="744"/>
      <c r="AW326" s="744"/>
      <c r="AX326" s="744"/>
      <c r="AY326" s="744"/>
      <c r="AZ326" s="744"/>
      <c r="BA326" s="744"/>
      <c r="BB326" s="744"/>
      <c r="BC326" s="744"/>
      <c r="BD326" s="744"/>
      <c r="BE326" s="744"/>
      <c r="BF326" s="744"/>
      <c r="BG326" s="744"/>
      <c r="BH326" s="744"/>
      <c r="BI326" s="744"/>
      <c r="BJ326" s="744"/>
      <c r="BK326" s="744"/>
      <c r="BL326" s="744"/>
    </row>
    <row r="327" spans="1:64" s="752" customFormat="1" ht="15" customHeight="1">
      <c r="A327" s="746" t="s">
        <v>3259</v>
      </c>
      <c r="B327" s="746" t="s">
        <v>3260</v>
      </c>
      <c r="C327" s="786">
        <v>2035772</v>
      </c>
      <c r="D327" s="785" t="s">
        <v>3261</v>
      </c>
      <c r="E327" s="750" t="s">
        <v>3118</v>
      </c>
      <c r="F327" s="753">
        <v>633720</v>
      </c>
      <c r="G327" s="765">
        <v>633720</v>
      </c>
      <c r="H327" s="765">
        <f t="shared" ref="H327:H356" si="3">F327-G327</f>
        <v>0</v>
      </c>
      <c r="I327" s="744"/>
      <c r="J327" s="744"/>
      <c r="K327" s="744"/>
      <c r="L327" s="744"/>
      <c r="M327" s="744"/>
      <c r="N327" s="744"/>
      <c r="O327" s="744"/>
      <c r="P327" s="744"/>
      <c r="Q327" s="744"/>
      <c r="R327" s="744"/>
      <c r="S327" s="744"/>
      <c r="T327" s="744"/>
      <c r="U327" s="744"/>
      <c r="V327" s="744"/>
      <c r="W327" s="744"/>
      <c r="X327" s="744"/>
      <c r="Y327" s="744"/>
      <c r="Z327" s="744"/>
      <c r="AA327" s="744"/>
      <c r="AB327" s="744"/>
      <c r="AC327" s="744"/>
      <c r="AD327" s="744"/>
      <c r="AE327" s="744"/>
      <c r="AF327" s="744"/>
      <c r="AG327" s="744"/>
      <c r="AH327" s="744"/>
      <c r="AI327" s="744"/>
      <c r="AJ327" s="744"/>
      <c r="AK327" s="744"/>
      <c r="AL327" s="744"/>
      <c r="AM327" s="744"/>
      <c r="AN327" s="744"/>
      <c r="AO327" s="744"/>
      <c r="AP327" s="744"/>
      <c r="AQ327" s="744"/>
      <c r="AR327" s="744"/>
      <c r="AS327" s="744"/>
      <c r="AT327" s="744"/>
      <c r="AU327" s="744"/>
      <c r="AV327" s="744"/>
      <c r="AW327" s="744"/>
      <c r="AX327" s="744"/>
      <c r="AY327" s="744"/>
      <c r="AZ327" s="744"/>
      <c r="BA327" s="744"/>
      <c r="BB327" s="744"/>
      <c r="BC327" s="744"/>
      <c r="BD327" s="744"/>
      <c r="BE327" s="744"/>
      <c r="BF327" s="744"/>
      <c r="BG327" s="744"/>
      <c r="BH327" s="744"/>
      <c r="BI327" s="744"/>
      <c r="BJ327" s="744"/>
      <c r="BK327" s="744"/>
      <c r="BL327" s="744"/>
    </row>
    <row r="328" spans="1:64" s="752" customFormat="1" ht="15" customHeight="1">
      <c r="A328" s="746" t="s">
        <v>3259</v>
      </c>
      <c r="B328" s="746" t="s">
        <v>3262</v>
      </c>
      <c r="C328" s="786">
        <v>2135710</v>
      </c>
      <c r="D328" s="785" t="s">
        <v>3261</v>
      </c>
      <c r="E328" s="750" t="s">
        <v>3263</v>
      </c>
      <c r="F328" s="753">
        <v>126400</v>
      </c>
      <c r="G328" s="765">
        <v>126400</v>
      </c>
      <c r="H328" s="765">
        <f t="shared" si="3"/>
        <v>0</v>
      </c>
      <c r="I328" s="744"/>
      <c r="J328" s="744"/>
      <c r="K328" s="744"/>
      <c r="L328" s="744"/>
      <c r="M328" s="744"/>
      <c r="N328" s="744"/>
      <c r="O328" s="744"/>
      <c r="P328" s="744"/>
      <c r="Q328" s="744"/>
      <c r="R328" s="744"/>
      <c r="S328" s="744"/>
      <c r="T328" s="744"/>
      <c r="U328" s="744"/>
      <c r="V328" s="744"/>
      <c r="W328" s="744"/>
      <c r="X328" s="744"/>
      <c r="Y328" s="744"/>
      <c r="Z328" s="744"/>
      <c r="AA328" s="744"/>
      <c r="AB328" s="744"/>
      <c r="AC328" s="744"/>
      <c r="AD328" s="744"/>
      <c r="AE328" s="744"/>
      <c r="AF328" s="744"/>
      <c r="AG328" s="744"/>
      <c r="AH328" s="744"/>
      <c r="AI328" s="744"/>
      <c r="AJ328" s="744"/>
      <c r="AK328" s="744"/>
      <c r="AL328" s="744"/>
      <c r="AM328" s="744"/>
      <c r="AN328" s="744"/>
      <c r="AO328" s="744"/>
      <c r="AP328" s="744"/>
      <c r="AQ328" s="744"/>
      <c r="AR328" s="744"/>
      <c r="AS328" s="744"/>
      <c r="AT328" s="744"/>
      <c r="AU328" s="744"/>
      <c r="AV328" s="744"/>
      <c r="AW328" s="744"/>
      <c r="AX328" s="744"/>
      <c r="AY328" s="744"/>
      <c r="AZ328" s="744"/>
      <c r="BA328" s="744"/>
      <c r="BB328" s="744"/>
      <c r="BC328" s="744"/>
      <c r="BD328" s="744"/>
      <c r="BE328" s="744"/>
      <c r="BF328" s="744"/>
      <c r="BG328" s="744"/>
      <c r="BH328" s="744"/>
      <c r="BI328" s="744"/>
      <c r="BJ328" s="744"/>
      <c r="BK328" s="744"/>
      <c r="BL328" s="744"/>
    </row>
    <row r="329" spans="1:64" s="752" customFormat="1" ht="15" customHeight="1">
      <c r="A329" s="746" t="s">
        <v>3259</v>
      </c>
      <c r="B329" s="746" t="s">
        <v>3264</v>
      </c>
      <c r="C329" s="786">
        <v>2222708</v>
      </c>
      <c r="D329" s="785" t="s">
        <v>3261</v>
      </c>
      <c r="E329" s="750" t="s">
        <v>3265</v>
      </c>
      <c r="F329" s="753">
        <v>218500</v>
      </c>
      <c r="G329" s="765">
        <v>218500</v>
      </c>
      <c r="H329" s="765">
        <f t="shared" si="3"/>
        <v>0</v>
      </c>
      <c r="I329" s="744"/>
      <c r="J329" s="744"/>
      <c r="K329" s="744"/>
      <c r="L329" s="744"/>
      <c r="M329" s="744"/>
      <c r="N329" s="744"/>
      <c r="O329" s="744"/>
      <c r="P329" s="744"/>
      <c r="Q329" s="744"/>
      <c r="R329" s="744"/>
      <c r="S329" s="744"/>
      <c r="T329" s="744"/>
      <c r="U329" s="744"/>
      <c r="V329" s="744"/>
      <c r="W329" s="744"/>
      <c r="X329" s="744"/>
      <c r="Y329" s="744"/>
      <c r="Z329" s="744"/>
      <c r="AA329" s="744"/>
      <c r="AB329" s="744"/>
      <c r="AC329" s="744"/>
      <c r="AD329" s="744"/>
      <c r="AE329" s="744"/>
      <c r="AF329" s="744"/>
      <c r="AG329" s="744"/>
      <c r="AH329" s="744"/>
      <c r="AI329" s="744"/>
      <c r="AJ329" s="744"/>
      <c r="AK329" s="744"/>
      <c r="AL329" s="744"/>
      <c r="AM329" s="744"/>
      <c r="AN329" s="744"/>
      <c r="AO329" s="744"/>
      <c r="AP329" s="744"/>
      <c r="AQ329" s="744"/>
      <c r="AR329" s="744"/>
      <c r="AS329" s="744"/>
      <c r="AT329" s="744"/>
      <c r="AU329" s="744"/>
      <c r="AV329" s="744"/>
      <c r="AW329" s="744"/>
      <c r="AX329" s="744"/>
      <c r="AY329" s="744"/>
      <c r="AZ329" s="744"/>
      <c r="BA329" s="744"/>
      <c r="BB329" s="744"/>
      <c r="BC329" s="744"/>
      <c r="BD329" s="744"/>
      <c r="BE329" s="744"/>
      <c r="BF329" s="744"/>
      <c r="BG329" s="744"/>
      <c r="BH329" s="744"/>
      <c r="BI329" s="744"/>
      <c r="BJ329" s="744"/>
      <c r="BK329" s="744"/>
      <c r="BL329" s="744"/>
    </row>
    <row r="330" spans="1:64" s="752" customFormat="1" ht="15" customHeight="1">
      <c r="A330" s="746" t="s">
        <v>3259</v>
      </c>
      <c r="B330" s="746" t="s">
        <v>3266</v>
      </c>
      <c r="C330" s="786">
        <v>2035761</v>
      </c>
      <c r="D330" s="785" t="s">
        <v>3261</v>
      </c>
      <c r="E330" s="750" t="s">
        <v>3267</v>
      </c>
      <c r="F330" s="753">
        <v>259340</v>
      </c>
      <c r="G330" s="798">
        <v>259340</v>
      </c>
      <c r="H330" s="765">
        <f t="shared" si="3"/>
        <v>0</v>
      </c>
      <c r="I330" s="744"/>
      <c r="J330" s="744"/>
      <c r="K330" s="744"/>
      <c r="L330" s="744"/>
      <c r="M330" s="744"/>
      <c r="N330" s="744"/>
      <c r="O330" s="744"/>
      <c r="P330" s="744"/>
      <c r="Q330" s="744"/>
      <c r="R330" s="744"/>
      <c r="S330" s="744"/>
      <c r="T330" s="744"/>
      <c r="U330" s="744"/>
      <c r="V330" s="744"/>
      <c r="W330" s="744"/>
      <c r="X330" s="744"/>
      <c r="Y330" s="744"/>
      <c r="Z330" s="744"/>
      <c r="AA330" s="744"/>
      <c r="AB330" s="744"/>
      <c r="AC330" s="744"/>
      <c r="AD330" s="744"/>
      <c r="AE330" s="744"/>
      <c r="AF330" s="744"/>
      <c r="AG330" s="744"/>
      <c r="AH330" s="744"/>
      <c r="AI330" s="744"/>
      <c r="AJ330" s="744"/>
      <c r="AK330" s="744"/>
      <c r="AL330" s="744"/>
      <c r="AM330" s="744"/>
      <c r="AN330" s="744"/>
      <c r="AO330" s="744"/>
      <c r="AP330" s="744"/>
      <c r="AQ330" s="744"/>
      <c r="AR330" s="744"/>
      <c r="AS330" s="744"/>
      <c r="AT330" s="744"/>
      <c r="AU330" s="744"/>
      <c r="AV330" s="744"/>
      <c r="AW330" s="744"/>
      <c r="AX330" s="744"/>
      <c r="AY330" s="744"/>
      <c r="AZ330" s="744"/>
      <c r="BA330" s="744"/>
      <c r="BB330" s="744"/>
      <c r="BC330" s="744"/>
      <c r="BD330" s="744"/>
      <c r="BE330" s="744"/>
      <c r="BF330" s="744"/>
      <c r="BG330" s="744"/>
      <c r="BH330" s="744"/>
      <c r="BI330" s="744"/>
      <c r="BJ330" s="744"/>
      <c r="BK330" s="744"/>
      <c r="BL330" s="744"/>
    </row>
    <row r="331" spans="1:64" s="752" customFormat="1" ht="15" customHeight="1">
      <c r="A331" s="746" t="s">
        <v>3259</v>
      </c>
      <c r="B331" s="746" t="s">
        <v>3268</v>
      </c>
      <c r="C331" s="786">
        <v>2035741</v>
      </c>
      <c r="D331" s="785" t="s">
        <v>3261</v>
      </c>
      <c r="E331" s="750" t="s">
        <v>3263</v>
      </c>
      <c r="F331" s="753">
        <v>241744</v>
      </c>
      <c r="G331" s="765">
        <v>241744</v>
      </c>
      <c r="H331" s="765">
        <f t="shared" si="3"/>
        <v>0</v>
      </c>
      <c r="I331" s="744"/>
      <c r="J331" s="744"/>
      <c r="K331" s="744"/>
      <c r="L331" s="744"/>
      <c r="M331" s="744"/>
      <c r="N331" s="744"/>
      <c r="O331" s="744"/>
      <c r="P331" s="744"/>
      <c r="Q331" s="744"/>
      <c r="R331" s="744"/>
      <c r="S331" s="744"/>
      <c r="T331" s="744"/>
      <c r="U331" s="744"/>
      <c r="V331" s="744"/>
      <c r="W331" s="744"/>
      <c r="X331" s="744"/>
      <c r="Y331" s="744"/>
      <c r="Z331" s="744"/>
      <c r="AA331" s="744"/>
      <c r="AB331" s="744"/>
      <c r="AC331" s="744"/>
      <c r="AD331" s="744"/>
      <c r="AE331" s="744"/>
      <c r="AF331" s="744"/>
      <c r="AG331" s="744"/>
      <c r="AH331" s="744"/>
      <c r="AI331" s="744"/>
      <c r="AJ331" s="744"/>
      <c r="AK331" s="744"/>
      <c r="AL331" s="744"/>
      <c r="AM331" s="744"/>
      <c r="AN331" s="744"/>
      <c r="AO331" s="744"/>
      <c r="AP331" s="744"/>
      <c r="AQ331" s="744"/>
      <c r="AR331" s="744"/>
      <c r="AS331" s="744"/>
      <c r="AT331" s="744"/>
      <c r="AU331" s="744"/>
      <c r="AV331" s="744"/>
      <c r="AW331" s="744"/>
      <c r="AX331" s="744"/>
      <c r="AY331" s="744"/>
      <c r="AZ331" s="744"/>
      <c r="BA331" s="744"/>
      <c r="BB331" s="744"/>
      <c r="BC331" s="744"/>
      <c r="BD331" s="744"/>
      <c r="BE331" s="744"/>
      <c r="BF331" s="744"/>
      <c r="BG331" s="744"/>
      <c r="BH331" s="744"/>
      <c r="BI331" s="744"/>
      <c r="BJ331" s="744"/>
      <c r="BK331" s="744"/>
      <c r="BL331" s="744"/>
    </row>
    <row r="332" spans="1:64" s="752" customFormat="1" ht="15" customHeight="1">
      <c r="A332" s="746" t="s">
        <v>3259</v>
      </c>
      <c r="B332" s="746" t="s">
        <v>3269</v>
      </c>
      <c r="C332" s="786">
        <v>2035760</v>
      </c>
      <c r="D332" s="785" t="s">
        <v>3261</v>
      </c>
      <c r="E332" s="750" t="s">
        <v>3270</v>
      </c>
      <c r="F332" s="753">
        <v>55420</v>
      </c>
      <c r="G332" s="765">
        <v>55420</v>
      </c>
      <c r="H332" s="765">
        <f t="shared" si="3"/>
        <v>0</v>
      </c>
      <c r="I332" s="744"/>
      <c r="J332" s="744"/>
      <c r="K332" s="744"/>
      <c r="L332" s="744"/>
      <c r="M332" s="744"/>
      <c r="N332" s="744"/>
      <c r="O332" s="744"/>
      <c r="P332" s="744"/>
      <c r="Q332" s="744"/>
      <c r="R332" s="744"/>
      <c r="S332" s="744"/>
      <c r="T332" s="744"/>
      <c r="U332" s="744"/>
      <c r="V332" s="744"/>
      <c r="W332" s="744"/>
      <c r="X332" s="744"/>
      <c r="Y332" s="744"/>
      <c r="Z332" s="744"/>
      <c r="AA332" s="744"/>
      <c r="AB332" s="744"/>
      <c r="AC332" s="744"/>
      <c r="AD332" s="744"/>
      <c r="AE332" s="744"/>
      <c r="AF332" s="744"/>
      <c r="AG332" s="744"/>
      <c r="AH332" s="744"/>
      <c r="AI332" s="744"/>
      <c r="AJ332" s="744"/>
      <c r="AK332" s="744"/>
      <c r="AL332" s="744"/>
      <c r="AM332" s="744"/>
      <c r="AN332" s="744"/>
      <c r="AO332" s="744"/>
      <c r="AP332" s="744"/>
      <c r="AQ332" s="744"/>
      <c r="AR332" s="744"/>
      <c r="AS332" s="744"/>
      <c r="AT332" s="744"/>
      <c r="AU332" s="744"/>
      <c r="AV332" s="744"/>
      <c r="AW332" s="744"/>
      <c r="AX332" s="744"/>
      <c r="AY332" s="744"/>
      <c r="AZ332" s="744"/>
      <c r="BA332" s="744"/>
      <c r="BB332" s="744"/>
      <c r="BC332" s="744"/>
      <c r="BD332" s="744"/>
      <c r="BE332" s="744"/>
      <c r="BF332" s="744"/>
      <c r="BG332" s="744"/>
      <c r="BH332" s="744"/>
      <c r="BI332" s="744"/>
      <c r="BJ332" s="744"/>
      <c r="BK332" s="744"/>
      <c r="BL332" s="744"/>
    </row>
    <row r="333" spans="1:64" s="752" customFormat="1" ht="15" customHeight="1">
      <c r="A333" s="746" t="s">
        <v>3259</v>
      </c>
      <c r="B333" s="746" t="s">
        <v>3271</v>
      </c>
      <c r="C333" s="786">
        <v>2966209</v>
      </c>
      <c r="D333" s="785" t="s">
        <v>3261</v>
      </c>
      <c r="E333" s="750" t="s">
        <v>3272</v>
      </c>
      <c r="F333" s="753">
        <v>2915000</v>
      </c>
      <c r="G333" s="765">
        <v>2915000</v>
      </c>
      <c r="H333" s="765">
        <f t="shared" si="3"/>
        <v>0</v>
      </c>
      <c r="I333" s="744"/>
      <c r="J333" s="744"/>
      <c r="K333" s="744"/>
      <c r="L333" s="744"/>
      <c r="M333" s="744"/>
      <c r="N333" s="744"/>
      <c r="O333" s="744"/>
      <c r="P333" s="744"/>
      <c r="Q333" s="744"/>
      <c r="R333" s="744"/>
      <c r="S333" s="744"/>
      <c r="T333" s="744"/>
      <c r="U333" s="744"/>
      <c r="V333" s="744"/>
      <c r="W333" s="744"/>
      <c r="X333" s="744"/>
      <c r="Y333" s="744"/>
      <c r="Z333" s="744"/>
      <c r="AA333" s="744"/>
      <c r="AB333" s="744"/>
      <c r="AC333" s="744"/>
      <c r="AD333" s="744"/>
      <c r="AE333" s="744"/>
      <c r="AF333" s="744"/>
      <c r="AG333" s="744"/>
      <c r="AH333" s="744"/>
      <c r="AI333" s="744"/>
      <c r="AJ333" s="744"/>
      <c r="AK333" s="744"/>
      <c r="AL333" s="744"/>
      <c r="AM333" s="744"/>
      <c r="AN333" s="744"/>
      <c r="AO333" s="744"/>
      <c r="AP333" s="744"/>
      <c r="AQ333" s="744"/>
      <c r="AR333" s="744"/>
      <c r="AS333" s="744"/>
      <c r="AT333" s="744"/>
      <c r="AU333" s="744"/>
      <c r="AV333" s="744"/>
      <c r="AW333" s="744"/>
      <c r="AX333" s="744"/>
      <c r="AY333" s="744"/>
      <c r="AZ333" s="744"/>
      <c r="BA333" s="744"/>
      <c r="BB333" s="744"/>
      <c r="BC333" s="744"/>
      <c r="BD333" s="744"/>
      <c r="BE333" s="744"/>
      <c r="BF333" s="744"/>
      <c r="BG333" s="744"/>
      <c r="BH333" s="744"/>
      <c r="BI333" s="744"/>
      <c r="BJ333" s="744"/>
      <c r="BK333" s="744"/>
      <c r="BL333" s="744"/>
    </row>
    <row r="334" spans="1:64" s="752" customFormat="1" ht="15" customHeight="1">
      <c r="A334" s="746" t="s">
        <v>3259</v>
      </c>
      <c r="B334" s="746" t="s">
        <v>3273</v>
      </c>
      <c r="C334" s="786">
        <v>2222702</v>
      </c>
      <c r="D334" s="785" t="s">
        <v>3261</v>
      </c>
      <c r="E334" s="750" t="s">
        <v>3274</v>
      </c>
      <c r="F334" s="753">
        <v>101243</v>
      </c>
      <c r="G334" s="765">
        <v>101243</v>
      </c>
      <c r="H334" s="765">
        <f t="shared" si="3"/>
        <v>0</v>
      </c>
      <c r="I334" s="744"/>
      <c r="J334" s="744"/>
      <c r="K334" s="744"/>
      <c r="L334" s="744"/>
      <c r="M334" s="744"/>
      <c r="N334" s="744"/>
      <c r="O334" s="744"/>
      <c r="P334" s="744"/>
      <c r="Q334" s="744"/>
      <c r="R334" s="744"/>
      <c r="S334" s="744"/>
      <c r="T334" s="744"/>
      <c r="U334" s="744"/>
      <c r="V334" s="744"/>
      <c r="W334" s="744"/>
      <c r="X334" s="744"/>
      <c r="Y334" s="744"/>
      <c r="Z334" s="744"/>
      <c r="AA334" s="744"/>
      <c r="AB334" s="744"/>
      <c r="AC334" s="744"/>
      <c r="AD334" s="744"/>
      <c r="AE334" s="744"/>
      <c r="AF334" s="744"/>
      <c r="AG334" s="744"/>
      <c r="AH334" s="744"/>
      <c r="AI334" s="744"/>
      <c r="AJ334" s="744"/>
      <c r="AK334" s="744"/>
      <c r="AL334" s="744"/>
      <c r="AM334" s="744"/>
      <c r="AN334" s="744"/>
      <c r="AO334" s="744"/>
      <c r="AP334" s="744"/>
      <c r="AQ334" s="744"/>
      <c r="AR334" s="744"/>
      <c r="AS334" s="744"/>
      <c r="AT334" s="744"/>
      <c r="AU334" s="744"/>
      <c r="AV334" s="744"/>
      <c r="AW334" s="744"/>
      <c r="AX334" s="744"/>
      <c r="AY334" s="744"/>
      <c r="AZ334" s="744"/>
      <c r="BA334" s="744"/>
      <c r="BB334" s="744"/>
      <c r="BC334" s="744"/>
      <c r="BD334" s="744"/>
      <c r="BE334" s="744"/>
      <c r="BF334" s="744"/>
      <c r="BG334" s="744"/>
      <c r="BH334" s="744"/>
      <c r="BI334" s="744"/>
      <c r="BJ334" s="744"/>
      <c r="BK334" s="744"/>
      <c r="BL334" s="744"/>
    </row>
    <row r="335" spans="1:64" s="752" customFormat="1" ht="15" customHeight="1">
      <c r="A335" s="746" t="s">
        <v>3259</v>
      </c>
      <c r="B335" s="746" t="s">
        <v>3275</v>
      </c>
      <c r="C335" s="786">
        <v>2035742</v>
      </c>
      <c r="D335" s="785" t="s">
        <v>3261</v>
      </c>
      <c r="E335" s="750" t="s">
        <v>3276</v>
      </c>
      <c r="F335" s="753">
        <v>280550</v>
      </c>
      <c r="G335" s="765">
        <v>280550</v>
      </c>
      <c r="H335" s="765">
        <f t="shared" si="3"/>
        <v>0</v>
      </c>
      <c r="I335" s="744"/>
      <c r="J335" s="744"/>
      <c r="K335" s="744"/>
      <c r="L335" s="744"/>
      <c r="M335" s="744"/>
      <c r="N335" s="744"/>
      <c r="O335" s="744"/>
      <c r="P335" s="744"/>
      <c r="Q335" s="744"/>
      <c r="R335" s="744"/>
      <c r="S335" s="744"/>
      <c r="T335" s="744"/>
      <c r="U335" s="744"/>
      <c r="V335" s="744"/>
      <c r="W335" s="744"/>
      <c r="X335" s="744"/>
      <c r="Y335" s="744"/>
      <c r="Z335" s="744"/>
      <c r="AA335" s="744"/>
      <c r="AB335" s="744"/>
      <c r="AC335" s="744"/>
      <c r="AD335" s="744"/>
      <c r="AE335" s="744"/>
      <c r="AF335" s="744"/>
      <c r="AG335" s="744"/>
      <c r="AH335" s="744"/>
      <c r="AI335" s="744"/>
      <c r="AJ335" s="744"/>
      <c r="AK335" s="744"/>
      <c r="AL335" s="744"/>
      <c r="AM335" s="744"/>
      <c r="AN335" s="744"/>
      <c r="AO335" s="744"/>
      <c r="AP335" s="744"/>
      <c r="AQ335" s="744"/>
      <c r="AR335" s="744"/>
      <c r="AS335" s="744"/>
      <c r="AT335" s="744"/>
      <c r="AU335" s="744"/>
      <c r="AV335" s="744"/>
      <c r="AW335" s="744"/>
      <c r="AX335" s="744"/>
      <c r="AY335" s="744"/>
      <c r="AZ335" s="744"/>
      <c r="BA335" s="744"/>
      <c r="BB335" s="744"/>
      <c r="BC335" s="744"/>
      <c r="BD335" s="744"/>
      <c r="BE335" s="744"/>
      <c r="BF335" s="744"/>
      <c r="BG335" s="744"/>
      <c r="BH335" s="744"/>
      <c r="BI335" s="744"/>
      <c r="BJ335" s="744"/>
      <c r="BK335" s="744"/>
      <c r="BL335" s="744"/>
    </row>
    <row r="336" spans="1:64" s="752" customFormat="1" ht="15" customHeight="1">
      <c r="A336" s="746" t="s">
        <v>3259</v>
      </c>
      <c r="B336" s="746" t="s">
        <v>3275</v>
      </c>
      <c r="C336" s="786">
        <v>2035749</v>
      </c>
      <c r="D336" s="785" t="s">
        <v>3261</v>
      </c>
      <c r="E336" s="750" t="s">
        <v>3276</v>
      </c>
      <c r="F336" s="753">
        <v>52100</v>
      </c>
      <c r="G336" s="765">
        <v>52100</v>
      </c>
      <c r="H336" s="765">
        <f t="shared" si="3"/>
        <v>0</v>
      </c>
      <c r="I336" s="744"/>
      <c r="J336" s="744"/>
      <c r="K336" s="744"/>
      <c r="L336" s="744"/>
      <c r="M336" s="744"/>
      <c r="N336" s="744"/>
      <c r="O336" s="744"/>
      <c r="P336" s="744"/>
      <c r="Q336" s="744"/>
      <c r="R336" s="744"/>
      <c r="S336" s="744"/>
      <c r="T336" s="744"/>
      <c r="U336" s="744"/>
      <c r="V336" s="744"/>
      <c r="W336" s="744"/>
      <c r="X336" s="744"/>
      <c r="Y336" s="744"/>
      <c r="Z336" s="744"/>
      <c r="AA336" s="744"/>
      <c r="AB336" s="744"/>
      <c r="AC336" s="744"/>
      <c r="AD336" s="744"/>
      <c r="AE336" s="744"/>
      <c r="AF336" s="744"/>
      <c r="AG336" s="744"/>
      <c r="AH336" s="744"/>
      <c r="AI336" s="744"/>
      <c r="AJ336" s="744"/>
      <c r="AK336" s="744"/>
      <c r="AL336" s="744"/>
      <c r="AM336" s="744"/>
      <c r="AN336" s="744"/>
      <c r="AO336" s="744"/>
      <c r="AP336" s="744"/>
      <c r="AQ336" s="744"/>
      <c r="AR336" s="744"/>
      <c r="AS336" s="744"/>
      <c r="AT336" s="744"/>
      <c r="AU336" s="744"/>
      <c r="AV336" s="744"/>
      <c r="AW336" s="744"/>
      <c r="AX336" s="744"/>
      <c r="AY336" s="744"/>
      <c r="AZ336" s="744"/>
      <c r="BA336" s="744"/>
      <c r="BB336" s="744"/>
      <c r="BC336" s="744"/>
      <c r="BD336" s="744"/>
      <c r="BE336" s="744"/>
      <c r="BF336" s="744"/>
      <c r="BG336" s="744"/>
      <c r="BH336" s="744"/>
      <c r="BI336" s="744"/>
      <c r="BJ336" s="744"/>
      <c r="BK336" s="744"/>
      <c r="BL336" s="744"/>
    </row>
    <row r="337" spans="1:64" s="752" customFormat="1" ht="15" customHeight="1">
      <c r="A337" s="746" t="s">
        <v>3259</v>
      </c>
      <c r="B337" s="746" t="s">
        <v>3277</v>
      </c>
      <c r="C337" s="786">
        <v>1931489</v>
      </c>
      <c r="D337" s="785" t="s">
        <v>3261</v>
      </c>
      <c r="E337" s="750" t="s">
        <v>3276</v>
      </c>
      <c r="F337" s="753">
        <v>110300</v>
      </c>
      <c r="G337" s="765">
        <v>110300</v>
      </c>
      <c r="H337" s="765">
        <f t="shared" si="3"/>
        <v>0</v>
      </c>
      <c r="I337" s="744"/>
      <c r="J337" s="744"/>
      <c r="K337" s="744"/>
      <c r="L337" s="744"/>
      <c r="M337" s="744"/>
      <c r="N337" s="744"/>
      <c r="O337" s="744"/>
      <c r="P337" s="744"/>
      <c r="Q337" s="744"/>
      <c r="R337" s="744"/>
      <c r="S337" s="744"/>
      <c r="T337" s="744"/>
      <c r="U337" s="744"/>
      <c r="V337" s="744"/>
      <c r="W337" s="744"/>
      <c r="X337" s="744"/>
      <c r="Y337" s="744"/>
      <c r="Z337" s="744"/>
      <c r="AA337" s="744"/>
      <c r="AB337" s="744"/>
      <c r="AC337" s="744"/>
      <c r="AD337" s="744"/>
      <c r="AE337" s="744"/>
      <c r="AF337" s="744"/>
      <c r="AG337" s="744"/>
      <c r="AH337" s="744"/>
      <c r="AI337" s="744"/>
      <c r="AJ337" s="744"/>
      <c r="AK337" s="744"/>
      <c r="AL337" s="744"/>
      <c r="AM337" s="744"/>
      <c r="AN337" s="744"/>
      <c r="AO337" s="744"/>
      <c r="AP337" s="744"/>
      <c r="AQ337" s="744"/>
      <c r="AR337" s="744"/>
      <c r="AS337" s="744"/>
      <c r="AT337" s="744"/>
      <c r="AU337" s="744"/>
      <c r="AV337" s="744"/>
      <c r="AW337" s="744"/>
      <c r="AX337" s="744"/>
      <c r="AY337" s="744"/>
      <c r="AZ337" s="744"/>
      <c r="BA337" s="744"/>
      <c r="BB337" s="744"/>
      <c r="BC337" s="744"/>
      <c r="BD337" s="744"/>
      <c r="BE337" s="744"/>
      <c r="BF337" s="744"/>
      <c r="BG337" s="744"/>
      <c r="BH337" s="744"/>
      <c r="BI337" s="744"/>
      <c r="BJ337" s="744"/>
      <c r="BK337" s="744"/>
      <c r="BL337" s="744"/>
    </row>
    <row r="338" spans="1:64" s="752" customFormat="1" ht="15" customHeight="1">
      <c r="A338" s="746" t="s">
        <v>3259</v>
      </c>
      <c r="B338" s="746" t="s">
        <v>3278</v>
      </c>
      <c r="C338" s="786">
        <v>2014693</v>
      </c>
      <c r="D338" s="785" t="s">
        <v>3261</v>
      </c>
      <c r="E338" s="750" t="s">
        <v>3279</v>
      </c>
      <c r="F338" s="753">
        <v>1365000</v>
      </c>
      <c r="G338" s="765">
        <v>1365000</v>
      </c>
      <c r="H338" s="765">
        <f t="shared" si="3"/>
        <v>0</v>
      </c>
      <c r="I338" s="744"/>
      <c r="J338" s="744"/>
      <c r="K338" s="744"/>
      <c r="L338" s="744"/>
      <c r="M338" s="744"/>
      <c r="N338" s="744"/>
      <c r="O338" s="744"/>
      <c r="P338" s="744"/>
      <c r="Q338" s="744"/>
      <c r="R338" s="744"/>
      <c r="S338" s="744"/>
      <c r="T338" s="744"/>
      <c r="U338" s="744"/>
      <c r="V338" s="744"/>
      <c r="W338" s="744"/>
      <c r="X338" s="744"/>
      <c r="Y338" s="744"/>
      <c r="Z338" s="744"/>
      <c r="AA338" s="744"/>
      <c r="AB338" s="744"/>
      <c r="AC338" s="744"/>
      <c r="AD338" s="744"/>
      <c r="AE338" s="744"/>
      <c r="AF338" s="744"/>
      <c r="AG338" s="744"/>
      <c r="AH338" s="744"/>
      <c r="AI338" s="744"/>
      <c r="AJ338" s="744"/>
      <c r="AK338" s="744"/>
      <c r="AL338" s="744"/>
      <c r="AM338" s="744"/>
      <c r="AN338" s="744"/>
      <c r="AO338" s="744"/>
      <c r="AP338" s="744"/>
      <c r="AQ338" s="744"/>
      <c r="AR338" s="744"/>
      <c r="AS338" s="744"/>
      <c r="AT338" s="744"/>
      <c r="AU338" s="744"/>
      <c r="AV338" s="744"/>
      <c r="AW338" s="744"/>
      <c r="AX338" s="744"/>
      <c r="AY338" s="744"/>
      <c r="AZ338" s="744"/>
      <c r="BA338" s="744"/>
      <c r="BB338" s="744"/>
      <c r="BC338" s="744"/>
      <c r="BD338" s="744"/>
      <c r="BE338" s="744"/>
      <c r="BF338" s="744"/>
      <c r="BG338" s="744"/>
      <c r="BH338" s="744"/>
      <c r="BI338" s="744"/>
      <c r="BJ338" s="744"/>
      <c r="BK338" s="744"/>
      <c r="BL338" s="744"/>
    </row>
    <row r="339" spans="1:64" s="752" customFormat="1" ht="15" customHeight="1">
      <c r="A339" s="746" t="s">
        <v>3259</v>
      </c>
      <c r="B339" s="746" t="s">
        <v>3280</v>
      </c>
      <c r="C339" s="786">
        <v>2035758</v>
      </c>
      <c r="D339" s="785" t="s">
        <v>3261</v>
      </c>
      <c r="E339" s="750" t="s">
        <v>3281</v>
      </c>
      <c r="F339" s="753">
        <v>360000</v>
      </c>
      <c r="G339" s="765">
        <v>360000</v>
      </c>
      <c r="H339" s="765">
        <f t="shared" si="3"/>
        <v>0</v>
      </c>
      <c r="I339" s="744"/>
      <c r="J339" s="744"/>
      <c r="K339" s="744"/>
      <c r="L339" s="744"/>
      <c r="M339" s="744"/>
      <c r="N339" s="744"/>
      <c r="O339" s="744"/>
      <c r="P339" s="744"/>
      <c r="Q339" s="744"/>
      <c r="R339" s="744"/>
      <c r="S339" s="744"/>
      <c r="T339" s="744"/>
      <c r="U339" s="744"/>
      <c r="V339" s="744"/>
      <c r="W339" s="744"/>
      <c r="X339" s="744"/>
      <c r="Y339" s="744"/>
      <c r="Z339" s="744"/>
      <c r="AA339" s="744"/>
      <c r="AB339" s="744"/>
      <c r="AC339" s="744"/>
      <c r="AD339" s="744"/>
      <c r="AE339" s="744"/>
      <c r="AF339" s="744"/>
      <c r="AG339" s="744"/>
      <c r="AH339" s="744"/>
      <c r="AI339" s="744"/>
      <c r="AJ339" s="744"/>
      <c r="AK339" s="744"/>
      <c r="AL339" s="744"/>
      <c r="AM339" s="744"/>
      <c r="AN339" s="744"/>
      <c r="AO339" s="744"/>
      <c r="AP339" s="744"/>
      <c r="AQ339" s="744"/>
      <c r="AR339" s="744"/>
      <c r="AS339" s="744"/>
      <c r="AT339" s="744"/>
      <c r="AU339" s="744"/>
      <c r="AV339" s="744"/>
      <c r="AW339" s="744"/>
      <c r="AX339" s="744"/>
      <c r="AY339" s="744"/>
      <c r="AZ339" s="744"/>
      <c r="BA339" s="744"/>
      <c r="BB339" s="744"/>
      <c r="BC339" s="744"/>
      <c r="BD339" s="744"/>
      <c r="BE339" s="744"/>
      <c r="BF339" s="744"/>
      <c r="BG339" s="744"/>
      <c r="BH339" s="744"/>
      <c r="BI339" s="744"/>
      <c r="BJ339" s="744"/>
      <c r="BK339" s="744"/>
      <c r="BL339" s="744"/>
    </row>
    <row r="340" spans="1:64" s="752" customFormat="1" ht="15" customHeight="1">
      <c r="A340" s="746" t="s">
        <v>3259</v>
      </c>
      <c r="B340" s="746" t="s">
        <v>3280</v>
      </c>
      <c r="C340" s="786">
        <v>2035748</v>
      </c>
      <c r="D340" s="785" t="s">
        <v>3261</v>
      </c>
      <c r="E340" s="750" t="s">
        <v>3281</v>
      </c>
      <c r="F340" s="753">
        <v>80000</v>
      </c>
      <c r="G340" s="765">
        <v>80000</v>
      </c>
      <c r="H340" s="765">
        <f t="shared" si="3"/>
        <v>0</v>
      </c>
      <c r="I340" s="744"/>
      <c r="J340" s="744"/>
      <c r="K340" s="744"/>
      <c r="L340" s="744"/>
      <c r="M340" s="744"/>
      <c r="N340" s="744"/>
      <c r="O340" s="744"/>
      <c r="P340" s="744"/>
      <c r="Q340" s="744"/>
      <c r="R340" s="744"/>
      <c r="S340" s="744"/>
      <c r="T340" s="744"/>
      <c r="U340" s="744"/>
      <c r="V340" s="744"/>
      <c r="W340" s="744"/>
      <c r="X340" s="744"/>
      <c r="Y340" s="744"/>
      <c r="Z340" s="744"/>
      <c r="AA340" s="744"/>
      <c r="AB340" s="744"/>
      <c r="AC340" s="744"/>
      <c r="AD340" s="744"/>
      <c r="AE340" s="744"/>
      <c r="AF340" s="744"/>
      <c r="AG340" s="744"/>
      <c r="AH340" s="744"/>
      <c r="AI340" s="744"/>
      <c r="AJ340" s="744"/>
      <c r="AK340" s="744"/>
      <c r="AL340" s="744"/>
      <c r="AM340" s="744"/>
      <c r="AN340" s="744"/>
      <c r="AO340" s="744"/>
      <c r="AP340" s="744"/>
      <c r="AQ340" s="744"/>
      <c r="AR340" s="744"/>
      <c r="AS340" s="744"/>
      <c r="AT340" s="744"/>
      <c r="AU340" s="744"/>
      <c r="AV340" s="744"/>
      <c r="AW340" s="744"/>
      <c r="AX340" s="744"/>
      <c r="AY340" s="744"/>
      <c r="AZ340" s="744"/>
      <c r="BA340" s="744"/>
      <c r="BB340" s="744"/>
      <c r="BC340" s="744"/>
      <c r="BD340" s="744"/>
      <c r="BE340" s="744"/>
      <c r="BF340" s="744"/>
      <c r="BG340" s="744"/>
      <c r="BH340" s="744"/>
      <c r="BI340" s="744"/>
      <c r="BJ340" s="744"/>
      <c r="BK340" s="744"/>
      <c r="BL340" s="744"/>
    </row>
    <row r="341" spans="1:64" s="752" customFormat="1" ht="15" customHeight="1">
      <c r="A341" s="746" t="s">
        <v>3259</v>
      </c>
      <c r="B341" s="746" t="s">
        <v>3280</v>
      </c>
      <c r="C341" s="786">
        <v>2035738</v>
      </c>
      <c r="D341" s="785" t="s">
        <v>3261</v>
      </c>
      <c r="E341" s="750" t="s">
        <v>3281</v>
      </c>
      <c r="F341" s="753">
        <v>13960</v>
      </c>
      <c r="G341" s="765">
        <v>13960</v>
      </c>
      <c r="H341" s="765">
        <f t="shared" si="3"/>
        <v>0</v>
      </c>
      <c r="I341" s="744"/>
      <c r="J341" s="744"/>
      <c r="K341" s="744"/>
      <c r="L341" s="744"/>
      <c r="M341" s="744"/>
      <c r="N341" s="744"/>
      <c r="O341" s="744"/>
      <c r="P341" s="744"/>
      <c r="Q341" s="744"/>
      <c r="R341" s="744"/>
      <c r="S341" s="744"/>
      <c r="T341" s="744"/>
      <c r="U341" s="744"/>
      <c r="V341" s="744"/>
      <c r="W341" s="744"/>
      <c r="X341" s="744"/>
      <c r="Y341" s="744"/>
      <c r="Z341" s="744"/>
      <c r="AA341" s="744"/>
      <c r="AB341" s="744"/>
      <c r="AC341" s="744"/>
      <c r="AD341" s="744"/>
      <c r="AE341" s="744"/>
      <c r="AF341" s="744"/>
      <c r="AG341" s="744"/>
      <c r="AH341" s="744"/>
      <c r="AI341" s="744"/>
      <c r="AJ341" s="744"/>
      <c r="AK341" s="744"/>
      <c r="AL341" s="744"/>
      <c r="AM341" s="744"/>
      <c r="AN341" s="744"/>
      <c r="AO341" s="744"/>
      <c r="AP341" s="744"/>
      <c r="AQ341" s="744"/>
      <c r="AR341" s="744"/>
      <c r="AS341" s="744"/>
      <c r="AT341" s="744"/>
      <c r="AU341" s="744"/>
      <c r="AV341" s="744"/>
      <c r="AW341" s="744"/>
      <c r="AX341" s="744"/>
      <c r="AY341" s="744"/>
      <c r="AZ341" s="744"/>
      <c r="BA341" s="744"/>
      <c r="BB341" s="744"/>
      <c r="BC341" s="744"/>
      <c r="BD341" s="744"/>
      <c r="BE341" s="744"/>
      <c r="BF341" s="744"/>
      <c r="BG341" s="744"/>
      <c r="BH341" s="744"/>
      <c r="BI341" s="744"/>
      <c r="BJ341" s="744"/>
      <c r="BK341" s="744"/>
      <c r="BL341" s="744"/>
    </row>
    <row r="342" spans="1:64" s="752" customFormat="1" ht="15" customHeight="1">
      <c r="A342" s="746" t="s">
        <v>3259</v>
      </c>
      <c r="B342" s="746" t="s">
        <v>3282</v>
      </c>
      <c r="C342" s="786">
        <v>2966235</v>
      </c>
      <c r="D342" s="785" t="s">
        <v>3261</v>
      </c>
      <c r="E342" s="750" t="s">
        <v>3283</v>
      </c>
      <c r="F342" s="753">
        <v>999500</v>
      </c>
      <c r="G342" s="765">
        <v>999500</v>
      </c>
      <c r="H342" s="765">
        <f t="shared" si="3"/>
        <v>0</v>
      </c>
      <c r="I342" s="744"/>
      <c r="J342" s="744"/>
      <c r="K342" s="744"/>
      <c r="L342" s="744"/>
      <c r="M342" s="744"/>
      <c r="N342" s="744"/>
      <c r="O342" s="744"/>
      <c r="P342" s="744"/>
      <c r="Q342" s="744"/>
      <c r="R342" s="744"/>
      <c r="S342" s="744"/>
      <c r="T342" s="744"/>
      <c r="U342" s="744"/>
      <c r="V342" s="744"/>
      <c r="W342" s="744"/>
      <c r="X342" s="744"/>
      <c r="Y342" s="744"/>
      <c r="Z342" s="744"/>
      <c r="AA342" s="744"/>
      <c r="AB342" s="744"/>
      <c r="AC342" s="744"/>
      <c r="AD342" s="744"/>
      <c r="AE342" s="744"/>
      <c r="AF342" s="744"/>
      <c r="AG342" s="744"/>
      <c r="AH342" s="744"/>
      <c r="AI342" s="744"/>
      <c r="AJ342" s="744"/>
      <c r="AK342" s="744"/>
      <c r="AL342" s="744"/>
      <c r="AM342" s="744"/>
      <c r="AN342" s="744"/>
      <c r="AO342" s="744"/>
      <c r="AP342" s="744"/>
      <c r="AQ342" s="744"/>
      <c r="AR342" s="744"/>
      <c r="AS342" s="744"/>
      <c r="AT342" s="744"/>
      <c r="AU342" s="744"/>
      <c r="AV342" s="744"/>
      <c r="AW342" s="744"/>
      <c r="AX342" s="744"/>
      <c r="AY342" s="744"/>
      <c r="AZ342" s="744"/>
      <c r="BA342" s="744"/>
      <c r="BB342" s="744"/>
      <c r="BC342" s="744"/>
      <c r="BD342" s="744"/>
      <c r="BE342" s="744"/>
      <c r="BF342" s="744"/>
      <c r="BG342" s="744"/>
      <c r="BH342" s="744"/>
      <c r="BI342" s="744"/>
      <c r="BJ342" s="744"/>
      <c r="BK342" s="744"/>
      <c r="BL342" s="744"/>
    </row>
    <row r="343" spans="1:64" s="752" customFormat="1" ht="15" customHeight="1">
      <c r="A343" s="746" t="s">
        <v>3259</v>
      </c>
      <c r="B343" s="746" t="s">
        <v>3284</v>
      </c>
      <c r="C343" s="786">
        <v>2966231</v>
      </c>
      <c r="D343" s="785" t="s">
        <v>3261</v>
      </c>
      <c r="E343" s="750" t="s">
        <v>3285</v>
      </c>
      <c r="F343" s="753">
        <v>799800</v>
      </c>
      <c r="G343" s="765">
        <v>799800</v>
      </c>
      <c r="H343" s="765">
        <f t="shared" si="3"/>
        <v>0</v>
      </c>
      <c r="I343" s="744"/>
      <c r="J343" s="744"/>
      <c r="K343" s="744"/>
      <c r="L343" s="744"/>
      <c r="M343" s="744"/>
      <c r="N343" s="744"/>
      <c r="O343" s="744"/>
      <c r="P343" s="744"/>
      <c r="Q343" s="744"/>
      <c r="R343" s="744"/>
      <c r="S343" s="744"/>
      <c r="T343" s="744"/>
      <c r="U343" s="744"/>
      <c r="V343" s="744"/>
      <c r="W343" s="744"/>
      <c r="X343" s="744"/>
      <c r="Y343" s="744"/>
      <c r="Z343" s="744"/>
      <c r="AA343" s="744"/>
      <c r="AB343" s="744"/>
      <c r="AC343" s="744"/>
      <c r="AD343" s="744"/>
      <c r="AE343" s="744"/>
      <c r="AF343" s="744"/>
      <c r="AG343" s="744"/>
      <c r="AH343" s="744"/>
      <c r="AI343" s="744"/>
      <c r="AJ343" s="744"/>
      <c r="AK343" s="744"/>
      <c r="AL343" s="744"/>
      <c r="AM343" s="744"/>
      <c r="AN343" s="744"/>
      <c r="AO343" s="744"/>
      <c r="AP343" s="744"/>
      <c r="AQ343" s="744"/>
      <c r="AR343" s="744"/>
      <c r="AS343" s="744"/>
      <c r="AT343" s="744"/>
      <c r="AU343" s="744"/>
      <c r="AV343" s="744"/>
      <c r="AW343" s="744"/>
      <c r="AX343" s="744"/>
      <c r="AY343" s="744"/>
      <c r="AZ343" s="744"/>
      <c r="BA343" s="744"/>
      <c r="BB343" s="744"/>
      <c r="BC343" s="744"/>
      <c r="BD343" s="744"/>
      <c r="BE343" s="744"/>
      <c r="BF343" s="744"/>
      <c r="BG343" s="744"/>
      <c r="BH343" s="744"/>
      <c r="BI343" s="744"/>
      <c r="BJ343" s="744"/>
      <c r="BK343" s="744"/>
      <c r="BL343" s="744"/>
    </row>
    <row r="344" spans="1:64" s="752" customFormat="1" ht="15" customHeight="1">
      <c r="A344" s="746" t="s">
        <v>3259</v>
      </c>
      <c r="B344" s="746" t="s">
        <v>3286</v>
      </c>
      <c r="C344" s="786">
        <v>2966222</v>
      </c>
      <c r="D344" s="785" t="s">
        <v>3261</v>
      </c>
      <c r="E344" s="750" t="s">
        <v>3287</v>
      </c>
      <c r="F344" s="753">
        <v>826120</v>
      </c>
      <c r="G344" s="765">
        <v>826120</v>
      </c>
      <c r="H344" s="765">
        <f t="shared" si="3"/>
        <v>0</v>
      </c>
      <c r="I344" s="744"/>
      <c r="J344" s="744"/>
      <c r="K344" s="744"/>
      <c r="L344" s="744"/>
      <c r="M344" s="744"/>
      <c r="N344" s="744"/>
      <c r="O344" s="744"/>
      <c r="P344" s="744"/>
      <c r="Q344" s="744"/>
      <c r="R344" s="744"/>
      <c r="S344" s="744"/>
      <c r="T344" s="744"/>
      <c r="U344" s="744"/>
      <c r="V344" s="744"/>
      <c r="W344" s="744"/>
      <c r="X344" s="744"/>
      <c r="Y344" s="744"/>
      <c r="Z344" s="744"/>
      <c r="AA344" s="744"/>
      <c r="AB344" s="744"/>
      <c r="AC344" s="744"/>
      <c r="AD344" s="744"/>
      <c r="AE344" s="744"/>
      <c r="AF344" s="744"/>
      <c r="AG344" s="744"/>
      <c r="AH344" s="744"/>
      <c r="AI344" s="744"/>
      <c r="AJ344" s="744"/>
      <c r="AK344" s="744"/>
      <c r="AL344" s="744"/>
      <c r="AM344" s="744"/>
      <c r="AN344" s="744"/>
      <c r="AO344" s="744"/>
      <c r="AP344" s="744"/>
      <c r="AQ344" s="744"/>
      <c r="AR344" s="744"/>
      <c r="AS344" s="744"/>
      <c r="AT344" s="744"/>
      <c r="AU344" s="744"/>
      <c r="AV344" s="744"/>
      <c r="AW344" s="744"/>
      <c r="AX344" s="744"/>
      <c r="AY344" s="744"/>
      <c r="AZ344" s="744"/>
      <c r="BA344" s="744"/>
      <c r="BB344" s="744"/>
      <c r="BC344" s="744"/>
      <c r="BD344" s="744"/>
      <c r="BE344" s="744"/>
      <c r="BF344" s="744"/>
      <c r="BG344" s="744"/>
      <c r="BH344" s="744"/>
      <c r="BI344" s="744"/>
      <c r="BJ344" s="744"/>
      <c r="BK344" s="744"/>
      <c r="BL344" s="744"/>
    </row>
    <row r="345" spans="1:64" s="752" customFormat="1" ht="15" customHeight="1">
      <c r="A345" s="746" t="s">
        <v>3259</v>
      </c>
      <c r="B345" s="746" t="s">
        <v>3288</v>
      </c>
      <c r="C345" s="786">
        <v>2035777</v>
      </c>
      <c r="D345" s="785" t="s">
        <v>3261</v>
      </c>
      <c r="E345" s="750" t="s">
        <v>3289</v>
      </c>
      <c r="F345" s="753">
        <v>236000</v>
      </c>
      <c r="G345" s="753">
        <v>236000</v>
      </c>
      <c r="H345" s="765">
        <f t="shared" si="3"/>
        <v>0</v>
      </c>
      <c r="I345" s="744"/>
      <c r="J345" s="744"/>
      <c r="K345" s="744"/>
      <c r="L345" s="744"/>
      <c r="M345" s="744"/>
      <c r="N345" s="744"/>
      <c r="O345" s="744"/>
      <c r="P345" s="744"/>
      <c r="Q345" s="744"/>
      <c r="R345" s="744"/>
      <c r="S345" s="744"/>
      <c r="T345" s="744"/>
      <c r="U345" s="744"/>
      <c r="V345" s="744"/>
      <c r="W345" s="744"/>
      <c r="X345" s="744"/>
      <c r="Y345" s="744"/>
      <c r="Z345" s="744"/>
      <c r="AA345" s="744"/>
      <c r="AB345" s="744"/>
      <c r="AC345" s="744"/>
      <c r="AD345" s="744"/>
      <c r="AE345" s="744"/>
      <c r="AF345" s="744"/>
      <c r="AG345" s="744"/>
      <c r="AH345" s="744"/>
      <c r="AI345" s="744"/>
      <c r="AJ345" s="744"/>
      <c r="AK345" s="744"/>
      <c r="AL345" s="744"/>
      <c r="AM345" s="744"/>
      <c r="AN345" s="744"/>
      <c r="AO345" s="744"/>
      <c r="AP345" s="744"/>
      <c r="AQ345" s="744"/>
      <c r="AR345" s="744"/>
      <c r="AS345" s="744"/>
      <c r="AT345" s="744"/>
      <c r="AU345" s="744"/>
      <c r="AV345" s="744"/>
      <c r="AW345" s="744"/>
      <c r="AX345" s="744"/>
      <c r="AY345" s="744"/>
      <c r="AZ345" s="744"/>
      <c r="BA345" s="744"/>
      <c r="BB345" s="744"/>
      <c r="BC345" s="744"/>
      <c r="BD345" s="744"/>
      <c r="BE345" s="744"/>
      <c r="BF345" s="744"/>
      <c r="BG345" s="744"/>
      <c r="BH345" s="744"/>
      <c r="BI345" s="744"/>
      <c r="BJ345" s="744"/>
      <c r="BK345" s="744"/>
      <c r="BL345" s="744"/>
    </row>
    <row r="346" spans="1:64" s="752" customFormat="1" ht="15" customHeight="1">
      <c r="A346" s="746" t="s">
        <v>3259</v>
      </c>
      <c r="B346" s="746" t="s">
        <v>3290</v>
      </c>
      <c r="C346" s="787">
        <v>2966219</v>
      </c>
      <c r="D346" s="785" t="s">
        <v>3261</v>
      </c>
      <c r="E346" s="750" t="s">
        <v>3291</v>
      </c>
      <c r="F346" s="753">
        <v>1229587</v>
      </c>
      <c r="G346" s="765">
        <v>1229587</v>
      </c>
      <c r="H346" s="765">
        <f t="shared" si="3"/>
        <v>0</v>
      </c>
      <c r="I346" s="744"/>
      <c r="J346" s="744"/>
      <c r="K346" s="744"/>
      <c r="L346" s="744"/>
      <c r="M346" s="744"/>
      <c r="N346" s="744"/>
      <c r="O346" s="744"/>
      <c r="P346" s="744"/>
      <c r="Q346" s="744"/>
      <c r="R346" s="744"/>
      <c r="S346" s="744"/>
      <c r="T346" s="744"/>
      <c r="U346" s="744"/>
      <c r="V346" s="744"/>
      <c r="W346" s="744"/>
      <c r="X346" s="744"/>
      <c r="Y346" s="744"/>
      <c r="Z346" s="744"/>
      <c r="AA346" s="744"/>
      <c r="AB346" s="744"/>
      <c r="AC346" s="744"/>
      <c r="AD346" s="744"/>
      <c r="AE346" s="744"/>
      <c r="AF346" s="744"/>
      <c r="AG346" s="744"/>
      <c r="AH346" s="744"/>
      <c r="AI346" s="744"/>
      <c r="AJ346" s="744"/>
      <c r="AK346" s="744"/>
      <c r="AL346" s="744"/>
      <c r="AM346" s="744"/>
      <c r="AN346" s="744"/>
      <c r="AO346" s="744"/>
      <c r="AP346" s="744"/>
      <c r="AQ346" s="744"/>
      <c r="AR346" s="744"/>
      <c r="AS346" s="744"/>
      <c r="AT346" s="744"/>
      <c r="AU346" s="744"/>
      <c r="AV346" s="744"/>
      <c r="AW346" s="744"/>
      <c r="AX346" s="744"/>
      <c r="AY346" s="744"/>
      <c r="AZ346" s="744"/>
      <c r="BA346" s="744"/>
      <c r="BB346" s="744"/>
      <c r="BC346" s="744"/>
      <c r="BD346" s="744"/>
      <c r="BE346" s="744"/>
      <c r="BF346" s="744"/>
      <c r="BG346" s="744"/>
      <c r="BH346" s="744"/>
      <c r="BI346" s="744"/>
      <c r="BJ346" s="744"/>
      <c r="BK346" s="744"/>
      <c r="BL346" s="744"/>
    </row>
    <row r="347" spans="1:64" s="752" customFormat="1" ht="15" customHeight="1">
      <c r="A347" s="746" t="s">
        <v>3259</v>
      </c>
      <c r="B347" s="746" t="s">
        <v>3292</v>
      </c>
      <c r="C347" s="786">
        <v>2966233</v>
      </c>
      <c r="D347" s="785" t="s">
        <v>3261</v>
      </c>
      <c r="E347" s="750" t="s">
        <v>3293</v>
      </c>
      <c r="F347" s="753">
        <v>1996000</v>
      </c>
      <c r="G347" s="765">
        <v>1996000</v>
      </c>
      <c r="H347" s="765">
        <f t="shared" si="3"/>
        <v>0</v>
      </c>
      <c r="I347" s="744"/>
      <c r="J347" s="744"/>
      <c r="K347" s="744"/>
      <c r="L347" s="744"/>
      <c r="M347" s="744"/>
      <c r="N347" s="744"/>
      <c r="O347" s="744"/>
      <c r="P347" s="744"/>
      <c r="Q347" s="744"/>
      <c r="R347" s="744"/>
      <c r="S347" s="744"/>
      <c r="T347" s="744"/>
      <c r="U347" s="744"/>
      <c r="V347" s="744"/>
      <c r="W347" s="744"/>
      <c r="X347" s="744"/>
      <c r="Y347" s="744"/>
      <c r="Z347" s="744"/>
      <c r="AA347" s="744"/>
      <c r="AB347" s="744"/>
      <c r="AC347" s="744"/>
      <c r="AD347" s="744"/>
      <c r="AE347" s="744"/>
      <c r="AF347" s="744"/>
      <c r="AG347" s="744"/>
      <c r="AH347" s="744"/>
      <c r="AI347" s="744"/>
      <c r="AJ347" s="744"/>
      <c r="AK347" s="744"/>
      <c r="AL347" s="744"/>
      <c r="AM347" s="744"/>
      <c r="AN347" s="744"/>
      <c r="AO347" s="744"/>
      <c r="AP347" s="744"/>
      <c r="AQ347" s="744"/>
      <c r="AR347" s="744"/>
      <c r="AS347" s="744"/>
      <c r="AT347" s="744"/>
      <c r="AU347" s="744"/>
      <c r="AV347" s="744"/>
      <c r="AW347" s="744"/>
      <c r="AX347" s="744"/>
      <c r="AY347" s="744"/>
      <c r="AZ347" s="744"/>
      <c r="BA347" s="744"/>
      <c r="BB347" s="744"/>
      <c r="BC347" s="744"/>
      <c r="BD347" s="744"/>
      <c r="BE347" s="744"/>
      <c r="BF347" s="744"/>
      <c r="BG347" s="744"/>
      <c r="BH347" s="744"/>
      <c r="BI347" s="744"/>
      <c r="BJ347" s="744"/>
      <c r="BK347" s="744"/>
      <c r="BL347" s="744"/>
    </row>
    <row r="348" spans="1:64" s="752" customFormat="1" ht="15" customHeight="1">
      <c r="A348" s="746" t="s">
        <v>3259</v>
      </c>
      <c r="B348" s="746" t="s">
        <v>2616</v>
      </c>
      <c r="C348" s="786">
        <v>1931466</v>
      </c>
      <c r="D348" s="785" t="s">
        <v>3261</v>
      </c>
      <c r="E348" s="750" t="s">
        <v>3281</v>
      </c>
      <c r="F348" s="753">
        <v>17270</v>
      </c>
      <c r="G348" s="765">
        <v>17270</v>
      </c>
      <c r="H348" s="765">
        <f t="shared" si="3"/>
        <v>0</v>
      </c>
      <c r="I348" s="744"/>
      <c r="J348" s="744"/>
      <c r="K348" s="744"/>
      <c r="L348" s="744"/>
      <c r="M348" s="744"/>
      <c r="N348" s="744"/>
      <c r="O348" s="744"/>
      <c r="P348" s="744"/>
      <c r="Q348" s="744"/>
      <c r="R348" s="744"/>
      <c r="S348" s="744"/>
      <c r="T348" s="744"/>
      <c r="U348" s="744"/>
      <c r="V348" s="744"/>
      <c r="W348" s="744"/>
      <c r="X348" s="744"/>
      <c r="Y348" s="744"/>
      <c r="Z348" s="744"/>
      <c r="AA348" s="744"/>
      <c r="AB348" s="744"/>
      <c r="AC348" s="744"/>
      <c r="AD348" s="744"/>
      <c r="AE348" s="744"/>
      <c r="AF348" s="744"/>
      <c r="AG348" s="744"/>
      <c r="AH348" s="744"/>
      <c r="AI348" s="744"/>
      <c r="AJ348" s="744"/>
      <c r="AK348" s="744"/>
      <c r="AL348" s="744"/>
      <c r="AM348" s="744"/>
      <c r="AN348" s="744"/>
      <c r="AO348" s="744"/>
      <c r="AP348" s="744"/>
      <c r="AQ348" s="744"/>
      <c r="AR348" s="744"/>
      <c r="AS348" s="744"/>
      <c r="AT348" s="744"/>
      <c r="AU348" s="744"/>
      <c r="AV348" s="744"/>
      <c r="AW348" s="744"/>
      <c r="AX348" s="744"/>
      <c r="AY348" s="744"/>
      <c r="AZ348" s="744"/>
      <c r="BA348" s="744"/>
      <c r="BB348" s="744"/>
      <c r="BC348" s="744"/>
      <c r="BD348" s="744"/>
      <c r="BE348" s="744"/>
      <c r="BF348" s="744"/>
      <c r="BG348" s="744"/>
      <c r="BH348" s="744"/>
      <c r="BI348" s="744"/>
      <c r="BJ348" s="744"/>
      <c r="BK348" s="744"/>
      <c r="BL348" s="744"/>
    </row>
    <row r="349" spans="1:64" s="752" customFormat="1" ht="15" customHeight="1">
      <c r="A349" s="746" t="s">
        <v>3259</v>
      </c>
      <c r="B349" s="746" t="s">
        <v>3294</v>
      </c>
      <c r="C349" s="786">
        <v>2035746</v>
      </c>
      <c r="D349" s="785" t="s">
        <v>3261</v>
      </c>
      <c r="E349" s="750" t="s">
        <v>3295</v>
      </c>
      <c r="F349" s="753">
        <v>104500</v>
      </c>
      <c r="G349" s="765">
        <v>104500</v>
      </c>
      <c r="H349" s="765">
        <f t="shared" si="3"/>
        <v>0</v>
      </c>
      <c r="I349" s="744"/>
      <c r="J349" s="744"/>
      <c r="K349" s="744"/>
      <c r="L349" s="744"/>
      <c r="M349" s="744"/>
      <c r="N349" s="744"/>
      <c r="O349" s="744"/>
      <c r="P349" s="744"/>
      <c r="Q349" s="744"/>
      <c r="R349" s="744"/>
      <c r="S349" s="744"/>
      <c r="T349" s="744"/>
      <c r="U349" s="744"/>
      <c r="V349" s="744"/>
      <c r="W349" s="744"/>
      <c r="X349" s="744"/>
      <c r="Y349" s="744"/>
      <c r="Z349" s="744"/>
      <c r="AA349" s="744"/>
      <c r="AB349" s="744"/>
      <c r="AC349" s="744"/>
      <c r="AD349" s="744"/>
      <c r="AE349" s="744"/>
      <c r="AF349" s="744"/>
      <c r="AG349" s="744"/>
      <c r="AH349" s="744"/>
      <c r="AI349" s="744"/>
      <c r="AJ349" s="744"/>
      <c r="AK349" s="744"/>
      <c r="AL349" s="744"/>
      <c r="AM349" s="744"/>
      <c r="AN349" s="744"/>
      <c r="AO349" s="744"/>
      <c r="AP349" s="744"/>
      <c r="AQ349" s="744"/>
      <c r="AR349" s="744"/>
      <c r="AS349" s="744"/>
      <c r="AT349" s="744"/>
      <c r="AU349" s="744"/>
      <c r="AV349" s="744"/>
      <c r="AW349" s="744"/>
      <c r="AX349" s="744"/>
      <c r="AY349" s="744"/>
      <c r="AZ349" s="744"/>
      <c r="BA349" s="744"/>
      <c r="BB349" s="744"/>
      <c r="BC349" s="744"/>
      <c r="BD349" s="744"/>
      <c r="BE349" s="744"/>
      <c r="BF349" s="744"/>
      <c r="BG349" s="744"/>
      <c r="BH349" s="744"/>
      <c r="BI349" s="744"/>
      <c r="BJ349" s="744"/>
      <c r="BK349" s="744"/>
      <c r="BL349" s="744"/>
    </row>
    <row r="350" spans="1:64" s="752" customFormat="1" ht="15" customHeight="1">
      <c r="A350" s="746" t="s">
        <v>3259</v>
      </c>
      <c r="B350" s="746" t="s">
        <v>3296</v>
      </c>
      <c r="C350" s="786">
        <v>2035743</v>
      </c>
      <c r="D350" s="785" t="s">
        <v>3261</v>
      </c>
      <c r="E350" s="750" t="s">
        <v>3297</v>
      </c>
      <c r="F350" s="753">
        <v>1000000</v>
      </c>
      <c r="G350" s="765">
        <v>1000000</v>
      </c>
      <c r="H350" s="765">
        <f t="shared" si="3"/>
        <v>0</v>
      </c>
      <c r="I350" s="744"/>
      <c r="J350" s="744"/>
      <c r="K350" s="744"/>
      <c r="L350" s="744"/>
      <c r="M350" s="744"/>
      <c r="N350" s="744"/>
      <c r="O350" s="744"/>
      <c r="P350" s="744"/>
      <c r="Q350" s="744"/>
      <c r="R350" s="744"/>
      <c r="S350" s="744"/>
      <c r="T350" s="744"/>
      <c r="U350" s="744"/>
      <c r="V350" s="744"/>
      <c r="W350" s="744"/>
      <c r="X350" s="744"/>
      <c r="Y350" s="744"/>
      <c r="Z350" s="744"/>
      <c r="AA350" s="744"/>
      <c r="AB350" s="744"/>
      <c r="AC350" s="744"/>
      <c r="AD350" s="744"/>
      <c r="AE350" s="744"/>
      <c r="AF350" s="744"/>
      <c r="AG350" s="744"/>
      <c r="AH350" s="744"/>
      <c r="AI350" s="744"/>
      <c r="AJ350" s="744"/>
      <c r="AK350" s="744"/>
      <c r="AL350" s="744"/>
      <c r="AM350" s="744"/>
      <c r="AN350" s="744"/>
      <c r="AO350" s="744"/>
      <c r="AP350" s="744"/>
      <c r="AQ350" s="744"/>
      <c r="AR350" s="744"/>
      <c r="AS350" s="744"/>
      <c r="AT350" s="744"/>
      <c r="AU350" s="744"/>
      <c r="AV350" s="744"/>
      <c r="AW350" s="744"/>
      <c r="AX350" s="744"/>
      <c r="AY350" s="744"/>
      <c r="AZ350" s="744"/>
      <c r="BA350" s="744"/>
      <c r="BB350" s="744"/>
      <c r="BC350" s="744"/>
      <c r="BD350" s="744"/>
      <c r="BE350" s="744"/>
      <c r="BF350" s="744"/>
      <c r="BG350" s="744"/>
      <c r="BH350" s="744"/>
      <c r="BI350" s="744"/>
      <c r="BJ350" s="744"/>
      <c r="BK350" s="744"/>
      <c r="BL350" s="744"/>
    </row>
    <row r="351" spans="1:64" s="752" customFormat="1" ht="15" customHeight="1">
      <c r="A351" s="746" t="s">
        <v>3259</v>
      </c>
      <c r="B351" s="750" t="s">
        <v>3298</v>
      </c>
      <c r="C351" s="786">
        <v>2035750</v>
      </c>
      <c r="D351" s="785" t="s">
        <v>3261</v>
      </c>
      <c r="E351" s="746" t="s">
        <v>3299</v>
      </c>
      <c r="F351" s="753">
        <v>2450000</v>
      </c>
      <c r="G351" s="765">
        <v>2450000</v>
      </c>
      <c r="H351" s="765">
        <f t="shared" si="3"/>
        <v>0</v>
      </c>
      <c r="I351" s="744"/>
      <c r="J351" s="744"/>
      <c r="K351" s="744"/>
      <c r="L351" s="744"/>
      <c r="M351" s="744"/>
      <c r="N351" s="744"/>
      <c r="O351" s="744"/>
      <c r="P351" s="744"/>
      <c r="Q351" s="744"/>
      <c r="R351" s="744"/>
      <c r="S351" s="744"/>
      <c r="T351" s="744"/>
      <c r="U351" s="744"/>
      <c r="V351" s="744"/>
      <c r="W351" s="744"/>
      <c r="X351" s="744"/>
      <c r="Y351" s="744"/>
      <c r="Z351" s="744"/>
      <c r="AA351" s="744"/>
      <c r="AB351" s="744"/>
      <c r="AC351" s="744"/>
      <c r="AD351" s="744"/>
      <c r="AE351" s="744"/>
      <c r="AF351" s="744"/>
      <c r="AG351" s="744"/>
      <c r="AH351" s="744"/>
      <c r="AI351" s="744"/>
      <c r="AJ351" s="744"/>
      <c r="AK351" s="744"/>
      <c r="AL351" s="744"/>
      <c r="AM351" s="744"/>
      <c r="AN351" s="744"/>
      <c r="AO351" s="744"/>
      <c r="AP351" s="744"/>
      <c r="AQ351" s="744"/>
      <c r="AR351" s="744"/>
      <c r="AS351" s="744"/>
      <c r="AT351" s="744"/>
      <c r="AU351" s="744"/>
      <c r="AV351" s="744"/>
      <c r="AW351" s="744"/>
      <c r="AX351" s="744"/>
      <c r="AY351" s="744"/>
      <c r="AZ351" s="744"/>
      <c r="BA351" s="744"/>
      <c r="BB351" s="744"/>
      <c r="BC351" s="744"/>
      <c r="BD351" s="744"/>
      <c r="BE351" s="744"/>
      <c r="BF351" s="744"/>
      <c r="BG351" s="744"/>
      <c r="BH351" s="744"/>
      <c r="BI351" s="744"/>
      <c r="BJ351" s="744"/>
      <c r="BK351" s="744"/>
      <c r="BL351" s="744"/>
    </row>
    <row r="352" spans="1:64" s="752" customFormat="1" ht="15" customHeight="1">
      <c r="A352" s="746" t="s">
        <v>3259</v>
      </c>
      <c r="B352" s="746" t="s">
        <v>3300</v>
      </c>
      <c r="C352" s="786">
        <v>2035759</v>
      </c>
      <c r="D352" s="785" t="s">
        <v>3261</v>
      </c>
      <c r="E352" s="750" t="s">
        <v>3281</v>
      </c>
      <c r="F352" s="753">
        <v>26440</v>
      </c>
      <c r="G352" s="765">
        <v>26440</v>
      </c>
      <c r="H352" s="765">
        <f t="shared" si="3"/>
        <v>0</v>
      </c>
      <c r="I352" s="744"/>
      <c r="J352" s="744"/>
      <c r="K352" s="744"/>
      <c r="L352" s="744"/>
      <c r="M352" s="744"/>
      <c r="N352" s="744"/>
      <c r="O352" s="744"/>
      <c r="P352" s="744"/>
      <c r="Q352" s="744"/>
      <c r="R352" s="744"/>
      <c r="S352" s="744"/>
      <c r="T352" s="744"/>
      <c r="U352" s="744"/>
      <c r="V352" s="744"/>
      <c r="W352" s="744"/>
      <c r="X352" s="744"/>
      <c r="Y352" s="744"/>
      <c r="Z352" s="744"/>
      <c r="AA352" s="744"/>
      <c r="AB352" s="744"/>
      <c r="AC352" s="744"/>
      <c r="AD352" s="744"/>
      <c r="AE352" s="744"/>
      <c r="AF352" s="744"/>
      <c r="AG352" s="744"/>
      <c r="AH352" s="744"/>
      <c r="AI352" s="744"/>
      <c r="AJ352" s="744"/>
      <c r="AK352" s="744"/>
      <c r="AL352" s="744"/>
      <c r="AM352" s="744"/>
      <c r="AN352" s="744"/>
      <c r="AO352" s="744"/>
      <c r="AP352" s="744"/>
      <c r="AQ352" s="744"/>
      <c r="AR352" s="744"/>
      <c r="AS352" s="744"/>
      <c r="AT352" s="744"/>
      <c r="AU352" s="744"/>
      <c r="AV352" s="744"/>
      <c r="AW352" s="744"/>
      <c r="AX352" s="744"/>
      <c r="AY352" s="744"/>
      <c r="AZ352" s="744"/>
      <c r="BA352" s="744"/>
      <c r="BB352" s="744"/>
      <c r="BC352" s="744"/>
      <c r="BD352" s="744"/>
      <c r="BE352" s="744"/>
      <c r="BF352" s="744"/>
      <c r="BG352" s="744"/>
      <c r="BH352" s="744"/>
      <c r="BI352" s="744"/>
      <c r="BJ352" s="744"/>
      <c r="BK352" s="744"/>
      <c r="BL352" s="744"/>
    </row>
    <row r="353" spans="1:64" s="752" customFormat="1" ht="15" customHeight="1">
      <c r="A353" s="746" t="s">
        <v>3259</v>
      </c>
      <c r="B353" s="746" t="s">
        <v>3301</v>
      </c>
      <c r="C353" s="786">
        <v>2035729</v>
      </c>
      <c r="D353" s="785" t="s">
        <v>3261</v>
      </c>
      <c r="E353" s="750" t="s">
        <v>3302</v>
      </c>
      <c r="F353" s="753">
        <v>3420000</v>
      </c>
      <c r="G353" s="765">
        <v>3420000</v>
      </c>
      <c r="H353" s="765">
        <f t="shared" si="3"/>
        <v>0</v>
      </c>
      <c r="I353" s="744"/>
      <c r="J353" s="744"/>
      <c r="K353" s="744"/>
      <c r="L353" s="744"/>
      <c r="M353" s="744"/>
      <c r="N353" s="744"/>
      <c r="O353" s="744"/>
      <c r="P353" s="744"/>
      <c r="Q353" s="744"/>
      <c r="R353" s="744"/>
      <c r="S353" s="744"/>
      <c r="T353" s="744"/>
      <c r="U353" s="744"/>
      <c r="V353" s="744"/>
      <c r="W353" s="744"/>
      <c r="X353" s="744"/>
      <c r="Y353" s="744"/>
      <c r="Z353" s="744"/>
      <c r="AA353" s="744"/>
      <c r="AB353" s="744"/>
      <c r="AC353" s="744"/>
      <c r="AD353" s="744"/>
      <c r="AE353" s="744"/>
      <c r="AF353" s="744"/>
      <c r="AG353" s="744"/>
      <c r="AH353" s="744"/>
      <c r="AI353" s="744"/>
      <c r="AJ353" s="744"/>
      <c r="AK353" s="744"/>
      <c r="AL353" s="744"/>
      <c r="AM353" s="744"/>
      <c r="AN353" s="744"/>
      <c r="AO353" s="744"/>
      <c r="AP353" s="744"/>
      <c r="AQ353" s="744"/>
      <c r="AR353" s="744"/>
      <c r="AS353" s="744"/>
      <c r="AT353" s="744"/>
      <c r="AU353" s="744"/>
      <c r="AV353" s="744"/>
      <c r="AW353" s="744"/>
      <c r="AX353" s="744"/>
      <c r="AY353" s="744"/>
      <c r="AZ353" s="744"/>
      <c r="BA353" s="744"/>
      <c r="BB353" s="744"/>
      <c r="BC353" s="744"/>
      <c r="BD353" s="744"/>
      <c r="BE353" s="744"/>
      <c r="BF353" s="744"/>
      <c r="BG353" s="744"/>
      <c r="BH353" s="744"/>
      <c r="BI353" s="744"/>
      <c r="BJ353" s="744"/>
      <c r="BK353" s="744"/>
      <c r="BL353" s="744"/>
    </row>
    <row r="354" spans="1:64" s="752" customFormat="1" ht="15" customHeight="1">
      <c r="A354" s="746" t="s">
        <v>3259</v>
      </c>
      <c r="B354" s="746" t="s">
        <v>3303</v>
      </c>
      <c r="C354" s="786">
        <v>2035739</v>
      </c>
      <c r="D354" s="785" t="s">
        <v>3261</v>
      </c>
      <c r="E354" s="750" t="s">
        <v>3281</v>
      </c>
      <c r="F354" s="753">
        <v>10260</v>
      </c>
      <c r="G354" s="765">
        <v>10260</v>
      </c>
      <c r="H354" s="765">
        <f t="shared" si="3"/>
        <v>0</v>
      </c>
      <c r="I354" s="744"/>
      <c r="J354" s="744"/>
      <c r="K354" s="744"/>
      <c r="L354" s="744"/>
      <c r="M354" s="744"/>
      <c r="N354" s="744"/>
      <c r="O354" s="744"/>
      <c r="P354" s="744"/>
      <c r="Q354" s="744"/>
      <c r="R354" s="744"/>
      <c r="S354" s="744"/>
      <c r="T354" s="744"/>
      <c r="U354" s="744"/>
      <c r="V354" s="744"/>
      <c r="W354" s="744"/>
      <c r="X354" s="744"/>
      <c r="Y354" s="744"/>
      <c r="Z354" s="744"/>
      <c r="AA354" s="744"/>
      <c r="AB354" s="744"/>
      <c r="AC354" s="744"/>
      <c r="AD354" s="744"/>
      <c r="AE354" s="744"/>
      <c r="AF354" s="744"/>
      <c r="AG354" s="744"/>
      <c r="AH354" s="744"/>
      <c r="AI354" s="744"/>
      <c r="AJ354" s="744"/>
      <c r="AK354" s="744"/>
      <c r="AL354" s="744"/>
      <c r="AM354" s="744"/>
      <c r="AN354" s="744"/>
      <c r="AO354" s="744"/>
      <c r="AP354" s="744"/>
      <c r="AQ354" s="744"/>
      <c r="AR354" s="744"/>
      <c r="AS354" s="744"/>
      <c r="AT354" s="744"/>
      <c r="AU354" s="744"/>
      <c r="AV354" s="744"/>
      <c r="AW354" s="744"/>
      <c r="AX354" s="744"/>
      <c r="AY354" s="744"/>
      <c r="AZ354" s="744"/>
      <c r="BA354" s="744"/>
      <c r="BB354" s="744"/>
      <c r="BC354" s="744"/>
      <c r="BD354" s="744"/>
      <c r="BE354" s="744"/>
      <c r="BF354" s="744"/>
      <c r="BG354" s="744"/>
      <c r="BH354" s="744"/>
      <c r="BI354" s="744"/>
      <c r="BJ354" s="744"/>
      <c r="BK354" s="744"/>
      <c r="BL354" s="744"/>
    </row>
    <row r="355" spans="1:64" s="752" customFormat="1" ht="15" customHeight="1">
      <c r="A355" s="746" t="s">
        <v>3259</v>
      </c>
      <c r="B355" s="746" t="s">
        <v>3304</v>
      </c>
      <c r="C355" s="786">
        <v>2966210</v>
      </c>
      <c r="D355" s="785" t="s">
        <v>3261</v>
      </c>
      <c r="E355" s="750" t="s">
        <v>3305</v>
      </c>
      <c r="F355" s="753">
        <v>899400</v>
      </c>
      <c r="G355" s="765">
        <v>899400</v>
      </c>
      <c r="H355" s="765">
        <f t="shared" si="3"/>
        <v>0</v>
      </c>
      <c r="I355" s="744"/>
      <c r="J355" s="744"/>
      <c r="K355" s="744"/>
      <c r="L355" s="744"/>
      <c r="M355" s="744"/>
      <c r="N355" s="744"/>
      <c r="O355" s="744"/>
      <c r="P355" s="744"/>
      <c r="Q355" s="744"/>
      <c r="R355" s="744"/>
      <c r="S355" s="744"/>
      <c r="T355" s="744"/>
      <c r="U355" s="744"/>
      <c r="V355" s="744"/>
      <c r="W355" s="744"/>
      <c r="X355" s="744"/>
      <c r="Y355" s="744"/>
      <c r="Z355" s="744"/>
      <c r="AA355" s="744"/>
      <c r="AB355" s="744"/>
      <c r="AC355" s="744"/>
      <c r="AD355" s="744"/>
      <c r="AE355" s="744"/>
      <c r="AF355" s="744"/>
      <c r="AG355" s="744"/>
      <c r="AH355" s="744"/>
      <c r="AI355" s="744"/>
      <c r="AJ355" s="744"/>
      <c r="AK355" s="744"/>
      <c r="AL355" s="744"/>
      <c r="AM355" s="744"/>
      <c r="AN355" s="744"/>
      <c r="AO355" s="744"/>
      <c r="AP355" s="744"/>
      <c r="AQ355" s="744"/>
      <c r="AR355" s="744"/>
      <c r="AS355" s="744"/>
      <c r="AT355" s="744"/>
      <c r="AU355" s="744"/>
      <c r="AV355" s="744"/>
      <c r="AW355" s="744"/>
      <c r="AX355" s="744"/>
      <c r="AY355" s="744"/>
      <c r="AZ355" s="744"/>
      <c r="BA355" s="744"/>
      <c r="BB355" s="744"/>
      <c r="BC355" s="744"/>
      <c r="BD355" s="744"/>
      <c r="BE355" s="744"/>
      <c r="BF355" s="744"/>
      <c r="BG355" s="744"/>
      <c r="BH355" s="744"/>
      <c r="BI355" s="744"/>
      <c r="BJ355" s="744"/>
      <c r="BK355" s="744"/>
      <c r="BL355" s="744"/>
    </row>
    <row r="356" spans="1:64" s="752" customFormat="1" ht="15" customHeight="1">
      <c r="A356" s="746" t="s">
        <v>3259</v>
      </c>
      <c r="B356" s="746" t="s">
        <v>3306</v>
      </c>
      <c r="C356" s="786">
        <v>2966236</v>
      </c>
      <c r="D356" s="785" t="s">
        <v>3261</v>
      </c>
      <c r="E356" s="750" t="s">
        <v>3307</v>
      </c>
      <c r="F356" s="753">
        <v>983200</v>
      </c>
      <c r="G356" s="765">
        <v>938200</v>
      </c>
      <c r="H356" s="765">
        <f t="shared" si="3"/>
        <v>45000</v>
      </c>
      <c r="I356" s="744"/>
      <c r="J356" s="744"/>
      <c r="K356" s="744"/>
      <c r="L356" s="744"/>
      <c r="M356" s="744"/>
      <c r="N356" s="744"/>
      <c r="O356" s="744"/>
      <c r="P356" s="744"/>
      <c r="Q356" s="744"/>
      <c r="R356" s="744"/>
      <c r="S356" s="744"/>
      <c r="T356" s="744"/>
      <c r="U356" s="744"/>
      <c r="V356" s="744"/>
      <c r="W356" s="744"/>
      <c r="X356" s="744"/>
      <c r="Y356" s="744"/>
      <c r="Z356" s="744"/>
      <c r="AA356" s="744"/>
      <c r="AB356" s="744"/>
      <c r="AC356" s="744"/>
      <c r="AD356" s="744"/>
      <c r="AE356" s="744"/>
      <c r="AF356" s="744"/>
      <c r="AG356" s="744"/>
      <c r="AH356" s="744"/>
      <c r="AI356" s="744"/>
      <c r="AJ356" s="744"/>
      <c r="AK356" s="744"/>
      <c r="AL356" s="744"/>
      <c r="AM356" s="744"/>
      <c r="AN356" s="744"/>
      <c r="AO356" s="744"/>
      <c r="AP356" s="744"/>
      <c r="AQ356" s="744"/>
      <c r="AR356" s="744"/>
      <c r="AS356" s="744"/>
      <c r="AT356" s="744"/>
      <c r="AU356" s="744"/>
      <c r="AV356" s="744"/>
      <c r="AW356" s="744"/>
      <c r="AX356" s="744"/>
      <c r="AY356" s="744"/>
      <c r="AZ356" s="744"/>
      <c r="BA356" s="744"/>
      <c r="BB356" s="744"/>
      <c r="BC356" s="744"/>
      <c r="BD356" s="744"/>
      <c r="BE356" s="744"/>
      <c r="BF356" s="744"/>
      <c r="BG356" s="744"/>
      <c r="BH356" s="744"/>
      <c r="BI356" s="744"/>
      <c r="BJ356" s="744"/>
      <c r="BK356" s="744"/>
      <c r="BL356" s="744"/>
    </row>
    <row r="357" spans="1:64" s="752" customFormat="1" ht="15" customHeight="1">
      <c r="A357" s="746" t="s">
        <v>3259</v>
      </c>
      <c r="B357" s="746" t="s">
        <v>3308</v>
      </c>
      <c r="C357" s="786">
        <v>2222702</v>
      </c>
      <c r="D357" s="785" t="s">
        <v>3261</v>
      </c>
      <c r="E357" s="750" t="s">
        <v>3309</v>
      </c>
      <c r="F357" s="753">
        <v>892879</v>
      </c>
      <c r="G357" s="765"/>
      <c r="H357" s="765"/>
      <c r="I357" s="744"/>
      <c r="J357" s="744"/>
      <c r="K357" s="744"/>
      <c r="L357" s="744"/>
      <c r="M357" s="744"/>
      <c r="N357" s="744"/>
      <c r="O357" s="744"/>
      <c r="P357" s="744"/>
      <c r="Q357" s="744"/>
      <c r="R357" s="744"/>
      <c r="S357" s="744"/>
      <c r="T357" s="744"/>
      <c r="U357" s="744"/>
      <c r="V357" s="744"/>
      <c r="W357" s="744"/>
      <c r="X357" s="744"/>
      <c r="Y357" s="744"/>
      <c r="Z357" s="744"/>
      <c r="AA357" s="744"/>
      <c r="AB357" s="744"/>
      <c r="AC357" s="744"/>
      <c r="AD357" s="744"/>
      <c r="AE357" s="744"/>
      <c r="AF357" s="744"/>
      <c r="AG357" s="744"/>
      <c r="AH357" s="744"/>
      <c r="AI357" s="744"/>
      <c r="AJ357" s="744"/>
      <c r="AK357" s="744"/>
      <c r="AL357" s="744"/>
      <c r="AM357" s="744"/>
      <c r="AN357" s="744"/>
      <c r="AO357" s="744"/>
      <c r="AP357" s="744"/>
      <c r="AQ357" s="744"/>
      <c r="AR357" s="744"/>
      <c r="AS357" s="744"/>
      <c r="AT357" s="744"/>
      <c r="AU357" s="744"/>
      <c r="AV357" s="744"/>
      <c r="AW357" s="744"/>
      <c r="AX357" s="744"/>
      <c r="AY357" s="744"/>
      <c r="AZ357" s="744"/>
      <c r="BA357" s="744"/>
      <c r="BB357" s="744"/>
      <c r="BC357" s="744"/>
      <c r="BD357" s="744"/>
      <c r="BE357" s="744"/>
      <c r="BF357" s="744"/>
      <c r="BG357" s="744"/>
      <c r="BH357" s="744"/>
      <c r="BI357" s="744"/>
      <c r="BJ357" s="744"/>
      <c r="BK357" s="744"/>
      <c r="BL357" s="744"/>
    </row>
    <row r="358" spans="1:64" s="752" customFormat="1" ht="15" customHeight="1">
      <c r="A358" s="746" t="s">
        <v>3259</v>
      </c>
      <c r="B358" s="746" t="s">
        <v>3310</v>
      </c>
      <c r="C358" s="786">
        <v>2222707</v>
      </c>
      <c r="D358" s="785" t="s">
        <v>3261</v>
      </c>
      <c r="E358" s="750" t="s">
        <v>3274</v>
      </c>
      <c r="F358" s="753">
        <v>187882</v>
      </c>
      <c r="G358" s="765"/>
      <c r="H358" s="765"/>
      <c r="I358" s="744"/>
      <c r="J358" s="744"/>
      <c r="K358" s="744"/>
      <c r="L358" s="744"/>
      <c r="M358" s="744"/>
      <c r="N358" s="744"/>
      <c r="O358" s="744"/>
      <c r="P358" s="744"/>
      <c r="Q358" s="744"/>
      <c r="R358" s="744"/>
      <c r="S358" s="744"/>
      <c r="T358" s="744"/>
      <c r="U358" s="744"/>
      <c r="V358" s="744"/>
      <c r="W358" s="744"/>
      <c r="X358" s="744"/>
      <c r="Y358" s="744"/>
      <c r="Z358" s="744"/>
      <c r="AA358" s="744"/>
      <c r="AB358" s="744"/>
      <c r="AC358" s="744"/>
      <c r="AD358" s="744"/>
      <c r="AE358" s="744"/>
      <c r="AF358" s="744"/>
      <c r="AG358" s="744"/>
      <c r="AH358" s="744"/>
      <c r="AI358" s="744"/>
      <c r="AJ358" s="744"/>
      <c r="AK358" s="744"/>
      <c r="AL358" s="744"/>
      <c r="AM358" s="744"/>
      <c r="AN358" s="744"/>
      <c r="AO358" s="744"/>
      <c r="AP358" s="744"/>
      <c r="AQ358" s="744"/>
      <c r="AR358" s="744"/>
      <c r="AS358" s="744"/>
      <c r="AT358" s="744"/>
      <c r="AU358" s="744"/>
      <c r="AV358" s="744"/>
      <c r="AW358" s="744"/>
      <c r="AX358" s="744"/>
      <c r="AY358" s="744"/>
      <c r="AZ358" s="744"/>
      <c r="BA358" s="744"/>
      <c r="BB358" s="744"/>
      <c r="BC358" s="744"/>
      <c r="BD358" s="744"/>
      <c r="BE358" s="744"/>
      <c r="BF358" s="744"/>
      <c r="BG358" s="744"/>
      <c r="BH358" s="744"/>
      <c r="BI358" s="744"/>
      <c r="BJ358" s="744"/>
      <c r="BK358" s="744"/>
      <c r="BL358" s="744"/>
    </row>
    <row r="359" spans="1:64" s="752" customFormat="1" ht="15" customHeight="1">
      <c r="A359" s="746" t="s">
        <v>3259</v>
      </c>
      <c r="B359" s="746" t="s">
        <v>3311</v>
      </c>
      <c r="C359" s="786">
        <v>1744327</v>
      </c>
      <c r="D359" s="785" t="s">
        <v>3261</v>
      </c>
      <c r="E359" s="750" t="s">
        <v>3267</v>
      </c>
      <c r="F359" s="753">
        <v>56990</v>
      </c>
      <c r="G359" s="765"/>
      <c r="H359" s="765"/>
      <c r="I359" s="744"/>
      <c r="J359" s="744"/>
      <c r="K359" s="744"/>
      <c r="L359" s="744"/>
      <c r="M359" s="744"/>
      <c r="N359" s="744"/>
      <c r="O359" s="744"/>
      <c r="P359" s="744"/>
      <c r="Q359" s="744"/>
      <c r="R359" s="744"/>
      <c r="S359" s="744"/>
      <c r="T359" s="744"/>
      <c r="U359" s="744"/>
      <c r="V359" s="744"/>
      <c r="W359" s="744"/>
      <c r="X359" s="744"/>
      <c r="Y359" s="744"/>
      <c r="Z359" s="744"/>
      <c r="AA359" s="744"/>
      <c r="AB359" s="744"/>
      <c r="AC359" s="744"/>
      <c r="AD359" s="744"/>
      <c r="AE359" s="744"/>
      <c r="AF359" s="744"/>
      <c r="AG359" s="744"/>
      <c r="AH359" s="744"/>
      <c r="AI359" s="744"/>
      <c r="AJ359" s="744"/>
      <c r="AK359" s="744"/>
      <c r="AL359" s="744"/>
      <c r="AM359" s="744"/>
      <c r="AN359" s="744"/>
      <c r="AO359" s="744"/>
      <c r="AP359" s="744"/>
      <c r="AQ359" s="744"/>
      <c r="AR359" s="744"/>
      <c r="AS359" s="744"/>
      <c r="AT359" s="744"/>
      <c r="AU359" s="744"/>
      <c r="AV359" s="744"/>
      <c r="AW359" s="744"/>
      <c r="AX359" s="744"/>
      <c r="AY359" s="744"/>
      <c r="AZ359" s="744"/>
      <c r="BA359" s="744"/>
      <c r="BB359" s="744"/>
      <c r="BC359" s="744"/>
      <c r="BD359" s="744"/>
      <c r="BE359" s="744"/>
      <c r="BF359" s="744"/>
      <c r="BG359" s="744"/>
      <c r="BH359" s="744"/>
      <c r="BI359" s="744"/>
      <c r="BJ359" s="744"/>
      <c r="BK359" s="744"/>
      <c r="BL359" s="744"/>
    </row>
    <row r="360" spans="1:64" s="752" customFormat="1" ht="15" customHeight="1">
      <c r="A360" s="746" t="s">
        <v>3259</v>
      </c>
      <c r="B360" s="746" t="s">
        <v>3312</v>
      </c>
      <c r="C360" s="786">
        <v>2035724</v>
      </c>
      <c r="D360" s="785" t="s">
        <v>3261</v>
      </c>
      <c r="E360" s="750" t="s">
        <v>3118</v>
      </c>
      <c r="F360" s="753">
        <v>392495</v>
      </c>
      <c r="G360" s="765"/>
      <c r="H360" s="765"/>
      <c r="I360" s="744"/>
      <c r="J360" s="744"/>
      <c r="K360" s="744"/>
      <c r="L360" s="744"/>
      <c r="M360" s="744"/>
      <c r="N360" s="744"/>
      <c r="O360" s="744"/>
      <c r="P360" s="744"/>
      <c r="Q360" s="744"/>
      <c r="R360" s="744"/>
      <c r="S360" s="744"/>
      <c r="T360" s="744"/>
      <c r="U360" s="744"/>
      <c r="V360" s="744"/>
      <c r="W360" s="744"/>
      <c r="X360" s="744"/>
      <c r="Y360" s="744"/>
      <c r="Z360" s="744"/>
      <c r="AA360" s="744"/>
      <c r="AB360" s="744"/>
      <c r="AC360" s="744"/>
      <c r="AD360" s="744"/>
      <c r="AE360" s="744"/>
      <c r="AF360" s="744"/>
      <c r="AG360" s="744"/>
      <c r="AH360" s="744"/>
      <c r="AI360" s="744"/>
      <c r="AJ360" s="744"/>
      <c r="AK360" s="744"/>
      <c r="AL360" s="744"/>
      <c r="AM360" s="744"/>
      <c r="AN360" s="744"/>
      <c r="AO360" s="744"/>
      <c r="AP360" s="744"/>
      <c r="AQ360" s="744"/>
      <c r="AR360" s="744"/>
      <c r="AS360" s="744"/>
      <c r="AT360" s="744"/>
      <c r="AU360" s="744"/>
      <c r="AV360" s="744"/>
      <c r="AW360" s="744"/>
      <c r="AX360" s="744"/>
      <c r="AY360" s="744"/>
      <c r="AZ360" s="744"/>
      <c r="BA360" s="744"/>
      <c r="BB360" s="744"/>
      <c r="BC360" s="744"/>
      <c r="BD360" s="744"/>
      <c r="BE360" s="744"/>
      <c r="BF360" s="744"/>
      <c r="BG360" s="744"/>
      <c r="BH360" s="744"/>
      <c r="BI360" s="744"/>
      <c r="BJ360" s="744"/>
      <c r="BK360" s="744"/>
      <c r="BL360" s="744"/>
    </row>
    <row r="361" spans="1:64" s="752" customFormat="1" ht="15" customHeight="1">
      <c r="A361" s="746" t="s">
        <v>3259</v>
      </c>
      <c r="B361" s="746" t="s">
        <v>3313</v>
      </c>
      <c r="C361" s="786">
        <v>2035755</v>
      </c>
      <c r="D361" s="785" t="s">
        <v>3261</v>
      </c>
      <c r="E361" s="750" t="s">
        <v>3281</v>
      </c>
      <c r="F361" s="753">
        <v>101800</v>
      </c>
      <c r="G361" s="765"/>
      <c r="H361" s="765"/>
      <c r="I361" s="744"/>
      <c r="J361" s="744"/>
      <c r="K361" s="744"/>
      <c r="L361" s="744"/>
      <c r="M361" s="744"/>
      <c r="N361" s="744"/>
      <c r="O361" s="744"/>
      <c r="P361" s="744"/>
      <c r="Q361" s="744"/>
      <c r="R361" s="744"/>
      <c r="S361" s="744"/>
      <c r="T361" s="744"/>
      <c r="U361" s="744"/>
      <c r="V361" s="744"/>
      <c r="W361" s="744"/>
      <c r="X361" s="744"/>
      <c r="Y361" s="744"/>
      <c r="Z361" s="744"/>
      <c r="AA361" s="744"/>
      <c r="AB361" s="744"/>
      <c r="AC361" s="744"/>
      <c r="AD361" s="744"/>
      <c r="AE361" s="744"/>
      <c r="AF361" s="744"/>
      <c r="AG361" s="744"/>
      <c r="AH361" s="744"/>
      <c r="AI361" s="744"/>
      <c r="AJ361" s="744"/>
      <c r="AK361" s="744"/>
      <c r="AL361" s="744"/>
      <c r="AM361" s="744"/>
      <c r="AN361" s="744"/>
      <c r="AO361" s="744"/>
      <c r="AP361" s="744"/>
      <c r="AQ361" s="744"/>
      <c r="AR361" s="744"/>
      <c r="AS361" s="744"/>
      <c r="AT361" s="744"/>
      <c r="AU361" s="744"/>
      <c r="AV361" s="744"/>
      <c r="AW361" s="744"/>
      <c r="AX361" s="744"/>
      <c r="AY361" s="744"/>
      <c r="AZ361" s="744"/>
      <c r="BA361" s="744"/>
      <c r="BB361" s="744"/>
      <c r="BC361" s="744"/>
      <c r="BD361" s="744"/>
      <c r="BE361" s="744"/>
      <c r="BF361" s="744"/>
      <c r="BG361" s="744"/>
      <c r="BH361" s="744"/>
      <c r="BI361" s="744"/>
      <c r="BJ361" s="744"/>
      <c r="BK361" s="744"/>
      <c r="BL361" s="744"/>
    </row>
    <row r="362" spans="1:64" s="752" customFormat="1" ht="15" customHeight="1">
      <c r="A362" s="746" t="s">
        <v>3259</v>
      </c>
      <c r="B362" s="746" t="s">
        <v>3314</v>
      </c>
      <c r="C362" s="786">
        <v>2035747</v>
      </c>
      <c r="D362" s="785" t="s">
        <v>3261</v>
      </c>
      <c r="E362" s="750" t="s">
        <v>3315</v>
      </c>
      <c r="F362" s="753">
        <v>2399000</v>
      </c>
      <c r="G362" s="765"/>
      <c r="H362" s="765"/>
      <c r="I362" s="744"/>
      <c r="J362" s="744"/>
      <c r="K362" s="744"/>
      <c r="L362" s="744"/>
      <c r="M362" s="744"/>
      <c r="N362" s="744"/>
      <c r="O362" s="744"/>
      <c r="P362" s="744"/>
      <c r="Q362" s="744"/>
      <c r="R362" s="744"/>
      <c r="S362" s="744"/>
      <c r="T362" s="744"/>
      <c r="U362" s="744"/>
      <c r="V362" s="744"/>
      <c r="W362" s="744"/>
      <c r="X362" s="744"/>
      <c r="Y362" s="744"/>
      <c r="Z362" s="744"/>
      <c r="AA362" s="744"/>
      <c r="AB362" s="744"/>
      <c r="AC362" s="744"/>
      <c r="AD362" s="744"/>
      <c r="AE362" s="744"/>
      <c r="AF362" s="744"/>
      <c r="AG362" s="744"/>
      <c r="AH362" s="744"/>
      <c r="AI362" s="744"/>
      <c r="AJ362" s="744"/>
      <c r="AK362" s="744"/>
      <c r="AL362" s="744"/>
      <c r="AM362" s="744"/>
      <c r="AN362" s="744"/>
      <c r="AO362" s="744"/>
      <c r="AP362" s="744"/>
      <c r="AQ362" s="744"/>
      <c r="AR362" s="744"/>
      <c r="AS362" s="744"/>
      <c r="AT362" s="744"/>
      <c r="AU362" s="744"/>
      <c r="AV362" s="744"/>
      <c r="AW362" s="744"/>
      <c r="AX362" s="744"/>
      <c r="AY362" s="744"/>
      <c r="AZ362" s="744"/>
      <c r="BA362" s="744"/>
      <c r="BB362" s="744"/>
      <c r="BC362" s="744"/>
      <c r="BD362" s="744"/>
      <c r="BE362" s="744"/>
      <c r="BF362" s="744"/>
      <c r="BG362" s="744"/>
      <c r="BH362" s="744"/>
      <c r="BI362" s="744"/>
      <c r="BJ362" s="744"/>
      <c r="BK362" s="744"/>
      <c r="BL362" s="744"/>
    </row>
    <row r="363" spans="1:64" s="752" customFormat="1" ht="15" customHeight="1">
      <c r="A363" s="746" t="s">
        <v>3259</v>
      </c>
      <c r="B363" s="746" t="s">
        <v>3314</v>
      </c>
      <c r="C363" s="786">
        <v>2035740</v>
      </c>
      <c r="D363" s="785" t="s">
        <v>3261</v>
      </c>
      <c r="E363" s="750" t="s">
        <v>3309</v>
      </c>
      <c r="F363" s="753">
        <v>62500</v>
      </c>
      <c r="G363" s="765"/>
      <c r="H363" s="765"/>
      <c r="I363" s="744"/>
      <c r="J363" s="744"/>
      <c r="K363" s="744"/>
      <c r="L363" s="744"/>
      <c r="M363" s="744"/>
      <c r="N363" s="744"/>
      <c r="O363" s="744"/>
      <c r="P363" s="744"/>
      <c r="Q363" s="744"/>
      <c r="R363" s="744"/>
      <c r="S363" s="744"/>
      <c r="T363" s="744"/>
      <c r="U363" s="744"/>
      <c r="V363" s="744"/>
      <c r="W363" s="744"/>
      <c r="X363" s="744"/>
      <c r="Y363" s="744"/>
      <c r="Z363" s="744"/>
      <c r="AA363" s="744"/>
      <c r="AB363" s="744"/>
      <c r="AC363" s="744"/>
      <c r="AD363" s="744"/>
      <c r="AE363" s="744"/>
      <c r="AF363" s="744"/>
      <c r="AG363" s="744"/>
      <c r="AH363" s="744"/>
      <c r="AI363" s="744"/>
      <c r="AJ363" s="744"/>
      <c r="AK363" s="744"/>
      <c r="AL363" s="744"/>
      <c r="AM363" s="744"/>
      <c r="AN363" s="744"/>
      <c r="AO363" s="744"/>
      <c r="AP363" s="744"/>
      <c r="AQ363" s="744"/>
      <c r="AR363" s="744"/>
      <c r="AS363" s="744"/>
      <c r="AT363" s="744"/>
      <c r="AU363" s="744"/>
      <c r="AV363" s="744"/>
      <c r="AW363" s="744"/>
      <c r="AX363" s="744"/>
      <c r="AY363" s="744"/>
      <c r="AZ363" s="744"/>
      <c r="BA363" s="744"/>
      <c r="BB363" s="744"/>
      <c r="BC363" s="744"/>
      <c r="BD363" s="744"/>
      <c r="BE363" s="744"/>
      <c r="BF363" s="744"/>
      <c r="BG363" s="744"/>
      <c r="BH363" s="744"/>
      <c r="BI363" s="744"/>
      <c r="BJ363" s="744"/>
      <c r="BK363" s="744"/>
      <c r="BL363" s="744"/>
    </row>
    <row r="364" spans="1:64" s="752" customFormat="1" ht="15" customHeight="1">
      <c r="A364" s="746" t="s">
        <v>3259</v>
      </c>
      <c r="B364" s="746" t="s">
        <v>3316</v>
      </c>
      <c r="C364" s="786">
        <v>2966211</v>
      </c>
      <c r="D364" s="785" t="s">
        <v>3261</v>
      </c>
      <c r="E364" s="750" t="s">
        <v>3317</v>
      </c>
      <c r="F364" s="753">
        <v>630250</v>
      </c>
      <c r="G364" s="765"/>
      <c r="H364" s="765"/>
      <c r="I364" s="744"/>
      <c r="J364" s="744"/>
      <c r="K364" s="744"/>
      <c r="L364" s="744"/>
      <c r="M364" s="744"/>
      <c r="N364" s="744"/>
      <c r="O364" s="744"/>
      <c r="P364" s="744"/>
      <c r="Q364" s="744"/>
      <c r="R364" s="744"/>
      <c r="S364" s="744"/>
      <c r="T364" s="744"/>
      <c r="U364" s="744"/>
      <c r="V364" s="744"/>
      <c r="W364" s="744"/>
      <c r="X364" s="744"/>
      <c r="Y364" s="744"/>
      <c r="Z364" s="744"/>
      <c r="AA364" s="744"/>
      <c r="AB364" s="744"/>
      <c r="AC364" s="744"/>
      <c r="AD364" s="744"/>
      <c r="AE364" s="744"/>
      <c r="AF364" s="744"/>
      <c r="AG364" s="744"/>
      <c r="AH364" s="744"/>
      <c r="AI364" s="744"/>
      <c r="AJ364" s="744"/>
      <c r="AK364" s="744"/>
      <c r="AL364" s="744"/>
      <c r="AM364" s="744"/>
      <c r="AN364" s="744"/>
      <c r="AO364" s="744"/>
      <c r="AP364" s="744"/>
      <c r="AQ364" s="744"/>
      <c r="AR364" s="744"/>
      <c r="AS364" s="744"/>
      <c r="AT364" s="744"/>
      <c r="AU364" s="744"/>
      <c r="AV364" s="744"/>
      <c r="AW364" s="744"/>
      <c r="AX364" s="744"/>
      <c r="AY364" s="744"/>
      <c r="AZ364" s="744"/>
      <c r="BA364" s="744"/>
      <c r="BB364" s="744"/>
      <c r="BC364" s="744"/>
      <c r="BD364" s="744"/>
      <c r="BE364" s="744"/>
      <c r="BF364" s="744"/>
      <c r="BG364" s="744"/>
      <c r="BH364" s="744"/>
      <c r="BI364" s="744"/>
      <c r="BJ364" s="744"/>
      <c r="BK364" s="744"/>
      <c r="BL364" s="744"/>
    </row>
    <row r="365" spans="1:64" s="752" customFormat="1" ht="15" customHeight="1">
      <c r="A365" s="746" t="s">
        <v>3259</v>
      </c>
      <c r="B365" s="746" t="s">
        <v>3318</v>
      </c>
      <c r="C365" s="786">
        <v>2035709</v>
      </c>
      <c r="D365" s="785" t="s">
        <v>3261</v>
      </c>
      <c r="E365" s="750" t="s">
        <v>3281</v>
      </c>
      <c r="F365" s="753">
        <v>82660</v>
      </c>
      <c r="G365" s="765"/>
      <c r="H365" s="765"/>
      <c r="I365" s="744"/>
      <c r="J365" s="744"/>
      <c r="K365" s="744"/>
      <c r="L365" s="744"/>
      <c r="M365" s="744"/>
      <c r="N365" s="744"/>
      <c r="O365" s="744"/>
      <c r="P365" s="744"/>
      <c r="Q365" s="744"/>
      <c r="R365" s="744"/>
      <c r="S365" s="744"/>
      <c r="T365" s="744"/>
      <c r="U365" s="744"/>
      <c r="V365" s="744"/>
      <c r="W365" s="744"/>
      <c r="X365" s="744"/>
      <c r="Y365" s="744"/>
      <c r="Z365" s="744"/>
      <c r="AA365" s="744"/>
      <c r="AB365" s="744"/>
      <c r="AC365" s="744"/>
      <c r="AD365" s="744"/>
      <c r="AE365" s="744"/>
      <c r="AF365" s="744"/>
      <c r="AG365" s="744"/>
      <c r="AH365" s="744"/>
      <c r="AI365" s="744"/>
      <c r="AJ365" s="744"/>
      <c r="AK365" s="744"/>
      <c r="AL365" s="744"/>
      <c r="AM365" s="744"/>
      <c r="AN365" s="744"/>
      <c r="AO365" s="744"/>
      <c r="AP365" s="744"/>
      <c r="AQ365" s="744"/>
      <c r="AR365" s="744"/>
      <c r="AS365" s="744"/>
      <c r="AT365" s="744"/>
      <c r="AU365" s="744"/>
      <c r="AV365" s="744"/>
      <c r="AW365" s="744"/>
      <c r="AX365" s="744"/>
      <c r="AY365" s="744"/>
      <c r="AZ365" s="744"/>
      <c r="BA365" s="744"/>
      <c r="BB365" s="744"/>
      <c r="BC365" s="744"/>
      <c r="BD365" s="744"/>
      <c r="BE365" s="744"/>
      <c r="BF365" s="744"/>
      <c r="BG365" s="744"/>
      <c r="BH365" s="744"/>
      <c r="BI365" s="744"/>
      <c r="BJ365" s="744"/>
      <c r="BK365" s="744"/>
      <c r="BL365" s="744"/>
    </row>
    <row r="366" spans="1:64" s="752" customFormat="1" ht="15" customHeight="1">
      <c r="A366" s="746" t="s">
        <v>3259</v>
      </c>
      <c r="B366" s="746" t="s">
        <v>3319</v>
      </c>
      <c r="C366" s="786">
        <v>2966223</v>
      </c>
      <c r="D366" s="785" t="s">
        <v>3261</v>
      </c>
      <c r="E366" s="750" t="s">
        <v>3320</v>
      </c>
      <c r="F366" s="753">
        <v>989935</v>
      </c>
      <c r="G366" s="765"/>
      <c r="H366" s="765"/>
      <c r="I366" s="744"/>
      <c r="J366" s="744"/>
      <c r="K366" s="744"/>
      <c r="L366" s="744"/>
      <c r="M366" s="744"/>
      <c r="N366" s="744"/>
      <c r="O366" s="744"/>
      <c r="P366" s="744"/>
      <c r="Q366" s="744"/>
      <c r="R366" s="744"/>
      <c r="S366" s="744"/>
      <c r="T366" s="744"/>
      <c r="U366" s="744"/>
      <c r="V366" s="744"/>
      <c r="W366" s="744"/>
      <c r="X366" s="744"/>
      <c r="Y366" s="744"/>
      <c r="Z366" s="744"/>
      <c r="AA366" s="744"/>
      <c r="AB366" s="744"/>
      <c r="AC366" s="744"/>
      <c r="AD366" s="744"/>
      <c r="AE366" s="744"/>
      <c r="AF366" s="744"/>
      <c r="AG366" s="744"/>
      <c r="AH366" s="744"/>
      <c r="AI366" s="744"/>
      <c r="AJ366" s="744"/>
      <c r="AK366" s="744"/>
      <c r="AL366" s="744"/>
      <c r="AM366" s="744"/>
      <c r="AN366" s="744"/>
      <c r="AO366" s="744"/>
      <c r="AP366" s="744"/>
      <c r="AQ366" s="744"/>
      <c r="AR366" s="744"/>
      <c r="AS366" s="744"/>
      <c r="AT366" s="744"/>
      <c r="AU366" s="744"/>
      <c r="AV366" s="744"/>
      <c r="AW366" s="744"/>
      <c r="AX366" s="744"/>
      <c r="AY366" s="744"/>
      <c r="AZ366" s="744"/>
      <c r="BA366" s="744"/>
      <c r="BB366" s="744"/>
      <c r="BC366" s="744"/>
      <c r="BD366" s="744"/>
      <c r="BE366" s="744"/>
      <c r="BF366" s="744"/>
      <c r="BG366" s="744"/>
      <c r="BH366" s="744"/>
      <c r="BI366" s="744"/>
      <c r="BJ366" s="744"/>
      <c r="BK366" s="744"/>
      <c r="BL366" s="744"/>
    </row>
    <row r="367" spans="1:64" s="752" customFormat="1" ht="15" customHeight="1">
      <c r="A367" s="746" t="s">
        <v>3259</v>
      </c>
      <c r="B367" s="746" t="s">
        <v>3321</v>
      </c>
      <c r="C367" s="786">
        <v>2966238</v>
      </c>
      <c r="D367" s="785" t="s">
        <v>3261</v>
      </c>
      <c r="E367" s="750" t="s">
        <v>3322</v>
      </c>
      <c r="F367" s="753">
        <v>689455</v>
      </c>
      <c r="G367" s="765"/>
      <c r="H367" s="765"/>
      <c r="I367" s="744"/>
      <c r="J367" s="744"/>
      <c r="K367" s="744"/>
      <c r="L367" s="744"/>
      <c r="M367" s="744"/>
      <c r="N367" s="744"/>
      <c r="O367" s="744"/>
      <c r="P367" s="744"/>
      <c r="Q367" s="744"/>
      <c r="R367" s="744"/>
      <c r="S367" s="744"/>
      <c r="T367" s="744"/>
      <c r="U367" s="744"/>
      <c r="V367" s="744"/>
      <c r="W367" s="744"/>
      <c r="X367" s="744"/>
      <c r="Y367" s="744"/>
      <c r="Z367" s="744"/>
      <c r="AA367" s="744"/>
      <c r="AB367" s="744"/>
      <c r="AC367" s="744"/>
      <c r="AD367" s="744"/>
      <c r="AE367" s="744"/>
      <c r="AF367" s="744"/>
      <c r="AG367" s="744"/>
      <c r="AH367" s="744"/>
      <c r="AI367" s="744"/>
      <c r="AJ367" s="744"/>
      <c r="AK367" s="744"/>
      <c r="AL367" s="744"/>
      <c r="AM367" s="744"/>
      <c r="AN367" s="744"/>
      <c r="AO367" s="744"/>
      <c r="AP367" s="744"/>
      <c r="AQ367" s="744"/>
      <c r="AR367" s="744"/>
      <c r="AS367" s="744"/>
      <c r="AT367" s="744"/>
      <c r="AU367" s="744"/>
      <c r="AV367" s="744"/>
      <c r="AW367" s="744"/>
      <c r="AX367" s="744"/>
      <c r="AY367" s="744"/>
      <c r="AZ367" s="744"/>
      <c r="BA367" s="744"/>
      <c r="BB367" s="744"/>
      <c r="BC367" s="744"/>
      <c r="BD367" s="744"/>
      <c r="BE367" s="744"/>
      <c r="BF367" s="744"/>
      <c r="BG367" s="744"/>
      <c r="BH367" s="744"/>
      <c r="BI367" s="744"/>
      <c r="BJ367" s="744"/>
      <c r="BK367" s="744"/>
      <c r="BL367" s="744"/>
    </row>
    <row r="368" spans="1:64" s="752" customFormat="1" ht="15" customHeight="1">
      <c r="A368" s="746" t="s">
        <v>3259</v>
      </c>
      <c r="B368" s="746" t="s">
        <v>3323</v>
      </c>
      <c r="C368" s="786">
        <v>2035739</v>
      </c>
      <c r="D368" s="785" t="s">
        <v>3261</v>
      </c>
      <c r="E368" s="750" t="s">
        <v>3324</v>
      </c>
      <c r="F368" s="753">
        <v>194000</v>
      </c>
      <c r="G368" s="765"/>
      <c r="H368" s="765"/>
      <c r="I368" s="744"/>
      <c r="J368" s="744"/>
      <c r="K368" s="744"/>
      <c r="L368" s="744"/>
      <c r="M368" s="744"/>
      <c r="N368" s="744"/>
      <c r="O368" s="744"/>
      <c r="P368" s="744"/>
      <c r="Q368" s="744"/>
      <c r="R368" s="744"/>
      <c r="S368" s="744"/>
      <c r="T368" s="744"/>
      <c r="U368" s="744"/>
      <c r="V368" s="744"/>
      <c r="W368" s="744"/>
      <c r="X368" s="744"/>
      <c r="Y368" s="744"/>
      <c r="Z368" s="744"/>
      <c r="AA368" s="744"/>
      <c r="AB368" s="744"/>
      <c r="AC368" s="744"/>
      <c r="AD368" s="744"/>
      <c r="AE368" s="744"/>
      <c r="AF368" s="744"/>
      <c r="AG368" s="744"/>
      <c r="AH368" s="744"/>
      <c r="AI368" s="744"/>
      <c r="AJ368" s="744"/>
      <c r="AK368" s="744"/>
      <c r="AL368" s="744"/>
      <c r="AM368" s="744"/>
      <c r="AN368" s="744"/>
      <c r="AO368" s="744"/>
      <c r="AP368" s="744"/>
      <c r="AQ368" s="744"/>
      <c r="AR368" s="744"/>
      <c r="AS368" s="744"/>
      <c r="AT368" s="744"/>
      <c r="AU368" s="744"/>
      <c r="AV368" s="744"/>
      <c r="AW368" s="744"/>
      <c r="AX368" s="744"/>
      <c r="AY368" s="744"/>
      <c r="AZ368" s="744"/>
      <c r="BA368" s="744"/>
      <c r="BB368" s="744"/>
      <c r="BC368" s="744"/>
      <c r="BD368" s="744"/>
      <c r="BE368" s="744"/>
      <c r="BF368" s="744"/>
      <c r="BG368" s="744"/>
      <c r="BH368" s="744"/>
      <c r="BI368" s="744"/>
      <c r="BJ368" s="744"/>
      <c r="BK368" s="744"/>
      <c r="BL368" s="744"/>
    </row>
    <row r="369" spans="1:64" s="752" customFormat="1" ht="15" customHeight="1">
      <c r="A369" s="746" t="s">
        <v>3259</v>
      </c>
      <c r="B369" s="746" t="s">
        <v>3325</v>
      </c>
      <c r="C369" s="786">
        <v>2035721</v>
      </c>
      <c r="D369" s="785" t="s">
        <v>3261</v>
      </c>
      <c r="E369" s="750" t="s">
        <v>2632</v>
      </c>
      <c r="F369" s="753">
        <v>709475</v>
      </c>
      <c r="G369" s="765"/>
      <c r="H369" s="765"/>
      <c r="I369" s="744"/>
      <c r="J369" s="744"/>
      <c r="K369" s="744"/>
      <c r="L369" s="744"/>
      <c r="M369" s="744"/>
      <c r="N369" s="744"/>
      <c r="O369" s="744"/>
      <c r="P369" s="744"/>
      <c r="Q369" s="744"/>
      <c r="R369" s="744"/>
      <c r="S369" s="744"/>
      <c r="T369" s="744"/>
      <c r="U369" s="744"/>
      <c r="V369" s="744"/>
      <c r="W369" s="744"/>
      <c r="X369" s="744"/>
      <c r="Y369" s="744"/>
      <c r="Z369" s="744"/>
      <c r="AA369" s="744"/>
      <c r="AB369" s="744"/>
      <c r="AC369" s="744"/>
      <c r="AD369" s="744"/>
      <c r="AE369" s="744"/>
      <c r="AF369" s="744"/>
      <c r="AG369" s="744"/>
      <c r="AH369" s="744"/>
      <c r="AI369" s="744"/>
      <c r="AJ369" s="744"/>
      <c r="AK369" s="744"/>
      <c r="AL369" s="744"/>
      <c r="AM369" s="744"/>
      <c r="AN369" s="744"/>
      <c r="AO369" s="744"/>
      <c r="AP369" s="744"/>
      <c r="AQ369" s="744"/>
      <c r="AR369" s="744"/>
      <c r="AS369" s="744"/>
      <c r="AT369" s="744"/>
      <c r="AU369" s="744"/>
      <c r="AV369" s="744"/>
      <c r="AW369" s="744"/>
      <c r="AX369" s="744"/>
      <c r="AY369" s="744"/>
      <c r="AZ369" s="744"/>
      <c r="BA369" s="744"/>
      <c r="BB369" s="744"/>
      <c r="BC369" s="744"/>
      <c r="BD369" s="744"/>
      <c r="BE369" s="744"/>
      <c r="BF369" s="744"/>
      <c r="BG369" s="744"/>
      <c r="BH369" s="744"/>
      <c r="BI369" s="744"/>
      <c r="BJ369" s="744"/>
      <c r="BK369" s="744"/>
      <c r="BL369" s="744"/>
    </row>
    <row r="370" spans="1:64" s="752" customFormat="1" ht="15" customHeight="1">
      <c r="A370" s="746" t="s">
        <v>3259</v>
      </c>
      <c r="B370" s="746" t="s">
        <v>3326</v>
      </c>
      <c r="C370" s="786">
        <v>2035745</v>
      </c>
      <c r="D370" s="785" t="s">
        <v>3261</v>
      </c>
      <c r="E370" s="750" t="s">
        <v>3327</v>
      </c>
      <c r="F370" s="753">
        <v>549695</v>
      </c>
      <c r="G370" s="765"/>
      <c r="H370" s="765"/>
      <c r="I370" s="744"/>
      <c r="J370" s="744"/>
      <c r="K370" s="744"/>
      <c r="L370" s="744"/>
      <c r="M370" s="744"/>
      <c r="N370" s="744"/>
      <c r="O370" s="744"/>
      <c r="P370" s="744"/>
      <c r="Q370" s="744"/>
      <c r="R370" s="744"/>
      <c r="S370" s="744"/>
      <c r="T370" s="744"/>
      <c r="U370" s="744"/>
      <c r="V370" s="744"/>
      <c r="W370" s="744"/>
      <c r="X370" s="744"/>
      <c r="Y370" s="744"/>
      <c r="Z370" s="744"/>
      <c r="AA370" s="744"/>
      <c r="AB370" s="744"/>
      <c r="AC370" s="744"/>
      <c r="AD370" s="744"/>
      <c r="AE370" s="744"/>
      <c r="AF370" s="744"/>
      <c r="AG370" s="744"/>
      <c r="AH370" s="744"/>
      <c r="AI370" s="744"/>
      <c r="AJ370" s="744"/>
      <c r="AK370" s="744"/>
      <c r="AL370" s="744"/>
      <c r="AM370" s="744"/>
      <c r="AN370" s="744"/>
      <c r="AO370" s="744"/>
      <c r="AP370" s="744"/>
      <c r="AQ370" s="744"/>
      <c r="AR370" s="744"/>
      <c r="AS370" s="744"/>
      <c r="AT370" s="744"/>
      <c r="AU370" s="744"/>
      <c r="AV370" s="744"/>
      <c r="AW370" s="744"/>
      <c r="AX370" s="744"/>
      <c r="AY370" s="744"/>
      <c r="AZ370" s="744"/>
      <c r="BA370" s="744"/>
      <c r="BB370" s="744"/>
      <c r="BC370" s="744"/>
      <c r="BD370" s="744"/>
      <c r="BE370" s="744"/>
      <c r="BF370" s="744"/>
      <c r="BG370" s="744"/>
      <c r="BH370" s="744"/>
      <c r="BI370" s="744"/>
      <c r="BJ370" s="744"/>
      <c r="BK370" s="744"/>
      <c r="BL370" s="744"/>
    </row>
    <row r="371" spans="1:64" s="752" customFormat="1" ht="15" customHeight="1">
      <c r="A371" s="746" t="s">
        <v>3259</v>
      </c>
      <c r="B371" s="746" t="s">
        <v>3328</v>
      </c>
      <c r="C371" s="786">
        <v>2035773</v>
      </c>
      <c r="D371" s="785" t="s">
        <v>3261</v>
      </c>
      <c r="E371" s="750" t="s">
        <v>3329</v>
      </c>
      <c r="F371" s="753">
        <v>998000</v>
      </c>
      <c r="G371" s="765"/>
      <c r="H371" s="765"/>
      <c r="I371" s="744"/>
      <c r="J371" s="744"/>
      <c r="K371" s="744"/>
      <c r="L371" s="744"/>
      <c r="M371" s="744"/>
      <c r="N371" s="744"/>
      <c r="O371" s="744"/>
      <c r="P371" s="744"/>
      <c r="Q371" s="744"/>
      <c r="R371" s="744"/>
      <c r="S371" s="744"/>
      <c r="T371" s="744"/>
      <c r="U371" s="744"/>
      <c r="V371" s="744"/>
      <c r="W371" s="744"/>
      <c r="X371" s="744"/>
      <c r="Y371" s="744"/>
      <c r="Z371" s="744"/>
      <c r="AA371" s="744"/>
      <c r="AB371" s="744"/>
      <c r="AC371" s="744"/>
      <c r="AD371" s="744"/>
      <c r="AE371" s="744"/>
      <c r="AF371" s="744"/>
      <c r="AG371" s="744"/>
      <c r="AH371" s="744"/>
      <c r="AI371" s="744"/>
      <c r="AJ371" s="744"/>
      <c r="AK371" s="744"/>
      <c r="AL371" s="744"/>
      <c r="AM371" s="744"/>
      <c r="AN371" s="744"/>
      <c r="AO371" s="744"/>
      <c r="AP371" s="744"/>
      <c r="AQ371" s="744"/>
      <c r="AR371" s="744"/>
      <c r="AS371" s="744"/>
      <c r="AT371" s="744"/>
      <c r="AU371" s="744"/>
      <c r="AV371" s="744"/>
      <c r="AW371" s="744"/>
      <c r="AX371" s="744"/>
      <c r="AY371" s="744"/>
      <c r="AZ371" s="744"/>
      <c r="BA371" s="744"/>
      <c r="BB371" s="744"/>
      <c r="BC371" s="744"/>
      <c r="BD371" s="744"/>
      <c r="BE371" s="744"/>
      <c r="BF371" s="744"/>
      <c r="BG371" s="744"/>
      <c r="BH371" s="744"/>
      <c r="BI371" s="744"/>
      <c r="BJ371" s="744"/>
      <c r="BK371" s="744"/>
      <c r="BL371" s="744"/>
    </row>
    <row r="372" spans="1:64" s="752" customFormat="1" ht="15" customHeight="1">
      <c r="A372" s="746" t="s">
        <v>3330</v>
      </c>
      <c r="B372" s="746" t="s">
        <v>3331</v>
      </c>
      <c r="C372" s="746"/>
      <c r="D372" s="788" t="s">
        <v>3332</v>
      </c>
      <c r="E372" s="750" t="s">
        <v>3333</v>
      </c>
      <c r="F372" s="751">
        <v>2168507.67</v>
      </c>
      <c r="G372" s="765">
        <v>2168507.65</v>
      </c>
      <c r="H372" s="751">
        <v>0</v>
      </c>
      <c r="I372" s="744"/>
      <c r="J372" s="744"/>
      <c r="K372" s="744"/>
      <c r="L372" s="744"/>
      <c r="M372" s="744"/>
      <c r="N372" s="744"/>
      <c r="O372" s="744"/>
      <c r="P372" s="744"/>
      <c r="Q372" s="744"/>
      <c r="R372" s="744"/>
      <c r="S372" s="744"/>
      <c r="T372" s="744"/>
      <c r="U372" s="744"/>
      <c r="V372" s="744"/>
      <c r="W372" s="744"/>
      <c r="X372" s="744"/>
      <c r="Y372" s="744"/>
      <c r="Z372" s="744"/>
      <c r="AA372" s="744"/>
      <c r="AB372" s="744"/>
      <c r="AC372" s="744"/>
      <c r="AD372" s="744"/>
      <c r="AE372" s="744"/>
      <c r="AF372" s="744"/>
      <c r="AG372" s="744"/>
      <c r="AH372" s="744"/>
      <c r="AI372" s="744"/>
      <c r="AJ372" s="744"/>
      <c r="AK372" s="744"/>
      <c r="AL372" s="744"/>
      <c r="AM372" s="744"/>
      <c r="AN372" s="744"/>
      <c r="AO372" s="744"/>
      <c r="AP372" s="744"/>
      <c r="AQ372" s="744"/>
      <c r="AR372" s="744"/>
      <c r="AS372" s="744"/>
      <c r="AT372" s="744"/>
      <c r="AU372" s="744"/>
      <c r="AV372" s="744"/>
      <c r="AW372" s="744"/>
      <c r="AX372" s="744"/>
      <c r="AY372" s="744"/>
      <c r="AZ372" s="744"/>
      <c r="BA372" s="744"/>
      <c r="BB372" s="744"/>
      <c r="BC372" s="744"/>
      <c r="BD372" s="744"/>
      <c r="BE372" s="744"/>
      <c r="BF372" s="744"/>
      <c r="BG372" s="744"/>
      <c r="BH372" s="744"/>
      <c r="BI372" s="744"/>
      <c r="BJ372" s="744"/>
      <c r="BK372" s="744"/>
      <c r="BL372" s="744"/>
    </row>
    <row r="373" spans="1:64" s="752" customFormat="1" ht="15" customHeight="1">
      <c r="A373" s="746" t="s">
        <v>3330</v>
      </c>
      <c r="B373" s="764" t="s">
        <v>3334</v>
      </c>
      <c r="C373" s="746">
        <v>2021784</v>
      </c>
      <c r="D373" s="789">
        <v>44931</v>
      </c>
      <c r="E373" s="750" t="s">
        <v>3335</v>
      </c>
      <c r="F373" s="753">
        <v>259681.1</v>
      </c>
      <c r="G373" s="765">
        <v>259681</v>
      </c>
      <c r="H373" s="751">
        <v>0</v>
      </c>
      <c r="I373" s="744"/>
      <c r="J373" s="744"/>
      <c r="K373" s="744"/>
      <c r="L373" s="744"/>
      <c r="M373" s="744"/>
      <c r="N373" s="744"/>
      <c r="O373" s="744"/>
      <c r="P373" s="744"/>
      <c r="Q373" s="744"/>
      <c r="R373" s="744"/>
      <c r="S373" s="744"/>
      <c r="T373" s="744"/>
      <c r="U373" s="744"/>
      <c r="V373" s="744"/>
      <c r="W373" s="744"/>
      <c r="X373" s="744"/>
      <c r="Y373" s="744"/>
      <c r="Z373" s="744"/>
      <c r="AA373" s="744"/>
      <c r="AB373" s="744"/>
      <c r="AC373" s="744"/>
      <c r="AD373" s="744"/>
      <c r="AE373" s="744"/>
      <c r="AF373" s="744"/>
      <c r="AG373" s="744"/>
      <c r="AH373" s="744"/>
      <c r="AI373" s="744"/>
      <c r="AJ373" s="744"/>
      <c r="AK373" s="744"/>
      <c r="AL373" s="744"/>
      <c r="AM373" s="744"/>
      <c r="AN373" s="744"/>
      <c r="AO373" s="744"/>
      <c r="AP373" s="744"/>
      <c r="AQ373" s="744"/>
      <c r="AR373" s="744"/>
      <c r="AS373" s="744"/>
      <c r="AT373" s="744"/>
      <c r="AU373" s="744"/>
      <c r="AV373" s="744"/>
      <c r="AW373" s="744"/>
      <c r="AX373" s="744"/>
      <c r="AY373" s="744"/>
      <c r="AZ373" s="744"/>
      <c r="BA373" s="744"/>
      <c r="BB373" s="744"/>
      <c r="BC373" s="744"/>
      <c r="BD373" s="744"/>
      <c r="BE373" s="744"/>
      <c r="BF373" s="744"/>
      <c r="BG373" s="744"/>
      <c r="BH373" s="744"/>
      <c r="BI373" s="744"/>
      <c r="BJ373" s="744"/>
      <c r="BK373" s="744"/>
      <c r="BL373" s="744"/>
    </row>
    <row r="374" spans="1:64" s="752" customFormat="1" ht="15" customHeight="1">
      <c r="A374" s="746" t="s">
        <v>3330</v>
      </c>
      <c r="B374" s="746" t="s">
        <v>2846</v>
      </c>
      <c r="C374" s="746">
        <v>2193326</v>
      </c>
      <c r="D374" s="789">
        <v>45536</v>
      </c>
      <c r="E374" s="750" t="s">
        <v>3336</v>
      </c>
      <c r="F374" s="751">
        <v>412665</v>
      </c>
      <c r="G374" s="765"/>
      <c r="H374" s="765"/>
      <c r="I374" s="744"/>
      <c r="J374" s="744"/>
      <c r="K374" s="744"/>
      <c r="L374" s="744"/>
      <c r="M374" s="744"/>
      <c r="N374" s="744"/>
      <c r="O374" s="744"/>
      <c r="P374" s="744"/>
      <c r="Q374" s="744"/>
      <c r="R374" s="744"/>
      <c r="S374" s="744"/>
      <c r="T374" s="744"/>
      <c r="U374" s="744"/>
      <c r="V374" s="744"/>
      <c r="W374" s="744"/>
      <c r="X374" s="744"/>
      <c r="Y374" s="744"/>
      <c r="Z374" s="744"/>
      <c r="AA374" s="744"/>
      <c r="AB374" s="744"/>
      <c r="AC374" s="744"/>
      <c r="AD374" s="744"/>
      <c r="AE374" s="744"/>
      <c r="AF374" s="744"/>
      <c r="AG374" s="744"/>
      <c r="AH374" s="744"/>
      <c r="AI374" s="744"/>
      <c r="AJ374" s="744"/>
      <c r="AK374" s="744"/>
      <c r="AL374" s="744"/>
      <c r="AM374" s="744"/>
      <c r="AN374" s="744"/>
      <c r="AO374" s="744"/>
      <c r="AP374" s="744"/>
      <c r="AQ374" s="744"/>
      <c r="AR374" s="744"/>
      <c r="AS374" s="744"/>
      <c r="AT374" s="744"/>
      <c r="AU374" s="744"/>
      <c r="AV374" s="744"/>
      <c r="AW374" s="744"/>
      <c r="AX374" s="744"/>
      <c r="AY374" s="744"/>
      <c r="AZ374" s="744"/>
      <c r="BA374" s="744"/>
      <c r="BB374" s="744"/>
      <c r="BC374" s="744"/>
      <c r="BD374" s="744"/>
      <c r="BE374" s="744"/>
      <c r="BF374" s="744"/>
      <c r="BG374" s="744"/>
      <c r="BH374" s="744"/>
      <c r="BI374" s="744"/>
      <c r="BJ374" s="744"/>
      <c r="BK374" s="744"/>
      <c r="BL374" s="744"/>
    </row>
    <row r="375" spans="1:64" s="752" customFormat="1" ht="15" customHeight="1">
      <c r="A375" s="746" t="s">
        <v>3330</v>
      </c>
      <c r="B375" s="764" t="s">
        <v>3337</v>
      </c>
      <c r="C375" s="746">
        <v>2748692</v>
      </c>
      <c r="D375" s="786" t="s">
        <v>3338</v>
      </c>
      <c r="E375" s="750" t="s">
        <v>3339</v>
      </c>
      <c r="F375" s="753">
        <v>705280</v>
      </c>
      <c r="G375" s="765"/>
      <c r="H375" s="765"/>
      <c r="I375" s="744"/>
      <c r="J375" s="744"/>
      <c r="K375" s="744"/>
      <c r="L375" s="744"/>
      <c r="M375" s="744"/>
      <c r="N375" s="744"/>
      <c r="O375" s="744"/>
      <c r="P375" s="744"/>
      <c r="Q375" s="744"/>
      <c r="R375" s="744"/>
      <c r="S375" s="744"/>
      <c r="T375" s="744"/>
      <c r="U375" s="744"/>
      <c r="V375" s="744"/>
      <c r="W375" s="744"/>
      <c r="X375" s="744"/>
      <c r="Y375" s="744"/>
      <c r="Z375" s="744"/>
      <c r="AA375" s="744"/>
      <c r="AB375" s="744"/>
      <c r="AC375" s="744"/>
      <c r="AD375" s="744"/>
      <c r="AE375" s="744"/>
      <c r="AF375" s="744"/>
      <c r="AG375" s="744"/>
      <c r="AH375" s="744"/>
      <c r="AI375" s="744"/>
      <c r="AJ375" s="744"/>
      <c r="AK375" s="744"/>
      <c r="AL375" s="744"/>
      <c r="AM375" s="744"/>
      <c r="AN375" s="744"/>
      <c r="AO375" s="744"/>
      <c r="AP375" s="744"/>
      <c r="AQ375" s="744"/>
      <c r="AR375" s="744"/>
      <c r="AS375" s="744"/>
      <c r="AT375" s="744"/>
      <c r="AU375" s="744"/>
      <c r="AV375" s="744"/>
      <c r="AW375" s="744"/>
      <c r="AX375" s="744"/>
      <c r="AY375" s="744"/>
      <c r="AZ375" s="744"/>
      <c r="BA375" s="744"/>
      <c r="BB375" s="744"/>
      <c r="BC375" s="744"/>
      <c r="BD375" s="744"/>
      <c r="BE375" s="744"/>
      <c r="BF375" s="744"/>
      <c r="BG375" s="744"/>
      <c r="BH375" s="744"/>
      <c r="BI375" s="744"/>
      <c r="BJ375" s="744"/>
      <c r="BK375" s="744"/>
      <c r="BL375" s="744"/>
    </row>
    <row r="376" spans="1:64" s="752" customFormat="1" ht="15" customHeight="1">
      <c r="A376" s="746" t="s">
        <v>3330</v>
      </c>
      <c r="B376" s="746" t="s">
        <v>3340</v>
      </c>
      <c r="C376" s="746">
        <v>2193327</v>
      </c>
      <c r="D376" s="786" t="s">
        <v>3008</v>
      </c>
      <c r="E376" s="750" t="s">
        <v>3341</v>
      </c>
      <c r="F376" s="753">
        <v>75516</v>
      </c>
      <c r="G376" s="765"/>
      <c r="H376" s="765"/>
      <c r="I376" s="744"/>
      <c r="J376" s="744"/>
      <c r="K376" s="744"/>
      <c r="L376" s="744"/>
      <c r="M376" s="744"/>
      <c r="N376" s="744"/>
      <c r="O376" s="744"/>
      <c r="P376" s="744"/>
      <c r="Q376" s="744"/>
      <c r="R376" s="744"/>
      <c r="S376" s="744"/>
      <c r="T376" s="744"/>
      <c r="U376" s="744"/>
      <c r="V376" s="744"/>
      <c r="W376" s="744"/>
      <c r="X376" s="744"/>
      <c r="Y376" s="744"/>
      <c r="Z376" s="744"/>
      <c r="AA376" s="744"/>
      <c r="AB376" s="744"/>
      <c r="AC376" s="744"/>
      <c r="AD376" s="744"/>
      <c r="AE376" s="744"/>
      <c r="AF376" s="744"/>
      <c r="AG376" s="744"/>
      <c r="AH376" s="744"/>
      <c r="AI376" s="744"/>
      <c r="AJ376" s="744"/>
      <c r="AK376" s="744"/>
      <c r="AL376" s="744"/>
      <c r="AM376" s="744"/>
      <c r="AN376" s="744"/>
      <c r="AO376" s="744"/>
      <c r="AP376" s="744"/>
      <c r="AQ376" s="744"/>
      <c r="AR376" s="744"/>
      <c r="AS376" s="744"/>
      <c r="AT376" s="744"/>
      <c r="AU376" s="744"/>
      <c r="AV376" s="744"/>
      <c r="AW376" s="744"/>
      <c r="AX376" s="744"/>
      <c r="AY376" s="744"/>
      <c r="AZ376" s="744"/>
      <c r="BA376" s="744"/>
      <c r="BB376" s="744"/>
      <c r="BC376" s="744"/>
      <c r="BD376" s="744"/>
      <c r="BE376" s="744"/>
      <c r="BF376" s="744"/>
      <c r="BG376" s="744"/>
      <c r="BH376" s="744"/>
      <c r="BI376" s="744"/>
      <c r="BJ376" s="744"/>
      <c r="BK376" s="744"/>
      <c r="BL376" s="744"/>
    </row>
    <row r="377" spans="1:64" s="752" customFormat="1" ht="15" customHeight="1">
      <c r="A377" s="746" t="s">
        <v>3330</v>
      </c>
      <c r="B377" s="764" t="s">
        <v>2614</v>
      </c>
      <c r="C377" s="746">
        <v>2021781</v>
      </c>
      <c r="D377" s="786" t="s">
        <v>3020</v>
      </c>
      <c r="E377" s="750" t="s">
        <v>2919</v>
      </c>
      <c r="F377" s="753">
        <v>4260</v>
      </c>
      <c r="G377" s="765"/>
      <c r="H377" s="765"/>
      <c r="I377" s="744"/>
      <c r="J377" s="744"/>
      <c r="K377" s="744"/>
      <c r="L377" s="744"/>
      <c r="M377" s="744"/>
      <c r="N377" s="744"/>
      <c r="O377" s="744"/>
      <c r="P377" s="744"/>
      <c r="Q377" s="744"/>
      <c r="R377" s="744"/>
      <c r="S377" s="744"/>
      <c r="T377" s="744"/>
      <c r="U377" s="744"/>
      <c r="V377" s="744"/>
      <c r="W377" s="744"/>
      <c r="X377" s="744"/>
      <c r="Y377" s="744"/>
      <c r="Z377" s="744"/>
      <c r="AA377" s="744"/>
      <c r="AB377" s="744"/>
      <c r="AC377" s="744"/>
      <c r="AD377" s="744"/>
      <c r="AE377" s="744"/>
      <c r="AF377" s="744"/>
      <c r="AG377" s="744"/>
      <c r="AH377" s="744"/>
      <c r="AI377" s="744"/>
      <c r="AJ377" s="744"/>
      <c r="AK377" s="744"/>
      <c r="AL377" s="744"/>
      <c r="AM377" s="744"/>
      <c r="AN377" s="744"/>
      <c r="AO377" s="744"/>
      <c r="AP377" s="744"/>
      <c r="AQ377" s="744"/>
      <c r="AR377" s="744"/>
      <c r="AS377" s="744"/>
      <c r="AT377" s="744"/>
      <c r="AU377" s="744"/>
      <c r="AV377" s="744"/>
      <c r="AW377" s="744"/>
      <c r="AX377" s="744"/>
      <c r="AY377" s="744"/>
      <c r="AZ377" s="744"/>
      <c r="BA377" s="744"/>
      <c r="BB377" s="744"/>
      <c r="BC377" s="744"/>
      <c r="BD377" s="744"/>
      <c r="BE377" s="744"/>
      <c r="BF377" s="744"/>
      <c r="BG377" s="744"/>
      <c r="BH377" s="744"/>
      <c r="BI377" s="744"/>
      <c r="BJ377" s="744"/>
      <c r="BK377" s="744"/>
      <c r="BL377" s="744"/>
    </row>
    <row r="378" spans="1:64" s="752" customFormat="1" ht="15" customHeight="1">
      <c r="A378" s="746" t="s">
        <v>3330</v>
      </c>
      <c r="B378" s="746" t="s">
        <v>3342</v>
      </c>
      <c r="C378" s="746">
        <v>2021791</v>
      </c>
      <c r="D378" s="788">
        <v>45537</v>
      </c>
      <c r="E378" s="750" t="s">
        <v>3343</v>
      </c>
      <c r="F378" s="751">
        <v>403982</v>
      </c>
      <c r="G378" s="765"/>
      <c r="H378" s="765"/>
      <c r="I378" s="744"/>
      <c r="J378" s="744"/>
      <c r="K378" s="744"/>
      <c r="L378" s="744"/>
      <c r="M378" s="744"/>
      <c r="N378" s="744"/>
      <c r="O378" s="744"/>
      <c r="P378" s="744"/>
      <c r="Q378" s="744"/>
      <c r="R378" s="744"/>
      <c r="S378" s="744"/>
      <c r="T378" s="744"/>
      <c r="U378" s="744"/>
      <c r="V378" s="744"/>
      <c r="W378" s="744"/>
      <c r="X378" s="744"/>
      <c r="Y378" s="744"/>
      <c r="Z378" s="744"/>
      <c r="AA378" s="744"/>
      <c r="AB378" s="744"/>
      <c r="AC378" s="744"/>
      <c r="AD378" s="744"/>
      <c r="AE378" s="744"/>
      <c r="AF378" s="744"/>
      <c r="AG378" s="744"/>
      <c r="AH378" s="744"/>
      <c r="AI378" s="744"/>
      <c r="AJ378" s="744"/>
      <c r="AK378" s="744"/>
      <c r="AL378" s="744"/>
      <c r="AM378" s="744"/>
      <c r="AN378" s="744"/>
      <c r="AO378" s="744"/>
      <c r="AP378" s="744"/>
      <c r="AQ378" s="744"/>
      <c r="AR378" s="744"/>
      <c r="AS378" s="744"/>
      <c r="AT378" s="744"/>
      <c r="AU378" s="744"/>
      <c r="AV378" s="744"/>
      <c r="AW378" s="744"/>
      <c r="AX378" s="744"/>
      <c r="AY378" s="744"/>
      <c r="AZ378" s="744"/>
      <c r="BA378" s="744"/>
      <c r="BB378" s="744"/>
      <c r="BC378" s="744"/>
      <c r="BD378" s="744"/>
      <c r="BE378" s="744"/>
      <c r="BF378" s="744"/>
      <c r="BG378" s="744"/>
      <c r="BH378" s="744"/>
      <c r="BI378" s="744"/>
      <c r="BJ378" s="744"/>
      <c r="BK378" s="744"/>
      <c r="BL378" s="744"/>
    </row>
    <row r="379" spans="1:64" s="752" customFormat="1" ht="15" customHeight="1">
      <c r="A379" s="746" t="s">
        <v>3330</v>
      </c>
      <c r="B379" s="764" t="s">
        <v>3344</v>
      </c>
      <c r="C379" s="746">
        <v>2021797</v>
      </c>
      <c r="D379" s="786" t="s">
        <v>1877</v>
      </c>
      <c r="E379" s="750" t="s">
        <v>3345</v>
      </c>
      <c r="F379" s="753">
        <v>3000000</v>
      </c>
      <c r="G379" s="765"/>
      <c r="H379" s="765"/>
      <c r="I379" s="744"/>
      <c r="J379" s="744"/>
      <c r="K379" s="744"/>
      <c r="L379" s="744"/>
      <c r="M379" s="744"/>
      <c r="N379" s="744"/>
      <c r="O379" s="744"/>
      <c r="P379" s="744"/>
      <c r="Q379" s="744"/>
      <c r="R379" s="744"/>
      <c r="S379" s="744"/>
      <c r="T379" s="744"/>
      <c r="U379" s="744"/>
      <c r="V379" s="744"/>
      <c r="W379" s="744"/>
      <c r="X379" s="744"/>
      <c r="Y379" s="744"/>
      <c r="Z379" s="744"/>
      <c r="AA379" s="744"/>
      <c r="AB379" s="744"/>
      <c r="AC379" s="744"/>
      <c r="AD379" s="744"/>
      <c r="AE379" s="744"/>
      <c r="AF379" s="744"/>
      <c r="AG379" s="744"/>
      <c r="AH379" s="744"/>
      <c r="AI379" s="744"/>
      <c r="AJ379" s="744"/>
      <c r="AK379" s="744"/>
      <c r="AL379" s="744"/>
      <c r="AM379" s="744"/>
      <c r="AN379" s="744"/>
      <c r="AO379" s="744"/>
      <c r="AP379" s="744"/>
      <c r="AQ379" s="744"/>
      <c r="AR379" s="744"/>
      <c r="AS379" s="744"/>
      <c r="AT379" s="744"/>
      <c r="AU379" s="744"/>
      <c r="AV379" s="744"/>
      <c r="AW379" s="744"/>
      <c r="AX379" s="744"/>
      <c r="AY379" s="744"/>
      <c r="AZ379" s="744"/>
      <c r="BA379" s="744"/>
      <c r="BB379" s="744"/>
      <c r="BC379" s="744"/>
      <c r="BD379" s="744"/>
      <c r="BE379" s="744"/>
      <c r="BF379" s="744"/>
      <c r="BG379" s="744"/>
      <c r="BH379" s="744"/>
      <c r="BI379" s="744"/>
      <c r="BJ379" s="744"/>
      <c r="BK379" s="744"/>
      <c r="BL379" s="744"/>
    </row>
    <row r="380" spans="1:64" s="752" customFormat="1" ht="15" customHeight="1">
      <c r="A380" s="746" t="s">
        <v>3330</v>
      </c>
      <c r="B380" s="764" t="s">
        <v>3346</v>
      </c>
      <c r="C380" s="746">
        <v>2021782</v>
      </c>
      <c r="D380" s="789">
        <v>45147</v>
      </c>
      <c r="E380" s="750" t="s">
        <v>3347</v>
      </c>
      <c r="F380" s="753">
        <v>498000</v>
      </c>
      <c r="G380" s="765"/>
      <c r="H380" s="765"/>
      <c r="I380" s="744"/>
      <c r="J380" s="744"/>
      <c r="K380" s="744"/>
      <c r="L380" s="744"/>
      <c r="M380" s="744"/>
      <c r="N380" s="744"/>
      <c r="O380" s="744"/>
      <c r="P380" s="744"/>
      <c r="Q380" s="744"/>
      <c r="R380" s="744"/>
      <c r="S380" s="744"/>
      <c r="T380" s="744"/>
      <c r="U380" s="744"/>
      <c r="V380" s="744"/>
      <c r="W380" s="744"/>
      <c r="X380" s="744"/>
      <c r="Y380" s="744"/>
      <c r="Z380" s="744"/>
      <c r="AA380" s="744"/>
      <c r="AB380" s="744"/>
      <c r="AC380" s="744"/>
      <c r="AD380" s="744"/>
      <c r="AE380" s="744"/>
      <c r="AF380" s="744"/>
      <c r="AG380" s="744"/>
      <c r="AH380" s="744"/>
      <c r="AI380" s="744"/>
      <c r="AJ380" s="744"/>
      <c r="AK380" s="744"/>
      <c r="AL380" s="744"/>
      <c r="AM380" s="744"/>
      <c r="AN380" s="744"/>
      <c r="AO380" s="744"/>
      <c r="AP380" s="744"/>
      <c r="AQ380" s="744"/>
      <c r="AR380" s="744"/>
      <c r="AS380" s="744"/>
      <c r="AT380" s="744"/>
      <c r="AU380" s="744"/>
      <c r="AV380" s="744"/>
      <c r="AW380" s="744"/>
      <c r="AX380" s="744"/>
      <c r="AY380" s="744"/>
      <c r="AZ380" s="744"/>
      <c r="BA380" s="744"/>
      <c r="BB380" s="744"/>
      <c r="BC380" s="744"/>
      <c r="BD380" s="744"/>
      <c r="BE380" s="744"/>
      <c r="BF380" s="744"/>
      <c r="BG380" s="744"/>
      <c r="BH380" s="744"/>
      <c r="BI380" s="744"/>
      <c r="BJ380" s="744"/>
      <c r="BK380" s="744"/>
      <c r="BL380" s="744"/>
    </row>
    <row r="381" spans="1:64" s="752" customFormat="1" ht="15" customHeight="1">
      <c r="A381" s="746" t="s">
        <v>3330</v>
      </c>
      <c r="B381" s="746" t="s">
        <v>3348</v>
      </c>
      <c r="C381" s="746">
        <v>2021799</v>
      </c>
      <c r="D381" s="789">
        <v>45293</v>
      </c>
      <c r="E381" s="750" t="s">
        <v>3349</v>
      </c>
      <c r="F381" s="753">
        <v>377600</v>
      </c>
      <c r="G381" s="765"/>
      <c r="H381" s="765"/>
      <c r="I381" s="744"/>
      <c r="J381" s="744"/>
      <c r="K381" s="744"/>
      <c r="L381" s="744"/>
      <c r="M381" s="744"/>
      <c r="N381" s="744"/>
      <c r="O381" s="744"/>
      <c r="P381" s="744"/>
      <c r="Q381" s="744"/>
      <c r="R381" s="744"/>
      <c r="S381" s="744"/>
      <c r="T381" s="744"/>
      <c r="U381" s="744"/>
      <c r="V381" s="744"/>
      <c r="W381" s="744"/>
      <c r="X381" s="744"/>
      <c r="Y381" s="744"/>
      <c r="Z381" s="744"/>
      <c r="AA381" s="744"/>
      <c r="AB381" s="744"/>
      <c r="AC381" s="744"/>
      <c r="AD381" s="744"/>
      <c r="AE381" s="744"/>
      <c r="AF381" s="744"/>
      <c r="AG381" s="744"/>
      <c r="AH381" s="744"/>
      <c r="AI381" s="744"/>
      <c r="AJ381" s="744"/>
      <c r="AK381" s="744"/>
      <c r="AL381" s="744"/>
      <c r="AM381" s="744"/>
      <c r="AN381" s="744"/>
      <c r="AO381" s="744"/>
      <c r="AP381" s="744"/>
      <c r="AQ381" s="744"/>
      <c r="AR381" s="744"/>
      <c r="AS381" s="744"/>
      <c r="AT381" s="744"/>
      <c r="AU381" s="744"/>
      <c r="AV381" s="744"/>
      <c r="AW381" s="744"/>
      <c r="AX381" s="744"/>
      <c r="AY381" s="744"/>
      <c r="AZ381" s="744"/>
      <c r="BA381" s="744"/>
      <c r="BB381" s="744"/>
      <c r="BC381" s="744"/>
      <c r="BD381" s="744"/>
      <c r="BE381" s="744"/>
      <c r="BF381" s="744"/>
      <c r="BG381" s="744"/>
      <c r="BH381" s="744"/>
      <c r="BI381" s="744"/>
      <c r="BJ381" s="744"/>
      <c r="BK381" s="744"/>
      <c r="BL381" s="744"/>
    </row>
    <row r="382" spans="1:64" s="752" customFormat="1" ht="15" customHeight="1">
      <c r="A382" s="746" t="s">
        <v>3330</v>
      </c>
      <c r="B382" s="764" t="s">
        <v>2874</v>
      </c>
      <c r="C382" s="746">
        <v>2021773</v>
      </c>
      <c r="D382" s="786" t="s">
        <v>3350</v>
      </c>
      <c r="E382" s="750" t="s">
        <v>3336</v>
      </c>
      <c r="F382" s="753">
        <v>207635</v>
      </c>
      <c r="G382" s="765"/>
      <c r="H382" s="765"/>
      <c r="I382" s="744"/>
      <c r="J382" s="744"/>
      <c r="K382" s="744"/>
      <c r="L382" s="744"/>
      <c r="M382" s="744"/>
      <c r="N382" s="744"/>
      <c r="O382" s="744"/>
      <c r="P382" s="744"/>
      <c r="Q382" s="744"/>
      <c r="R382" s="744"/>
      <c r="S382" s="744"/>
      <c r="T382" s="744"/>
      <c r="U382" s="744"/>
      <c r="V382" s="744"/>
      <c r="W382" s="744"/>
      <c r="X382" s="744"/>
      <c r="Y382" s="744"/>
      <c r="Z382" s="744"/>
      <c r="AA382" s="744"/>
      <c r="AB382" s="744"/>
      <c r="AC382" s="744"/>
      <c r="AD382" s="744"/>
      <c r="AE382" s="744"/>
      <c r="AF382" s="744"/>
      <c r="AG382" s="744"/>
      <c r="AH382" s="744"/>
      <c r="AI382" s="744"/>
      <c r="AJ382" s="744"/>
      <c r="AK382" s="744"/>
      <c r="AL382" s="744"/>
      <c r="AM382" s="744"/>
      <c r="AN382" s="744"/>
      <c r="AO382" s="744"/>
      <c r="AP382" s="744"/>
      <c r="AQ382" s="744"/>
      <c r="AR382" s="744"/>
      <c r="AS382" s="744"/>
      <c r="AT382" s="744"/>
      <c r="AU382" s="744"/>
      <c r="AV382" s="744"/>
      <c r="AW382" s="744"/>
      <c r="AX382" s="744"/>
      <c r="AY382" s="744"/>
      <c r="AZ382" s="744"/>
      <c r="BA382" s="744"/>
      <c r="BB382" s="744"/>
      <c r="BC382" s="744"/>
      <c r="BD382" s="744"/>
      <c r="BE382" s="744"/>
      <c r="BF382" s="744"/>
      <c r="BG382" s="744"/>
      <c r="BH382" s="744"/>
      <c r="BI382" s="744"/>
      <c r="BJ382" s="744"/>
      <c r="BK382" s="744"/>
      <c r="BL382" s="744"/>
    </row>
    <row r="383" spans="1:64" s="752" customFormat="1" ht="15" customHeight="1">
      <c r="A383" s="746" t="s">
        <v>3330</v>
      </c>
      <c r="B383" s="746" t="s">
        <v>3351</v>
      </c>
      <c r="C383" s="746">
        <v>2748697</v>
      </c>
      <c r="D383" s="790" t="s">
        <v>3352</v>
      </c>
      <c r="E383" s="750" t="s">
        <v>3341</v>
      </c>
      <c r="F383" s="753">
        <v>49926.400000000001</v>
      </c>
      <c r="G383" s="765"/>
      <c r="H383" s="765"/>
      <c r="I383" s="744"/>
      <c r="J383" s="744"/>
      <c r="K383" s="744"/>
      <c r="L383" s="744"/>
      <c r="M383" s="744"/>
      <c r="N383" s="744"/>
      <c r="O383" s="744"/>
      <c r="P383" s="744"/>
      <c r="Q383" s="744"/>
      <c r="R383" s="744"/>
      <c r="S383" s="744"/>
      <c r="T383" s="744"/>
      <c r="U383" s="744"/>
      <c r="V383" s="744"/>
      <c r="W383" s="744"/>
      <c r="X383" s="744"/>
      <c r="Y383" s="744"/>
      <c r="Z383" s="744"/>
      <c r="AA383" s="744"/>
      <c r="AB383" s="744"/>
      <c r="AC383" s="744"/>
      <c r="AD383" s="744"/>
      <c r="AE383" s="744"/>
      <c r="AF383" s="744"/>
      <c r="AG383" s="744"/>
      <c r="AH383" s="744"/>
      <c r="AI383" s="744"/>
      <c r="AJ383" s="744"/>
      <c r="AK383" s="744"/>
      <c r="AL383" s="744"/>
      <c r="AM383" s="744"/>
      <c r="AN383" s="744"/>
      <c r="AO383" s="744"/>
      <c r="AP383" s="744"/>
      <c r="AQ383" s="744"/>
      <c r="AR383" s="744"/>
      <c r="AS383" s="744"/>
      <c r="AT383" s="744"/>
      <c r="AU383" s="744"/>
      <c r="AV383" s="744"/>
      <c r="AW383" s="744"/>
      <c r="AX383" s="744"/>
      <c r="AY383" s="744"/>
      <c r="AZ383" s="744"/>
      <c r="BA383" s="744"/>
      <c r="BB383" s="744"/>
      <c r="BC383" s="744"/>
      <c r="BD383" s="744"/>
      <c r="BE383" s="744"/>
      <c r="BF383" s="744"/>
      <c r="BG383" s="744"/>
      <c r="BH383" s="744"/>
      <c r="BI383" s="744"/>
      <c r="BJ383" s="744"/>
      <c r="BK383" s="744"/>
      <c r="BL383" s="744"/>
    </row>
    <row r="384" spans="1:64" s="752" customFormat="1" ht="15" customHeight="1">
      <c r="A384" s="746" t="s">
        <v>3330</v>
      </c>
      <c r="B384" s="764" t="s">
        <v>3353</v>
      </c>
      <c r="C384" s="746">
        <v>2021775</v>
      </c>
      <c r="D384" s="786" t="s">
        <v>1443</v>
      </c>
      <c r="E384" s="750" t="s">
        <v>3347</v>
      </c>
      <c r="F384" s="753">
        <v>1052400</v>
      </c>
      <c r="G384" s="765"/>
      <c r="H384" s="765"/>
      <c r="I384" s="744"/>
      <c r="J384" s="744"/>
      <c r="K384" s="744"/>
      <c r="L384" s="744"/>
      <c r="M384" s="744"/>
      <c r="N384" s="744"/>
      <c r="O384" s="744"/>
      <c r="P384" s="744"/>
      <c r="Q384" s="744"/>
      <c r="R384" s="744"/>
      <c r="S384" s="744"/>
      <c r="T384" s="744"/>
      <c r="U384" s="744"/>
      <c r="V384" s="744"/>
      <c r="W384" s="744"/>
      <c r="X384" s="744"/>
      <c r="Y384" s="744"/>
      <c r="Z384" s="744"/>
      <c r="AA384" s="744"/>
      <c r="AB384" s="744"/>
      <c r="AC384" s="744"/>
      <c r="AD384" s="744"/>
      <c r="AE384" s="744"/>
      <c r="AF384" s="744"/>
      <c r="AG384" s="744"/>
      <c r="AH384" s="744"/>
      <c r="AI384" s="744"/>
      <c r="AJ384" s="744"/>
      <c r="AK384" s="744"/>
      <c r="AL384" s="744"/>
      <c r="AM384" s="744"/>
      <c r="AN384" s="744"/>
      <c r="AO384" s="744"/>
      <c r="AP384" s="744"/>
      <c r="AQ384" s="744"/>
      <c r="AR384" s="744"/>
      <c r="AS384" s="744"/>
      <c r="AT384" s="744"/>
      <c r="AU384" s="744"/>
      <c r="AV384" s="744"/>
      <c r="AW384" s="744"/>
      <c r="AX384" s="744"/>
      <c r="AY384" s="744"/>
      <c r="AZ384" s="744"/>
      <c r="BA384" s="744"/>
      <c r="BB384" s="744"/>
      <c r="BC384" s="744"/>
      <c r="BD384" s="744"/>
      <c r="BE384" s="744"/>
      <c r="BF384" s="744"/>
      <c r="BG384" s="744"/>
      <c r="BH384" s="744"/>
      <c r="BI384" s="744"/>
      <c r="BJ384" s="744"/>
      <c r="BK384" s="744"/>
      <c r="BL384" s="744"/>
    </row>
    <row r="385" spans="1:64" s="752" customFormat="1" ht="15" customHeight="1">
      <c r="A385" s="746" t="s">
        <v>3330</v>
      </c>
      <c r="B385" s="764" t="s">
        <v>3354</v>
      </c>
      <c r="C385" s="746">
        <v>2021789</v>
      </c>
      <c r="D385" s="786" t="s">
        <v>3355</v>
      </c>
      <c r="E385" s="750" t="s">
        <v>3356</v>
      </c>
      <c r="F385" s="753">
        <v>576212.4</v>
      </c>
      <c r="G385" s="765"/>
      <c r="H385" s="765"/>
      <c r="I385" s="744"/>
      <c r="J385" s="744"/>
      <c r="K385" s="744"/>
      <c r="L385" s="744"/>
      <c r="M385" s="744"/>
      <c r="N385" s="744"/>
      <c r="O385" s="744"/>
      <c r="P385" s="744"/>
      <c r="Q385" s="744"/>
      <c r="R385" s="744"/>
      <c r="S385" s="744"/>
      <c r="T385" s="744"/>
      <c r="U385" s="744"/>
      <c r="V385" s="744"/>
      <c r="W385" s="744"/>
      <c r="X385" s="744"/>
      <c r="Y385" s="744"/>
      <c r="Z385" s="744"/>
      <c r="AA385" s="744"/>
      <c r="AB385" s="744"/>
      <c r="AC385" s="744"/>
      <c r="AD385" s="744"/>
      <c r="AE385" s="744"/>
      <c r="AF385" s="744"/>
      <c r="AG385" s="744"/>
      <c r="AH385" s="744"/>
      <c r="AI385" s="744"/>
      <c r="AJ385" s="744"/>
      <c r="AK385" s="744"/>
      <c r="AL385" s="744"/>
      <c r="AM385" s="744"/>
      <c r="AN385" s="744"/>
      <c r="AO385" s="744"/>
      <c r="AP385" s="744"/>
      <c r="AQ385" s="744"/>
      <c r="AR385" s="744"/>
      <c r="AS385" s="744"/>
      <c r="AT385" s="744"/>
      <c r="AU385" s="744"/>
      <c r="AV385" s="744"/>
      <c r="AW385" s="744"/>
      <c r="AX385" s="744"/>
      <c r="AY385" s="744"/>
      <c r="AZ385" s="744"/>
      <c r="BA385" s="744"/>
      <c r="BB385" s="744"/>
      <c r="BC385" s="744"/>
      <c r="BD385" s="744"/>
      <c r="BE385" s="744"/>
      <c r="BF385" s="744"/>
      <c r="BG385" s="744"/>
      <c r="BH385" s="744"/>
      <c r="BI385" s="744"/>
      <c r="BJ385" s="744"/>
      <c r="BK385" s="744"/>
      <c r="BL385" s="744"/>
    </row>
    <row r="386" spans="1:64" s="754" customFormat="1" ht="15" customHeight="1">
      <c r="A386" s="746" t="s">
        <v>3330</v>
      </c>
      <c r="B386" s="746" t="s">
        <v>3357</v>
      </c>
      <c r="C386" s="746">
        <v>2021801</v>
      </c>
      <c r="D386" s="786" t="s">
        <v>3338</v>
      </c>
      <c r="E386" s="750" t="s">
        <v>3358</v>
      </c>
      <c r="F386" s="753">
        <v>40000</v>
      </c>
      <c r="G386" s="765"/>
      <c r="H386" s="765"/>
      <c r="I386" s="742"/>
      <c r="J386" s="742"/>
      <c r="K386" s="742"/>
      <c r="L386" s="742"/>
      <c r="M386" s="742"/>
      <c r="N386" s="742"/>
      <c r="O386" s="742"/>
      <c r="P386" s="742"/>
      <c r="Q386" s="742"/>
      <c r="R386" s="742"/>
      <c r="S386" s="742"/>
      <c r="T386" s="742"/>
      <c r="U386" s="742"/>
      <c r="V386" s="742"/>
      <c r="W386" s="742"/>
      <c r="X386" s="742"/>
      <c r="Y386" s="742"/>
      <c r="Z386" s="742"/>
      <c r="AA386" s="742"/>
      <c r="AB386" s="742"/>
      <c r="AC386" s="742"/>
      <c r="AD386" s="742"/>
      <c r="AE386" s="742"/>
      <c r="AF386" s="742"/>
      <c r="AG386" s="742"/>
      <c r="AH386" s="742"/>
      <c r="AI386" s="742"/>
      <c r="AJ386" s="742"/>
      <c r="AK386" s="742"/>
      <c r="AL386" s="742"/>
      <c r="AM386" s="742"/>
      <c r="AN386" s="742"/>
      <c r="AO386" s="742"/>
      <c r="AP386" s="742"/>
      <c r="AQ386" s="742"/>
      <c r="AR386" s="742"/>
      <c r="AS386" s="742"/>
      <c r="AT386" s="742"/>
      <c r="AU386" s="742"/>
      <c r="AV386" s="742"/>
      <c r="AW386" s="742"/>
      <c r="AX386" s="742"/>
      <c r="AY386" s="742"/>
      <c r="AZ386" s="742"/>
      <c r="BA386" s="742"/>
      <c r="BB386" s="742"/>
      <c r="BC386" s="742"/>
      <c r="BD386" s="742"/>
      <c r="BE386" s="742"/>
      <c r="BF386" s="742"/>
      <c r="BG386" s="742"/>
      <c r="BH386" s="742"/>
      <c r="BI386" s="742"/>
      <c r="BJ386" s="742"/>
      <c r="BK386" s="742"/>
      <c r="BL386" s="742"/>
    </row>
    <row r="387" spans="1:64" s="754" customFormat="1" ht="15" customHeight="1">
      <c r="A387" s="746" t="s">
        <v>3330</v>
      </c>
      <c r="B387" s="764" t="s">
        <v>3359</v>
      </c>
      <c r="C387" s="746">
        <v>2021783</v>
      </c>
      <c r="D387" s="789">
        <v>45566</v>
      </c>
      <c r="E387" s="750" t="s">
        <v>3360</v>
      </c>
      <c r="F387" s="753">
        <v>31500</v>
      </c>
      <c r="G387" s="765"/>
      <c r="H387" s="765"/>
      <c r="I387" s="742"/>
      <c r="J387" s="742"/>
      <c r="K387" s="742"/>
      <c r="L387" s="742"/>
      <c r="M387" s="742"/>
      <c r="N387" s="742"/>
      <c r="O387" s="742"/>
      <c r="P387" s="742"/>
      <c r="Q387" s="742"/>
      <c r="R387" s="742"/>
      <c r="S387" s="742"/>
      <c r="T387" s="742"/>
      <c r="U387" s="742"/>
      <c r="V387" s="742"/>
      <c r="W387" s="742"/>
      <c r="X387" s="742"/>
      <c r="Y387" s="742"/>
      <c r="Z387" s="742"/>
      <c r="AA387" s="742"/>
      <c r="AB387" s="742"/>
      <c r="AC387" s="742"/>
      <c r="AD387" s="742"/>
      <c r="AE387" s="742"/>
      <c r="AF387" s="742"/>
      <c r="AG387" s="742"/>
      <c r="AH387" s="742"/>
      <c r="AI387" s="742"/>
      <c r="AJ387" s="742"/>
      <c r="AK387" s="742"/>
      <c r="AL387" s="742"/>
      <c r="AM387" s="742"/>
      <c r="AN387" s="742"/>
      <c r="AO387" s="742"/>
      <c r="AP387" s="742"/>
      <c r="AQ387" s="742"/>
      <c r="AR387" s="742"/>
      <c r="AS387" s="742"/>
      <c r="AT387" s="742"/>
      <c r="AU387" s="742"/>
      <c r="AV387" s="742"/>
      <c r="AW387" s="742"/>
      <c r="AX387" s="742"/>
      <c r="AY387" s="742"/>
      <c r="AZ387" s="742"/>
      <c r="BA387" s="742"/>
      <c r="BB387" s="742"/>
      <c r="BC387" s="742"/>
      <c r="BD387" s="742"/>
      <c r="BE387" s="742"/>
      <c r="BF387" s="742"/>
      <c r="BG387" s="742"/>
      <c r="BH387" s="742"/>
      <c r="BI387" s="742"/>
      <c r="BJ387" s="742"/>
      <c r="BK387" s="742"/>
      <c r="BL387" s="742"/>
    </row>
    <row r="388" spans="1:64" s="754" customFormat="1" ht="15" customHeight="1">
      <c r="A388" s="746" t="s">
        <v>3330</v>
      </c>
      <c r="B388" s="764" t="s">
        <v>3361</v>
      </c>
      <c r="C388" s="746">
        <v>2193328</v>
      </c>
      <c r="D388" s="789">
        <v>44930</v>
      </c>
      <c r="E388" s="750" t="s">
        <v>3341</v>
      </c>
      <c r="F388" s="753">
        <v>236477.6</v>
      </c>
      <c r="G388" s="765"/>
      <c r="H388" s="765"/>
      <c r="I388" s="742"/>
      <c r="J388" s="742"/>
      <c r="K388" s="742"/>
      <c r="L388" s="742"/>
      <c r="M388" s="742"/>
      <c r="N388" s="742"/>
      <c r="O388" s="742"/>
      <c r="P388" s="742"/>
      <c r="Q388" s="742"/>
      <c r="R388" s="742"/>
      <c r="S388" s="742"/>
      <c r="T388" s="742"/>
      <c r="U388" s="742"/>
      <c r="V388" s="742"/>
      <c r="W388" s="742"/>
      <c r="X388" s="742"/>
      <c r="Y388" s="742"/>
      <c r="Z388" s="742"/>
      <c r="AA388" s="742"/>
      <c r="AB388" s="742"/>
      <c r="AC388" s="742"/>
      <c r="AD388" s="742"/>
      <c r="AE388" s="742"/>
      <c r="AF388" s="742"/>
      <c r="AG388" s="742"/>
      <c r="AH388" s="742"/>
      <c r="AI388" s="742"/>
      <c r="AJ388" s="742"/>
      <c r="AK388" s="742"/>
      <c r="AL388" s="742"/>
      <c r="AM388" s="742"/>
      <c r="AN388" s="742"/>
      <c r="AO388" s="742"/>
      <c r="AP388" s="742"/>
      <c r="AQ388" s="742"/>
      <c r="AR388" s="742"/>
      <c r="AS388" s="742"/>
      <c r="AT388" s="742"/>
      <c r="AU388" s="742"/>
      <c r="AV388" s="742"/>
      <c r="AW388" s="742"/>
      <c r="AX388" s="742"/>
      <c r="AY388" s="742"/>
      <c r="AZ388" s="742"/>
      <c r="BA388" s="742"/>
      <c r="BB388" s="742"/>
      <c r="BC388" s="742"/>
      <c r="BD388" s="742"/>
      <c r="BE388" s="742"/>
      <c r="BF388" s="742"/>
      <c r="BG388" s="742"/>
      <c r="BH388" s="742"/>
      <c r="BI388" s="742"/>
      <c r="BJ388" s="742"/>
      <c r="BK388" s="742"/>
      <c r="BL388" s="742"/>
    </row>
    <row r="389" spans="1:64" s="754" customFormat="1" ht="15" customHeight="1">
      <c r="A389" s="746" t="s">
        <v>3330</v>
      </c>
      <c r="B389" s="746" t="s">
        <v>3362</v>
      </c>
      <c r="C389" s="746">
        <v>2193324</v>
      </c>
      <c r="D389" s="789">
        <v>45295</v>
      </c>
      <c r="E389" s="750" t="s">
        <v>3341</v>
      </c>
      <c r="F389" s="753">
        <v>90248</v>
      </c>
      <c r="G389" s="765"/>
      <c r="H389" s="765"/>
      <c r="I389" s="742"/>
      <c r="J389" s="742"/>
      <c r="K389" s="742"/>
      <c r="L389" s="742"/>
      <c r="M389" s="742"/>
      <c r="N389" s="742"/>
      <c r="O389" s="742"/>
      <c r="P389" s="742"/>
      <c r="Q389" s="742"/>
      <c r="R389" s="742"/>
      <c r="S389" s="742"/>
      <c r="T389" s="742"/>
      <c r="U389" s="742"/>
      <c r="V389" s="742"/>
      <c r="W389" s="742"/>
      <c r="X389" s="742"/>
      <c r="Y389" s="742"/>
      <c r="Z389" s="742"/>
      <c r="AA389" s="742"/>
      <c r="AB389" s="742"/>
      <c r="AC389" s="742"/>
      <c r="AD389" s="742"/>
      <c r="AE389" s="742"/>
      <c r="AF389" s="742"/>
      <c r="AG389" s="742"/>
      <c r="AH389" s="742"/>
      <c r="AI389" s="742"/>
      <c r="AJ389" s="742"/>
      <c r="AK389" s="742"/>
      <c r="AL389" s="742"/>
      <c r="AM389" s="742"/>
      <c r="AN389" s="742"/>
      <c r="AO389" s="742"/>
      <c r="AP389" s="742"/>
      <c r="AQ389" s="742"/>
      <c r="AR389" s="742"/>
      <c r="AS389" s="742"/>
      <c r="AT389" s="742"/>
      <c r="AU389" s="742"/>
      <c r="AV389" s="742"/>
      <c r="AW389" s="742"/>
      <c r="AX389" s="742"/>
      <c r="AY389" s="742"/>
      <c r="AZ389" s="742"/>
      <c r="BA389" s="742"/>
      <c r="BB389" s="742"/>
      <c r="BC389" s="742"/>
      <c r="BD389" s="742"/>
      <c r="BE389" s="742"/>
      <c r="BF389" s="742"/>
      <c r="BG389" s="742"/>
      <c r="BH389" s="742"/>
      <c r="BI389" s="742"/>
      <c r="BJ389" s="742"/>
      <c r="BK389" s="742"/>
      <c r="BL389" s="742"/>
    </row>
    <row r="390" spans="1:64" s="754" customFormat="1" ht="15" customHeight="1">
      <c r="A390" s="746" t="s">
        <v>3330</v>
      </c>
      <c r="B390" s="746" t="s">
        <v>2867</v>
      </c>
      <c r="C390" s="746">
        <v>2193313</v>
      </c>
      <c r="D390" s="788">
        <v>45506</v>
      </c>
      <c r="E390" s="750" t="s">
        <v>3336</v>
      </c>
      <c r="F390" s="753">
        <v>193700</v>
      </c>
      <c r="G390" s="765"/>
      <c r="H390" s="765"/>
      <c r="I390" s="742"/>
      <c r="J390" s="742"/>
      <c r="K390" s="742"/>
      <c r="L390" s="742"/>
      <c r="M390" s="742"/>
      <c r="N390" s="742"/>
      <c r="O390" s="742"/>
      <c r="P390" s="742"/>
      <c r="Q390" s="742"/>
      <c r="R390" s="742"/>
      <c r="S390" s="742"/>
      <c r="T390" s="742"/>
      <c r="U390" s="742"/>
      <c r="V390" s="742"/>
      <c r="W390" s="742"/>
      <c r="X390" s="742"/>
      <c r="Y390" s="742"/>
      <c r="Z390" s="742"/>
      <c r="AA390" s="742"/>
      <c r="AB390" s="742"/>
      <c r="AC390" s="742"/>
      <c r="AD390" s="742"/>
      <c r="AE390" s="742"/>
      <c r="AF390" s="742"/>
      <c r="AG390" s="742"/>
      <c r="AH390" s="742"/>
      <c r="AI390" s="742"/>
      <c r="AJ390" s="742"/>
      <c r="AK390" s="742"/>
      <c r="AL390" s="742"/>
      <c r="AM390" s="742"/>
      <c r="AN390" s="742"/>
      <c r="AO390" s="742"/>
      <c r="AP390" s="742"/>
      <c r="AQ390" s="742"/>
      <c r="AR390" s="742"/>
      <c r="AS390" s="742"/>
      <c r="AT390" s="742"/>
      <c r="AU390" s="742"/>
      <c r="AV390" s="742"/>
      <c r="AW390" s="742"/>
      <c r="AX390" s="742"/>
      <c r="AY390" s="742"/>
      <c r="AZ390" s="742"/>
      <c r="BA390" s="742"/>
      <c r="BB390" s="742"/>
      <c r="BC390" s="742"/>
      <c r="BD390" s="742"/>
      <c r="BE390" s="742"/>
      <c r="BF390" s="742"/>
      <c r="BG390" s="742"/>
      <c r="BH390" s="742"/>
      <c r="BI390" s="742"/>
      <c r="BJ390" s="742"/>
      <c r="BK390" s="742"/>
      <c r="BL390" s="742"/>
    </row>
    <row r="391" spans="1:64" s="754" customFormat="1" ht="15" customHeight="1">
      <c r="A391" s="746" t="s">
        <v>3330</v>
      </c>
      <c r="B391" s="764" t="s">
        <v>3363</v>
      </c>
      <c r="C391" s="746">
        <v>2748693</v>
      </c>
      <c r="D391" s="789">
        <v>45383</v>
      </c>
      <c r="E391" s="750" t="s">
        <v>3364</v>
      </c>
      <c r="F391" s="753">
        <v>800000</v>
      </c>
      <c r="G391" s="765"/>
      <c r="H391" s="765"/>
      <c r="I391" s="742"/>
      <c r="J391" s="742"/>
      <c r="K391" s="742"/>
      <c r="L391" s="742"/>
      <c r="M391" s="742"/>
      <c r="N391" s="742"/>
      <c r="O391" s="742"/>
      <c r="P391" s="742"/>
      <c r="Q391" s="742"/>
      <c r="R391" s="742"/>
      <c r="S391" s="742"/>
      <c r="T391" s="742"/>
      <c r="U391" s="742"/>
      <c r="V391" s="742"/>
      <c r="W391" s="742"/>
      <c r="X391" s="742"/>
      <c r="Y391" s="742"/>
      <c r="Z391" s="742"/>
      <c r="AA391" s="742"/>
      <c r="AB391" s="742"/>
      <c r="AC391" s="742"/>
      <c r="AD391" s="742"/>
      <c r="AE391" s="742"/>
      <c r="AF391" s="742"/>
      <c r="AG391" s="742"/>
      <c r="AH391" s="742"/>
      <c r="AI391" s="742"/>
      <c r="AJ391" s="742"/>
      <c r="AK391" s="742"/>
      <c r="AL391" s="742"/>
      <c r="AM391" s="742"/>
      <c r="AN391" s="742"/>
      <c r="AO391" s="742"/>
      <c r="AP391" s="742"/>
      <c r="AQ391" s="742"/>
      <c r="AR391" s="742"/>
      <c r="AS391" s="742"/>
      <c r="AT391" s="742"/>
      <c r="AU391" s="742"/>
      <c r="AV391" s="742"/>
      <c r="AW391" s="742"/>
      <c r="AX391" s="742"/>
      <c r="AY391" s="742"/>
      <c r="AZ391" s="742"/>
      <c r="BA391" s="742"/>
      <c r="BB391" s="742"/>
      <c r="BC391" s="742"/>
      <c r="BD391" s="742"/>
      <c r="BE391" s="742"/>
      <c r="BF391" s="742"/>
      <c r="BG391" s="742"/>
      <c r="BH391" s="742"/>
      <c r="BI391" s="742"/>
      <c r="BJ391" s="742"/>
      <c r="BK391" s="742"/>
      <c r="BL391" s="742"/>
    </row>
    <row r="392" spans="1:64" s="754" customFormat="1" ht="15" customHeight="1">
      <c r="A392" s="746" t="s">
        <v>3330</v>
      </c>
      <c r="B392" s="746" t="s">
        <v>3365</v>
      </c>
      <c r="C392" s="746">
        <v>2193325</v>
      </c>
      <c r="D392" s="789">
        <v>45629</v>
      </c>
      <c r="E392" s="750" t="s">
        <v>3341</v>
      </c>
      <c r="F392" s="753">
        <v>896292</v>
      </c>
      <c r="G392" s="765"/>
      <c r="H392" s="765"/>
      <c r="I392" s="742"/>
      <c r="J392" s="742"/>
      <c r="K392" s="742"/>
      <c r="L392" s="742"/>
      <c r="M392" s="742"/>
      <c r="N392" s="742"/>
      <c r="O392" s="742"/>
      <c r="P392" s="742"/>
      <c r="Q392" s="742"/>
      <c r="R392" s="742"/>
      <c r="S392" s="742"/>
      <c r="T392" s="742"/>
      <c r="U392" s="742"/>
      <c r="V392" s="742"/>
      <c r="W392" s="742"/>
      <c r="X392" s="742"/>
      <c r="Y392" s="742"/>
      <c r="Z392" s="742"/>
      <c r="AA392" s="742"/>
      <c r="AB392" s="742"/>
      <c r="AC392" s="742"/>
      <c r="AD392" s="742"/>
      <c r="AE392" s="742"/>
      <c r="AF392" s="742"/>
      <c r="AG392" s="742"/>
      <c r="AH392" s="742"/>
      <c r="AI392" s="742"/>
      <c r="AJ392" s="742"/>
      <c r="AK392" s="742"/>
      <c r="AL392" s="742"/>
      <c r="AM392" s="742"/>
      <c r="AN392" s="742"/>
      <c r="AO392" s="742"/>
      <c r="AP392" s="742"/>
      <c r="AQ392" s="742"/>
      <c r="AR392" s="742"/>
      <c r="AS392" s="742"/>
      <c r="AT392" s="742"/>
      <c r="AU392" s="742"/>
      <c r="AV392" s="742"/>
      <c r="AW392" s="742"/>
      <c r="AX392" s="742"/>
      <c r="AY392" s="742"/>
      <c r="AZ392" s="742"/>
      <c r="BA392" s="742"/>
      <c r="BB392" s="742"/>
      <c r="BC392" s="742"/>
      <c r="BD392" s="742"/>
      <c r="BE392" s="742"/>
      <c r="BF392" s="742"/>
      <c r="BG392" s="742"/>
      <c r="BH392" s="742"/>
      <c r="BI392" s="742"/>
      <c r="BJ392" s="742"/>
      <c r="BK392" s="742"/>
      <c r="BL392" s="742"/>
    </row>
    <row r="393" spans="1:64" s="754" customFormat="1" ht="15" customHeight="1">
      <c r="A393" s="746" t="s">
        <v>3330</v>
      </c>
      <c r="B393" s="764" t="s">
        <v>2912</v>
      </c>
      <c r="C393" s="746">
        <v>2021796</v>
      </c>
      <c r="D393" s="786"/>
      <c r="E393" s="750" t="s">
        <v>3347</v>
      </c>
      <c r="F393" s="753">
        <v>233000</v>
      </c>
      <c r="G393" s="765"/>
      <c r="H393" s="765"/>
      <c r="I393" s="742"/>
      <c r="J393" s="742"/>
      <c r="K393" s="742"/>
      <c r="L393" s="742"/>
      <c r="M393" s="742"/>
      <c r="N393" s="742"/>
      <c r="O393" s="742"/>
      <c r="P393" s="742"/>
      <c r="Q393" s="742"/>
      <c r="R393" s="742"/>
      <c r="S393" s="742"/>
      <c r="T393" s="742"/>
      <c r="U393" s="742"/>
      <c r="V393" s="742"/>
      <c r="W393" s="742"/>
      <c r="X393" s="742"/>
      <c r="Y393" s="742"/>
      <c r="Z393" s="742"/>
      <c r="AA393" s="742"/>
      <c r="AB393" s="742"/>
      <c r="AC393" s="742"/>
      <c r="AD393" s="742"/>
      <c r="AE393" s="742"/>
      <c r="AF393" s="742"/>
      <c r="AG393" s="742"/>
      <c r="AH393" s="742"/>
      <c r="AI393" s="742"/>
      <c r="AJ393" s="742"/>
      <c r="AK393" s="742"/>
      <c r="AL393" s="742"/>
      <c r="AM393" s="742"/>
      <c r="AN393" s="742"/>
      <c r="AO393" s="742"/>
      <c r="AP393" s="742"/>
      <c r="AQ393" s="742"/>
      <c r="AR393" s="742"/>
      <c r="AS393" s="742"/>
      <c r="AT393" s="742"/>
      <c r="AU393" s="742"/>
      <c r="AV393" s="742"/>
      <c r="AW393" s="742"/>
      <c r="AX393" s="742"/>
      <c r="AY393" s="742"/>
      <c r="AZ393" s="742"/>
      <c r="BA393" s="742"/>
      <c r="BB393" s="742"/>
      <c r="BC393" s="742"/>
      <c r="BD393" s="742"/>
      <c r="BE393" s="742"/>
      <c r="BF393" s="742"/>
      <c r="BG393" s="742"/>
      <c r="BH393" s="742"/>
      <c r="BI393" s="742"/>
      <c r="BJ393" s="742"/>
      <c r="BK393" s="742"/>
      <c r="BL393" s="742"/>
    </row>
    <row r="394" spans="1:64" s="754" customFormat="1" ht="15" customHeight="1">
      <c r="A394" s="746" t="s">
        <v>3330</v>
      </c>
      <c r="B394" s="764" t="s">
        <v>3366</v>
      </c>
      <c r="C394" s="746">
        <v>2021795</v>
      </c>
      <c r="D394" s="786" t="s">
        <v>3355</v>
      </c>
      <c r="E394" s="750" t="s">
        <v>2632</v>
      </c>
      <c r="F394" s="753">
        <v>15000</v>
      </c>
      <c r="G394" s="765"/>
      <c r="H394" s="765"/>
      <c r="I394" s="742"/>
      <c r="J394" s="742"/>
      <c r="K394" s="742"/>
      <c r="L394" s="742"/>
      <c r="M394" s="742"/>
      <c r="N394" s="742"/>
      <c r="O394" s="742"/>
      <c r="P394" s="742"/>
      <c r="Q394" s="742"/>
      <c r="R394" s="742"/>
      <c r="S394" s="742"/>
      <c r="T394" s="742"/>
      <c r="U394" s="742"/>
      <c r="V394" s="742"/>
      <c r="W394" s="742"/>
      <c r="X394" s="742"/>
      <c r="Y394" s="742"/>
      <c r="Z394" s="742"/>
      <c r="AA394" s="742"/>
      <c r="AB394" s="742"/>
      <c r="AC394" s="742"/>
      <c r="AD394" s="742"/>
      <c r="AE394" s="742"/>
      <c r="AF394" s="742"/>
      <c r="AG394" s="742"/>
      <c r="AH394" s="742"/>
      <c r="AI394" s="742"/>
      <c r="AJ394" s="742"/>
      <c r="AK394" s="742"/>
      <c r="AL394" s="742"/>
      <c r="AM394" s="742"/>
      <c r="AN394" s="742"/>
      <c r="AO394" s="742"/>
      <c r="AP394" s="742"/>
      <c r="AQ394" s="742"/>
      <c r="AR394" s="742"/>
      <c r="AS394" s="742"/>
      <c r="AT394" s="742"/>
      <c r="AU394" s="742"/>
      <c r="AV394" s="742"/>
      <c r="AW394" s="742"/>
      <c r="AX394" s="742"/>
      <c r="AY394" s="742"/>
      <c r="AZ394" s="742"/>
      <c r="BA394" s="742"/>
      <c r="BB394" s="742"/>
      <c r="BC394" s="742"/>
      <c r="BD394" s="742"/>
      <c r="BE394" s="742"/>
      <c r="BF394" s="742"/>
      <c r="BG394" s="742"/>
      <c r="BH394" s="742"/>
      <c r="BI394" s="742"/>
      <c r="BJ394" s="742"/>
      <c r="BK394" s="742"/>
      <c r="BL394" s="742"/>
    </row>
    <row r="395" spans="1:64" s="754" customFormat="1" ht="15" customHeight="1">
      <c r="A395" s="746" t="s">
        <v>3330</v>
      </c>
      <c r="B395" s="764" t="s">
        <v>3367</v>
      </c>
      <c r="C395" s="746">
        <v>2021786</v>
      </c>
      <c r="D395" s="786" t="s">
        <v>3368</v>
      </c>
      <c r="E395" s="750" t="s">
        <v>2917</v>
      </c>
      <c r="F395" s="753">
        <v>216920</v>
      </c>
      <c r="G395" s="765"/>
      <c r="H395" s="765"/>
      <c r="I395" s="742"/>
      <c r="J395" s="742"/>
      <c r="K395" s="742"/>
      <c r="L395" s="742"/>
      <c r="M395" s="742"/>
      <c r="N395" s="742"/>
      <c r="O395" s="742"/>
      <c r="P395" s="742"/>
      <c r="Q395" s="742"/>
      <c r="R395" s="742"/>
      <c r="S395" s="742"/>
      <c r="T395" s="742"/>
      <c r="U395" s="742"/>
      <c r="V395" s="742"/>
      <c r="W395" s="742"/>
      <c r="X395" s="742"/>
      <c r="Y395" s="742"/>
      <c r="Z395" s="742"/>
      <c r="AA395" s="742"/>
      <c r="AB395" s="742"/>
      <c r="AC395" s="742"/>
      <c r="AD395" s="742"/>
      <c r="AE395" s="742"/>
      <c r="AF395" s="742"/>
      <c r="AG395" s="742"/>
      <c r="AH395" s="742"/>
      <c r="AI395" s="742"/>
      <c r="AJ395" s="742"/>
      <c r="AK395" s="742"/>
      <c r="AL395" s="742"/>
      <c r="AM395" s="742"/>
      <c r="AN395" s="742"/>
      <c r="AO395" s="742"/>
      <c r="AP395" s="742"/>
      <c r="AQ395" s="742"/>
      <c r="AR395" s="742"/>
      <c r="AS395" s="742"/>
      <c r="AT395" s="742"/>
      <c r="AU395" s="742"/>
      <c r="AV395" s="742"/>
      <c r="AW395" s="742"/>
      <c r="AX395" s="742"/>
      <c r="AY395" s="742"/>
      <c r="AZ395" s="742"/>
      <c r="BA395" s="742"/>
      <c r="BB395" s="742"/>
      <c r="BC395" s="742"/>
      <c r="BD395" s="742"/>
      <c r="BE395" s="742"/>
      <c r="BF395" s="742"/>
      <c r="BG395" s="742"/>
      <c r="BH395" s="742"/>
      <c r="BI395" s="742"/>
      <c r="BJ395" s="742"/>
      <c r="BK395" s="742"/>
      <c r="BL395" s="742"/>
    </row>
    <row r="396" spans="1:64" s="754" customFormat="1" ht="15" customHeight="1">
      <c r="A396" s="746" t="s">
        <v>3330</v>
      </c>
      <c r="B396" s="764" t="s">
        <v>2845</v>
      </c>
      <c r="C396" s="746">
        <v>2021788</v>
      </c>
      <c r="D396" s="786" t="s">
        <v>3369</v>
      </c>
      <c r="E396" s="750" t="s">
        <v>2917</v>
      </c>
      <c r="F396" s="753">
        <v>342014</v>
      </c>
      <c r="G396" s="765"/>
      <c r="H396" s="765"/>
      <c r="I396" s="742"/>
      <c r="J396" s="742"/>
      <c r="K396" s="742"/>
      <c r="L396" s="742"/>
      <c r="M396" s="742"/>
      <c r="N396" s="742"/>
      <c r="O396" s="742"/>
      <c r="P396" s="742"/>
      <c r="Q396" s="742"/>
      <c r="R396" s="742"/>
      <c r="S396" s="742"/>
      <c r="T396" s="742"/>
      <c r="U396" s="742"/>
      <c r="V396" s="742"/>
      <c r="W396" s="742"/>
      <c r="X396" s="742"/>
      <c r="Y396" s="742"/>
      <c r="Z396" s="742"/>
      <c r="AA396" s="742"/>
      <c r="AB396" s="742"/>
      <c r="AC396" s="742"/>
      <c r="AD396" s="742"/>
      <c r="AE396" s="742"/>
      <c r="AF396" s="742"/>
      <c r="AG396" s="742"/>
      <c r="AH396" s="742"/>
      <c r="AI396" s="742"/>
      <c r="AJ396" s="742"/>
      <c r="AK396" s="742"/>
      <c r="AL396" s="742"/>
      <c r="AM396" s="742"/>
      <c r="AN396" s="742"/>
      <c r="AO396" s="742"/>
      <c r="AP396" s="742"/>
      <c r="AQ396" s="742"/>
      <c r="AR396" s="742"/>
      <c r="AS396" s="742"/>
      <c r="AT396" s="742"/>
      <c r="AU396" s="742"/>
      <c r="AV396" s="742"/>
      <c r="AW396" s="742"/>
      <c r="AX396" s="742"/>
      <c r="AY396" s="742"/>
      <c r="AZ396" s="742"/>
      <c r="BA396" s="742"/>
      <c r="BB396" s="742"/>
      <c r="BC396" s="742"/>
      <c r="BD396" s="742"/>
      <c r="BE396" s="742"/>
      <c r="BF396" s="742"/>
      <c r="BG396" s="742"/>
      <c r="BH396" s="742"/>
      <c r="BI396" s="742"/>
      <c r="BJ396" s="742"/>
      <c r="BK396" s="742"/>
      <c r="BL396" s="742"/>
    </row>
    <row r="397" spans="1:64" s="754" customFormat="1" ht="15" customHeight="1">
      <c r="A397" s="746" t="s">
        <v>3330</v>
      </c>
      <c r="B397" s="746" t="s">
        <v>3370</v>
      </c>
      <c r="C397" s="746">
        <v>2748697</v>
      </c>
      <c r="D397" s="788">
        <v>45388</v>
      </c>
      <c r="E397" s="750" t="s">
        <v>3371</v>
      </c>
      <c r="F397" s="753">
        <v>1184500</v>
      </c>
      <c r="G397" s="765"/>
      <c r="H397" s="765"/>
      <c r="I397" s="742"/>
      <c r="J397" s="742"/>
      <c r="K397" s="742"/>
      <c r="L397" s="742"/>
      <c r="M397" s="742"/>
      <c r="N397" s="742"/>
      <c r="O397" s="742"/>
      <c r="P397" s="742"/>
      <c r="Q397" s="742"/>
      <c r="R397" s="742"/>
      <c r="S397" s="742"/>
      <c r="T397" s="742"/>
      <c r="U397" s="742"/>
      <c r="V397" s="742"/>
      <c r="W397" s="742"/>
      <c r="X397" s="742"/>
      <c r="Y397" s="742"/>
      <c r="Z397" s="742"/>
      <c r="AA397" s="742"/>
      <c r="AB397" s="742"/>
      <c r="AC397" s="742"/>
      <c r="AD397" s="742"/>
      <c r="AE397" s="742"/>
      <c r="AF397" s="742"/>
      <c r="AG397" s="742"/>
      <c r="AH397" s="742"/>
      <c r="AI397" s="742"/>
      <c r="AJ397" s="742"/>
      <c r="AK397" s="742"/>
      <c r="AL397" s="742"/>
      <c r="AM397" s="742"/>
      <c r="AN397" s="742"/>
      <c r="AO397" s="742"/>
      <c r="AP397" s="742"/>
      <c r="AQ397" s="742"/>
      <c r="AR397" s="742"/>
      <c r="AS397" s="742"/>
      <c r="AT397" s="742"/>
      <c r="AU397" s="742"/>
      <c r="AV397" s="742"/>
      <c r="AW397" s="742"/>
      <c r="AX397" s="742"/>
      <c r="AY397" s="742"/>
      <c r="AZ397" s="742"/>
      <c r="BA397" s="742"/>
      <c r="BB397" s="742"/>
      <c r="BC397" s="742"/>
      <c r="BD397" s="742"/>
      <c r="BE397" s="742"/>
      <c r="BF397" s="742"/>
      <c r="BG397" s="742"/>
      <c r="BH397" s="742"/>
      <c r="BI397" s="742"/>
      <c r="BJ397" s="742"/>
      <c r="BK397" s="742"/>
      <c r="BL397" s="742"/>
    </row>
    <row r="398" spans="1:64" s="754" customFormat="1" ht="15" customHeight="1">
      <c r="A398" s="746" t="s">
        <v>3330</v>
      </c>
      <c r="B398" s="764" t="s">
        <v>2847</v>
      </c>
      <c r="C398" s="746">
        <v>2021777</v>
      </c>
      <c r="D398" s="786" t="s">
        <v>3372</v>
      </c>
      <c r="E398" s="750" t="s">
        <v>2919</v>
      </c>
      <c r="F398" s="753">
        <v>47030</v>
      </c>
      <c r="G398" s="765"/>
      <c r="H398" s="765"/>
      <c r="I398" s="742"/>
      <c r="J398" s="742"/>
      <c r="K398" s="742"/>
      <c r="L398" s="742"/>
      <c r="M398" s="742"/>
      <c r="N398" s="742"/>
      <c r="O398" s="742"/>
      <c r="P398" s="742"/>
      <c r="Q398" s="742"/>
      <c r="R398" s="742"/>
      <c r="S398" s="742"/>
      <c r="T398" s="742"/>
      <c r="U398" s="742"/>
      <c r="V398" s="742"/>
      <c r="W398" s="742"/>
      <c r="X398" s="742"/>
      <c r="Y398" s="742"/>
      <c r="Z398" s="742"/>
      <c r="AA398" s="742"/>
      <c r="AB398" s="742"/>
      <c r="AC398" s="742"/>
      <c r="AD398" s="742"/>
      <c r="AE398" s="742"/>
      <c r="AF398" s="742"/>
      <c r="AG398" s="742"/>
      <c r="AH398" s="742"/>
      <c r="AI398" s="742"/>
      <c r="AJ398" s="742"/>
      <c r="AK398" s="742"/>
      <c r="AL398" s="742"/>
      <c r="AM398" s="742"/>
      <c r="AN398" s="742"/>
      <c r="AO398" s="742"/>
      <c r="AP398" s="742"/>
      <c r="AQ398" s="742"/>
      <c r="AR398" s="742"/>
      <c r="AS398" s="742"/>
      <c r="AT398" s="742"/>
      <c r="AU398" s="742"/>
      <c r="AV398" s="742"/>
      <c r="AW398" s="742"/>
      <c r="AX398" s="742"/>
      <c r="AY398" s="742"/>
      <c r="AZ398" s="742"/>
      <c r="BA398" s="742"/>
      <c r="BB398" s="742"/>
      <c r="BC398" s="742"/>
      <c r="BD398" s="742"/>
      <c r="BE398" s="742"/>
      <c r="BF398" s="742"/>
      <c r="BG398" s="742"/>
      <c r="BH398" s="742"/>
      <c r="BI398" s="742"/>
      <c r="BJ398" s="742"/>
      <c r="BK398" s="742"/>
      <c r="BL398" s="742"/>
    </row>
    <row r="399" spans="1:64" s="754" customFormat="1" ht="15" customHeight="1">
      <c r="A399" s="748" t="s">
        <v>3373</v>
      </c>
      <c r="B399" s="748" t="s">
        <v>3374</v>
      </c>
      <c r="C399" s="748" t="s">
        <v>3375</v>
      </c>
      <c r="D399" s="748" t="s">
        <v>3376</v>
      </c>
      <c r="E399" s="754" t="s">
        <v>3377</v>
      </c>
      <c r="F399" s="755">
        <v>1449000</v>
      </c>
      <c r="G399" s="765">
        <v>1449000</v>
      </c>
      <c r="H399" s="797">
        <f t="shared" ref="H399:H405" si="4">F399-G399</f>
        <v>0</v>
      </c>
      <c r="I399" s="742"/>
      <c r="J399" s="742"/>
      <c r="K399" s="742"/>
      <c r="L399" s="742"/>
      <c r="M399" s="742"/>
      <c r="N399" s="742"/>
      <c r="O399" s="742"/>
      <c r="P399" s="742"/>
      <c r="Q399" s="742"/>
      <c r="R399" s="742"/>
      <c r="S399" s="742"/>
      <c r="T399" s="742"/>
      <c r="U399" s="742"/>
      <c r="V399" s="742"/>
      <c r="W399" s="742"/>
      <c r="X399" s="742"/>
      <c r="Y399" s="742"/>
      <c r="Z399" s="742"/>
      <c r="AA399" s="742"/>
      <c r="AB399" s="742"/>
      <c r="AC399" s="742"/>
      <c r="AD399" s="742"/>
      <c r="AE399" s="742"/>
      <c r="AF399" s="742"/>
      <c r="AG399" s="742"/>
      <c r="AH399" s="742"/>
      <c r="AI399" s="742"/>
      <c r="AJ399" s="742"/>
      <c r="AK399" s="742"/>
      <c r="AL399" s="742"/>
      <c r="AM399" s="742"/>
      <c r="AN399" s="742"/>
      <c r="AO399" s="742"/>
      <c r="AP399" s="742"/>
      <c r="AQ399" s="742"/>
      <c r="AR399" s="742"/>
      <c r="AS399" s="742"/>
      <c r="AT399" s="742"/>
      <c r="AU399" s="742"/>
      <c r="AV399" s="742"/>
      <c r="AW399" s="742"/>
      <c r="AX399" s="742"/>
      <c r="AY399" s="742"/>
      <c r="AZ399" s="742"/>
      <c r="BA399" s="742"/>
      <c r="BB399" s="742"/>
      <c r="BC399" s="742"/>
      <c r="BD399" s="742"/>
      <c r="BE399" s="742"/>
      <c r="BF399" s="742"/>
      <c r="BG399" s="742"/>
      <c r="BH399" s="742"/>
      <c r="BI399" s="742"/>
      <c r="BJ399" s="742"/>
      <c r="BK399" s="742"/>
      <c r="BL399" s="742"/>
    </row>
    <row r="400" spans="1:64" s="754" customFormat="1" ht="15" customHeight="1">
      <c r="A400" s="748" t="s">
        <v>3373</v>
      </c>
      <c r="B400" s="748" t="s">
        <v>3378</v>
      </c>
      <c r="C400" s="748">
        <v>3898825</v>
      </c>
      <c r="D400" s="748" t="s">
        <v>1426</v>
      </c>
      <c r="E400" s="754" t="s">
        <v>3379</v>
      </c>
      <c r="F400" s="755">
        <v>995000</v>
      </c>
      <c r="G400" s="765">
        <v>995000</v>
      </c>
      <c r="H400" s="797">
        <f t="shared" si="4"/>
        <v>0</v>
      </c>
      <c r="I400" s="742"/>
      <c r="J400" s="742"/>
      <c r="K400" s="742"/>
      <c r="L400" s="742"/>
      <c r="M400" s="742"/>
      <c r="N400" s="742"/>
      <c r="O400" s="742"/>
      <c r="P400" s="742"/>
      <c r="Q400" s="742"/>
      <c r="R400" s="742"/>
      <c r="S400" s="742"/>
      <c r="T400" s="742"/>
      <c r="U400" s="742"/>
      <c r="V400" s="742"/>
      <c r="W400" s="742"/>
      <c r="X400" s="742"/>
      <c r="Y400" s="742"/>
      <c r="Z400" s="742"/>
      <c r="AA400" s="742"/>
      <c r="AB400" s="742"/>
      <c r="AC400" s="742"/>
      <c r="AD400" s="742"/>
      <c r="AE400" s="742"/>
      <c r="AF400" s="742"/>
      <c r="AG400" s="742"/>
      <c r="AH400" s="742"/>
      <c r="AI400" s="742"/>
      <c r="AJ400" s="742"/>
      <c r="AK400" s="742"/>
      <c r="AL400" s="742"/>
      <c r="AM400" s="742"/>
      <c r="AN400" s="742"/>
      <c r="AO400" s="742"/>
      <c r="AP400" s="742"/>
      <c r="AQ400" s="742"/>
      <c r="AR400" s="742"/>
      <c r="AS400" s="742"/>
      <c r="AT400" s="742"/>
      <c r="AU400" s="742"/>
      <c r="AV400" s="742"/>
      <c r="AW400" s="742"/>
      <c r="AX400" s="742"/>
      <c r="AY400" s="742"/>
      <c r="AZ400" s="742"/>
      <c r="BA400" s="742"/>
      <c r="BB400" s="742"/>
      <c r="BC400" s="742"/>
      <c r="BD400" s="742"/>
      <c r="BE400" s="742"/>
      <c r="BF400" s="742"/>
      <c r="BG400" s="742"/>
      <c r="BH400" s="742"/>
      <c r="BI400" s="742"/>
      <c r="BJ400" s="742"/>
      <c r="BK400" s="742"/>
      <c r="BL400" s="742"/>
    </row>
    <row r="401" spans="1:64" s="754" customFormat="1" ht="15" customHeight="1">
      <c r="A401" s="748" t="s">
        <v>3373</v>
      </c>
      <c r="B401" s="748" t="s">
        <v>2694</v>
      </c>
      <c r="C401" s="748" t="s">
        <v>3380</v>
      </c>
      <c r="D401" s="748" t="s">
        <v>3381</v>
      </c>
      <c r="E401" s="754" t="s">
        <v>3382</v>
      </c>
      <c r="F401" s="755">
        <v>285186</v>
      </c>
      <c r="G401" s="765">
        <v>285186</v>
      </c>
      <c r="H401" s="797">
        <f t="shared" si="4"/>
        <v>0</v>
      </c>
      <c r="I401" s="742"/>
      <c r="J401" s="742"/>
      <c r="K401" s="742"/>
      <c r="L401" s="742"/>
      <c r="M401" s="742"/>
      <c r="N401" s="742"/>
      <c r="O401" s="742"/>
      <c r="P401" s="742"/>
      <c r="Q401" s="742"/>
      <c r="R401" s="742"/>
      <c r="S401" s="742"/>
      <c r="T401" s="742"/>
      <c r="U401" s="742"/>
      <c r="V401" s="742"/>
      <c r="W401" s="742"/>
      <c r="X401" s="742"/>
      <c r="Y401" s="742"/>
      <c r="Z401" s="742"/>
      <c r="AA401" s="742"/>
      <c r="AB401" s="742"/>
      <c r="AC401" s="742"/>
      <c r="AD401" s="742"/>
      <c r="AE401" s="742"/>
      <c r="AF401" s="742"/>
      <c r="AG401" s="742"/>
      <c r="AH401" s="742"/>
      <c r="AI401" s="742"/>
      <c r="AJ401" s="742"/>
      <c r="AK401" s="742"/>
      <c r="AL401" s="742"/>
      <c r="AM401" s="742"/>
      <c r="AN401" s="742"/>
      <c r="AO401" s="742"/>
      <c r="AP401" s="742"/>
      <c r="AQ401" s="742"/>
      <c r="AR401" s="742"/>
      <c r="AS401" s="742"/>
      <c r="AT401" s="742"/>
      <c r="AU401" s="742"/>
      <c r="AV401" s="742"/>
      <c r="AW401" s="742"/>
      <c r="AX401" s="742"/>
      <c r="AY401" s="742"/>
      <c r="AZ401" s="742"/>
      <c r="BA401" s="742"/>
      <c r="BB401" s="742"/>
      <c r="BC401" s="742"/>
      <c r="BD401" s="742"/>
      <c r="BE401" s="742"/>
      <c r="BF401" s="742"/>
      <c r="BG401" s="742"/>
      <c r="BH401" s="742"/>
      <c r="BI401" s="742"/>
      <c r="BJ401" s="742"/>
      <c r="BK401" s="742"/>
      <c r="BL401" s="742"/>
    </row>
    <row r="402" spans="1:64" s="754" customFormat="1" ht="15" customHeight="1">
      <c r="A402" s="748" t="s">
        <v>3373</v>
      </c>
      <c r="B402" s="748" t="s">
        <v>3383</v>
      </c>
      <c r="C402" s="748">
        <v>3898824</v>
      </c>
      <c r="D402" s="748" t="s">
        <v>3384</v>
      </c>
      <c r="E402" s="760" t="s">
        <v>3385</v>
      </c>
      <c r="F402" s="755">
        <v>2997800</v>
      </c>
      <c r="G402" s="765">
        <v>2997800</v>
      </c>
      <c r="H402" s="797">
        <f t="shared" si="4"/>
        <v>0</v>
      </c>
      <c r="I402" s="742"/>
      <c r="J402" s="742"/>
      <c r="K402" s="742"/>
      <c r="L402" s="742"/>
      <c r="M402" s="742"/>
      <c r="N402" s="742"/>
      <c r="O402" s="742"/>
      <c r="P402" s="742"/>
      <c r="Q402" s="742"/>
      <c r="R402" s="742"/>
      <c r="S402" s="742"/>
      <c r="T402" s="742"/>
      <c r="U402" s="742"/>
      <c r="V402" s="742"/>
      <c r="W402" s="742"/>
      <c r="X402" s="742"/>
      <c r="Y402" s="742"/>
      <c r="Z402" s="742"/>
      <c r="AA402" s="742"/>
      <c r="AB402" s="742"/>
      <c r="AC402" s="742"/>
      <c r="AD402" s="742"/>
      <c r="AE402" s="742"/>
      <c r="AF402" s="742"/>
      <c r="AG402" s="742"/>
      <c r="AH402" s="742"/>
      <c r="AI402" s="742"/>
      <c r="AJ402" s="742"/>
      <c r="AK402" s="742"/>
      <c r="AL402" s="742"/>
      <c r="AM402" s="742"/>
      <c r="AN402" s="742"/>
      <c r="AO402" s="742"/>
      <c r="AP402" s="742"/>
      <c r="AQ402" s="742"/>
      <c r="AR402" s="742"/>
      <c r="AS402" s="742"/>
      <c r="AT402" s="742"/>
      <c r="AU402" s="742"/>
      <c r="AV402" s="742"/>
      <c r="AW402" s="742"/>
      <c r="AX402" s="742"/>
      <c r="AY402" s="742"/>
      <c r="AZ402" s="742"/>
      <c r="BA402" s="742"/>
      <c r="BB402" s="742"/>
      <c r="BC402" s="742"/>
      <c r="BD402" s="742"/>
      <c r="BE402" s="742"/>
      <c r="BF402" s="742"/>
      <c r="BG402" s="742"/>
      <c r="BH402" s="742"/>
      <c r="BI402" s="742"/>
      <c r="BJ402" s="742"/>
      <c r="BK402" s="742"/>
      <c r="BL402" s="742"/>
    </row>
    <row r="403" spans="1:64" s="754" customFormat="1" ht="15" customHeight="1">
      <c r="A403" s="748" t="s">
        <v>3373</v>
      </c>
      <c r="B403" s="748" t="s">
        <v>2847</v>
      </c>
      <c r="C403" s="748">
        <v>2203151</v>
      </c>
      <c r="D403" s="748" t="s">
        <v>3386</v>
      </c>
      <c r="E403" s="754" t="s">
        <v>2634</v>
      </c>
      <c r="F403" s="755">
        <v>300000</v>
      </c>
      <c r="G403" s="765">
        <v>300000</v>
      </c>
      <c r="H403" s="797">
        <f t="shared" si="4"/>
        <v>0</v>
      </c>
      <c r="I403" s="742"/>
      <c r="J403" s="742"/>
      <c r="K403" s="742"/>
      <c r="L403" s="742"/>
      <c r="M403" s="742"/>
      <c r="N403" s="742"/>
      <c r="O403" s="742"/>
      <c r="P403" s="742"/>
      <c r="Q403" s="742"/>
      <c r="R403" s="742"/>
      <c r="S403" s="742"/>
      <c r="T403" s="742"/>
      <c r="U403" s="742"/>
      <c r="V403" s="742"/>
      <c r="W403" s="742"/>
      <c r="X403" s="742"/>
      <c r="Y403" s="742"/>
      <c r="Z403" s="742"/>
      <c r="AA403" s="742"/>
      <c r="AB403" s="742"/>
      <c r="AC403" s="742"/>
      <c r="AD403" s="742"/>
      <c r="AE403" s="742"/>
      <c r="AF403" s="742"/>
      <c r="AG403" s="742"/>
      <c r="AH403" s="742"/>
      <c r="AI403" s="742"/>
      <c r="AJ403" s="742"/>
      <c r="AK403" s="742"/>
      <c r="AL403" s="742"/>
      <c r="AM403" s="742"/>
      <c r="AN403" s="742"/>
      <c r="AO403" s="742"/>
      <c r="AP403" s="742"/>
      <c r="AQ403" s="742"/>
      <c r="AR403" s="742"/>
      <c r="AS403" s="742"/>
      <c r="AT403" s="742"/>
      <c r="AU403" s="742"/>
      <c r="AV403" s="742"/>
      <c r="AW403" s="742"/>
      <c r="AX403" s="742"/>
      <c r="AY403" s="742"/>
      <c r="AZ403" s="742"/>
      <c r="BA403" s="742"/>
      <c r="BB403" s="742"/>
      <c r="BC403" s="742"/>
      <c r="BD403" s="742"/>
      <c r="BE403" s="742"/>
      <c r="BF403" s="742"/>
      <c r="BG403" s="742"/>
      <c r="BH403" s="742"/>
      <c r="BI403" s="742"/>
      <c r="BJ403" s="742"/>
      <c r="BK403" s="742"/>
      <c r="BL403" s="742"/>
    </row>
    <row r="404" spans="1:64" s="754" customFormat="1" ht="15" customHeight="1">
      <c r="A404" s="748" t="s">
        <v>3373</v>
      </c>
      <c r="B404" s="748" t="s">
        <v>2847</v>
      </c>
      <c r="C404" s="748" t="s">
        <v>3387</v>
      </c>
      <c r="D404" s="748" t="s">
        <v>3350</v>
      </c>
      <c r="E404" s="754" t="s">
        <v>2634</v>
      </c>
      <c r="F404" s="755">
        <v>284340</v>
      </c>
      <c r="G404" s="765">
        <v>284340</v>
      </c>
      <c r="H404" s="797">
        <f t="shared" si="4"/>
        <v>0</v>
      </c>
      <c r="I404" s="742"/>
      <c r="J404" s="742"/>
      <c r="K404" s="742"/>
      <c r="L404" s="742"/>
      <c r="M404" s="742"/>
      <c r="N404" s="742"/>
      <c r="O404" s="742"/>
      <c r="P404" s="742"/>
      <c r="Q404" s="742"/>
      <c r="R404" s="742"/>
      <c r="S404" s="742"/>
      <c r="T404" s="742"/>
      <c r="U404" s="742"/>
      <c r="V404" s="742"/>
      <c r="W404" s="742"/>
      <c r="X404" s="742"/>
      <c r="Y404" s="742"/>
      <c r="Z404" s="742"/>
      <c r="AA404" s="742"/>
      <c r="AB404" s="742"/>
      <c r="AC404" s="742"/>
      <c r="AD404" s="742"/>
      <c r="AE404" s="742"/>
      <c r="AF404" s="742"/>
      <c r="AG404" s="742"/>
      <c r="AH404" s="742"/>
      <c r="AI404" s="742"/>
      <c r="AJ404" s="742"/>
      <c r="AK404" s="742"/>
      <c r="AL404" s="742"/>
      <c r="AM404" s="742"/>
      <c r="AN404" s="742"/>
      <c r="AO404" s="742"/>
      <c r="AP404" s="742"/>
      <c r="AQ404" s="742"/>
      <c r="AR404" s="742"/>
      <c r="AS404" s="742"/>
      <c r="AT404" s="742"/>
      <c r="AU404" s="742"/>
      <c r="AV404" s="742"/>
      <c r="AW404" s="742"/>
      <c r="AX404" s="742"/>
      <c r="AY404" s="742"/>
      <c r="AZ404" s="742"/>
      <c r="BA404" s="742"/>
      <c r="BB404" s="742"/>
      <c r="BC404" s="742"/>
      <c r="BD404" s="742"/>
      <c r="BE404" s="742"/>
      <c r="BF404" s="742"/>
      <c r="BG404" s="742"/>
      <c r="BH404" s="742"/>
      <c r="BI404" s="742"/>
      <c r="BJ404" s="742"/>
      <c r="BK404" s="742"/>
      <c r="BL404" s="742"/>
    </row>
    <row r="405" spans="1:64" s="754" customFormat="1" ht="15" customHeight="1">
      <c r="A405" s="748" t="s">
        <v>3373</v>
      </c>
      <c r="B405" s="748" t="s">
        <v>3388</v>
      </c>
      <c r="C405" s="748">
        <v>4319154</v>
      </c>
      <c r="D405" s="748" t="s">
        <v>3332</v>
      </c>
      <c r="E405" s="754" t="s">
        <v>3389</v>
      </c>
      <c r="F405" s="755">
        <v>16058700</v>
      </c>
      <c r="G405" s="755">
        <v>16058700</v>
      </c>
      <c r="H405" s="797">
        <f t="shared" si="4"/>
        <v>0</v>
      </c>
      <c r="I405" s="742"/>
      <c r="J405" s="742"/>
      <c r="K405" s="742"/>
      <c r="L405" s="742"/>
      <c r="M405" s="742"/>
      <c r="N405" s="742"/>
      <c r="O405" s="742"/>
      <c r="P405" s="742"/>
      <c r="Q405" s="742"/>
      <c r="R405" s="742"/>
      <c r="S405" s="742"/>
      <c r="T405" s="742"/>
      <c r="U405" s="742"/>
      <c r="V405" s="742"/>
      <c r="W405" s="742"/>
      <c r="X405" s="742"/>
      <c r="Y405" s="742"/>
      <c r="Z405" s="742"/>
      <c r="AA405" s="742"/>
      <c r="AB405" s="742"/>
      <c r="AC405" s="742"/>
      <c r="AD405" s="742"/>
      <c r="AE405" s="742"/>
      <c r="AF405" s="742"/>
      <c r="AG405" s="742"/>
      <c r="AH405" s="742"/>
      <c r="AI405" s="742"/>
      <c r="AJ405" s="742"/>
      <c r="AK405" s="742"/>
      <c r="AL405" s="742"/>
      <c r="AM405" s="742"/>
      <c r="AN405" s="742"/>
      <c r="AO405" s="742"/>
      <c r="AP405" s="742"/>
      <c r="AQ405" s="742"/>
      <c r="AR405" s="742"/>
      <c r="AS405" s="742"/>
      <c r="AT405" s="742"/>
      <c r="AU405" s="742"/>
      <c r="AV405" s="742"/>
      <c r="AW405" s="742"/>
      <c r="AX405" s="742"/>
      <c r="AY405" s="742"/>
      <c r="AZ405" s="742"/>
      <c r="BA405" s="742"/>
      <c r="BB405" s="742"/>
      <c r="BC405" s="742"/>
      <c r="BD405" s="742"/>
      <c r="BE405" s="742"/>
      <c r="BF405" s="742"/>
      <c r="BG405" s="742"/>
      <c r="BH405" s="742"/>
      <c r="BI405" s="742"/>
      <c r="BJ405" s="742"/>
      <c r="BK405" s="742"/>
      <c r="BL405" s="742"/>
    </row>
    <row r="406" spans="1:64" s="754" customFormat="1" ht="15" customHeight="1">
      <c r="A406" s="748" t="s">
        <v>3373</v>
      </c>
      <c r="B406" s="748" t="s">
        <v>3390</v>
      </c>
      <c r="C406" s="748">
        <v>1984484</v>
      </c>
      <c r="D406" s="783">
        <v>45021</v>
      </c>
      <c r="E406" s="754" t="s">
        <v>2632</v>
      </c>
      <c r="F406" s="755">
        <v>429900</v>
      </c>
      <c r="G406" s="765"/>
      <c r="H406" s="797"/>
      <c r="I406" s="742"/>
      <c r="J406" s="742"/>
      <c r="K406" s="742"/>
      <c r="L406" s="742"/>
      <c r="M406" s="742"/>
      <c r="N406" s="742"/>
      <c r="O406" s="742"/>
      <c r="P406" s="742"/>
      <c r="Q406" s="742"/>
      <c r="R406" s="742"/>
      <c r="S406" s="742"/>
      <c r="T406" s="742"/>
      <c r="U406" s="742"/>
      <c r="V406" s="742"/>
      <c r="W406" s="742"/>
      <c r="X406" s="742"/>
      <c r="Y406" s="742"/>
      <c r="Z406" s="742"/>
      <c r="AA406" s="742"/>
      <c r="AB406" s="742"/>
      <c r="AC406" s="742"/>
      <c r="AD406" s="742"/>
      <c r="AE406" s="742"/>
      <c r="AF406" s="742"/>
      <c r="AG406" s="742"/>
      <c r="AH406" s="742"/>
      <c r="AI406" s="742"/>
      <c r="AJ406" s="742"/>
      <c r="AK406" s="742"/>
      <c r="AL406" s="742"/>
      <c r="AM406" s="742"/>
      <c r="AN406" s="742"/>
      <c r="AO406" s="742"/>
      <c r="AP406" s="742"/>
      <c r="AQ406" s="742"/>
      <c r="AR406" s="742"/>
      <c r="AS406" s="742"/>
      <c r="AT406" s="742"/>
      <c r="AU406" s="742"/>
      <c r="AV406" s="742"/>
      <c r="AW406" s="742"/>
      <c r="AX406" s="742"/>
      <c r="AY406" s="742"/>
      <c r="AZ406" s="742"/>
      <c r="BA406" s="742"/>
      <c r="BB406" s="742"/>
      <c r="BC406" s="742"/>
      <c r="BD406" s="742"/>
      <c r="BE406" s="742"/>
      <c r="BF406" s="742"/>
      <c r="BG406" s="742"/>
      <c r="BH406" s="742"/>
      <c r="BI406" s="742"/>
      <c r="BJ406" s="742"/>
      <c r="BK406" s="742"/>
      <c r="BL406" s="742"/>
    </row>
    <row r="407" spans="1:64" s="754" customFormat="1" ht="15" customHeight="1">
      <c r="A407" s="748" t="s">
        <v>3373</v>
      </c>
      <c r="B407" s="748" t="s">
        <v>3391</v>
      </c>
      <c r="C407" s="748">
        <v>3898822</v>
      </c>
      <c r="D407" s="783">
        <v>45448</v>
      </c>
      <c r="E407" s="754" t="s">
        <v>3392</v>
      </c>
      <c r="F407" s="755">
        <v>8019432</v>
      </c>
      <c r="G407" s="765"/>
      <c r="H407" s="797"/>
      <c r="I407" s="742"/>
      <c r="J407" s="742"/>
      <c r="K407" s="742"/>
      <c r="L407" s="742"/>
      <c r="M407" s="742"/>
      <c r="N407" s="742"/>
      <c r="O407" s="742"/>
      <c r="P407" s="742"/>
      <c r="Q407" s="742"/>
      <c r="R407" s="742"/>
      <c r="S407" s="742"/>
      <c r="T407" s="742"/>
      <c r="U407" s="742"/>
      <c r="V407" s="742"/>
      <c r="W407" s="742"/>
      <c r="X407" s="742"/>
      <c r="Y407" s="742"/>
      <c r="Z407" s="742"/>
      <c r="AA407" s="742"/>
      <c r="AB407" s="742"/>
      <c r="AC407" s="742"/>
      <c r="AD407" s="742"/>
      <c r="AE407" s="742"/>
      <c r="AF407" s="742"/>
      <c r="AG407" s="742"/>
      <c r="AH407" s="742"/>
      <c r="AI407" s="742"/>
      <c r="AJ407" s="742"/>
      <c r="AK407" s="742"/>
      <c r="AL407" s="742"/>
      <c r="AM407" s="742"/>
      <c r="AN407" s="742"/>
      <c r="AO407" s="742"/>
      <c r="AP407" s="742"/>
      <c r="AQ407" s="742"/>
      <c r="AR407" s="742"/>
      <c r="AS407" s="742"/>
      <c r="AT407" s="742"/>
      <c r="AU407" s="742"/>
      <c r="AV407" s="742"/>
      <c r="AW407" s="742"/>
      <c r="AX407" s="742"/>
      <c r="AY407" s="742"/>
      <c r="AZ407" s="742"/>
      <c r="BA407" s="742"/>
      <c r="BB407" s="742"/>
      <c r="BC407" s="742"/>
      <c r="BD407" s="742"/>
      <c r="BE407" s="742"/>
      <c r="BF407" s="742"/>
      <c r="BG407" s="742"/>
      <c r="BH407" s="742"/>
      <c r="BI407" s="742"/>
      <c r="BJ407" s="742"/>
      <c r="BK407" s="742"/>
      <c r="BL407" s="742"/>
    </row>
    <row r="408" spans="1:64" s="754" customFormat="1" ht="15" customHeight="1">
      <c r="A408" s="748" t="s">
        <v>3373</v>
      </c>
      <c r="B408" s="748" t="s">
        <v>3393</v>
      </c>
      <c r="C408" s="748" t="s">
        <v>3394</v>
      </c>
      <c r="D408" s="748" t="s">
        <v>1169</v>
      </c>
      <c r="E408" s="754" t="s">
        <v>3395</v>
      </c>
      <c r="F408" s="755">
        <v>1596645</v>
      </c>
      <c r="G408" s="765"/>
      <c r="H408" s="797"/>
      <c r="I408" s="742"/>
      <c r="J408" s="742"/>
      <c r="K408" s="742"/>
      <c r="L408" s="742"/>
      <c r="M408" s="742"/>
      <c r="N408" s="742"/>
      <c r="O408" s="742"/>
      <c r="P408" s="742"/>
      <c r="Q408" s="742"/>
      <c r="R408" s="742"/>
      <c r="S408" s="742"/>
      <c r="T408" s="742"/>
      <c r="U408" s="742"/>
      <c r="V408" s="742"/>
      <c r="W408" s="742"/>
      <c r="X408" s="742"/>
      <c r="Y408" s="742"/>
      <c r="Z408" s="742"/>
      <c r="AA408" s="742"/>
      <c r="AB408" s="742"/>
      <c r="AC408" s="742"/>
      <c r="AD408" s="742"/>
      <c r="AE408" s="742"/>
      <c r="AF408" s="742"/>
      <c r="AG408" s="742"/>
      <c r="AH408" s="742"/>
      <c r="AI408" s="742"/>
      <c r="AJ408" s="742"/>
      <c r="AK408" s="742"/>
      <c r="AL408" s="742"/>
      <c r="AM408" s="742"/>
      <c r="AN408" s="742"/>
      <c r="AO408" s="742"/>
      <c r="AP408" s="742"/>
      <c r="AQ408" s="742"/>
      <c r="AR408" s="742"/>
      <c r="AS408" s="742"/>
      <c r="AT408" s="742"/>
      <c r="AU408" s="742"/>
      <c r="AV408" s="742"/>
      <c r="AW408" s="742"/>
      <c r="AX408" s="742"/>
      <c r="AY408" s="742"/>
      <c r="AZ408" s="742"/>
      <c r="BA408" s="742"/>
      <c r="BB408" s="742"/>
      <c r="BC408" s="742"/>
      <c r="BD408" s="742"/>
      <c r="BE408" s="742"/>
      <c r="BF408" s="742"/>
      <c r="BG408" s="742"/>
      <c r="BH408" s="742"/>
      <c r="BI408" s="742"/>
      <c r="BJ408" s="742"/>
      <c r="BK408" s="742"/>
      <c r="BL408" s="742"/>
    </row>
    <row r="409" spans="1:64" s="754" customFormat="1" ht="15" customHeight="1">
      <c r="A409" s="748" t="s">
        <v>3373</v>
      </c>
      <c r="B409" s="748" t="s">
        <v>3179</v>
      </c>
      <c r="C409" s="748" t="s">
        <v>3396</v>
      </c>
      <c r="D409" s="748" t="s">
        <v>3397</v>
      </c>
      <c r="E409" s="754" t="s">
        <v>2632</v>
      </c>
      <c r="F409" s="755">
        <v>597500</v>
      </c>
      <c r="G409" s="765"/>
      <c r="H409" s="797"/>
      <c r="I409" s="742"/>
      <c r="J409" s="742"/>
      <c r="K409" s="742"/>
      <c r="L409" s="742"/>
      <c r="M409" s="742"/>
      <c r="N409" s="742"/>
      <c r="O409" s="742"/>
      <c r="P409" s="742"/>
      <c r="Q409" s="742"/>
      <c r="R409" s="742"/>
      <c r="S409" s="742"/>
      <c r="T409" s="742"/>
      <c r="U409" s="742"/>
      <c r="V409" s="742"/>
      <c r="W409" s="742"/>
      <c r="X409" s="742"/>
      <c r="Y409" s="742"/>
      <c r="Z409" s="742"/>
      <c r="AA409" s="742"/>
      <c r="AB409" s="742"/>
      <c r="AC409" s="742"/>
      <c r="AD409" s="742"/>
      <c r="AE409" s="742"/>
      <c r="AF409" s="742"/>
      <c r="AG409" s="742"/>
      <c r="AH409" s="742"/>
      <c r="AI409" s="742"/>
      <c r="AJ409" s="742"/>
      <c r="AK409" s="742"/>
      <c r="AL409" s="742"/>
      <c r="AM409" s="742"/>
      <c r="AN409" s="742"/>
      <c r="AO409" s="742"/>
      <c r="AP409" s="742"/>
      <c r="AQ409" s="742"/>
      <c r="AR409" s="742"/>
      <c r="AS409" s="742"/>
      <c r="AT409" s="742"/>
      <c r="AU409" s="742"/>
      <c r="AV409" s="742"/>
      <c r="AW409" s="742"/>
      <c r="AX409" s="742"/>
      <c r="AY409" s="742"/>
      <c r="AZ409" s="742"/>
      <c r="BA409" s="742"/>
      <c r="BB409" s="742"/>
      <c r="BC409" s="742"/>
      <c r="BD409" s="742"/>
      <c r="BE409" s="742"/>
      <c r="BF409" s="742"/>
      <c r="BG409" s="742"/>
      <c r="BH409" s="742"/>
      <c r="BI409" s="742"/>
      <c r="BJ409" s="742"/>
      <c r="BK409" s="742"/>
      <c r="BL409" s="742"/>
    </row>
    <row r="410" spans="1:64" s="754" customFormat="1" ht="15" customHeight="1">
      <c r="A410" s="748" t="s">
        <v>3373</v>
      </c>
      <c r="B410" s="748" t="s">
        <v>3398</v>
      </c>
      <c r="C410" s="748">
        <v>3898820</v>
      </c>
      <c r="D410" s="783">
        <v>45415</v>
      </c>
      <c r="E410" s="754" t="s">
        <v>3399</v>
      </c>
      <c r="F410" s="755">
        <v>1361000</v>
      </c>
      <c r="G410" s="765"/>
      <c r="H410" s="797"/>
      <c r="I410" s="742"/>
      <c r="J410" s="742"/>
      <c r="K410" s="742"/>
      <c r="L410" s="742"/>
      <c r="M410" s="742"/>
      <c r="N410" s="742"/>
      <c r="O410" s="742"/>
      <c r="P410" s="742"/>
      <c r="Q410" s="742"/>
      <c r="R410" s="742"/>
      <c r="S410" s="742"/>
      <c r="T410" s="742"/>
      <c r="U410" s="742"/>
      <c r="V410" s="742"/>
      <c r="W410" s="742"/>
      <c r="X410" s="742"/>
      <c r="Y410" s="742"/>
      <c r="Z410" s="742"/>
      <c r="AA410" s="742"/>
      <c r="AB410" s="742"/>
      <c r="AC410" s="742"/>
      <c r="AD410" s="742"/>
      <c r="AE410" s="742"/>
      <c r="AF410" s="742"/>
      <c r="AG410" s="742"/>
      <c r="AH410" s="742"/>
      <c r="AI410" s="742"/>
      <c r="AJ410" s="742"/>
      <c r="AK410" s="742"/>
      <c r="AL410" s="742"/>
      <c r="AM410" s="742"/>
      <c r="AN410" s="742"/>
      <c r="AO410" s="742"/>
      <c r="AP410" s="742"/>
      <c r="AQ410" s="742"/>
      <c r="AR410" s="742"/>
      <c r="AS410" s="742"/>
      <c r="AT410" s="742"/>
      <c r="AU410" s="742"/>
      <c r="AV410" s="742"/>
      <c r="AW410" s="742"/>
      <c r="AX410" s="742"/>
      <c r="AY410" s="742"/>
      <c r="AZ410" s="742"/>
      <c r="BA410" s="742"/>
      <c r="BB410" s="742"/>
      <c r="BC410" s="742"/>
      <c r="BD410" s="742"/>
      <c r="BE410" s="742"/>
      <c r="BF410" s="742"/>
      <c r="BG410" s="742"/>
      <c r="BH410" s="742"/>
      <c r="BI410" s="742"/>
      <c r="BJ410" s="742"/>
      <c r="BK410" s="742"/>
      <c r="BL410" s="742"/>
    </row>
    <row r="411" spans="1:64" s="754" customFormat="1" ht="15" customHeight="1">
      <c r="A411" s="748" t="s">
        <v>3373</v>
      </c>
      <c r="B411" s="748" t="s">
        <v>2681</v>
      </c>
      <c r="C411" s="748">
        <v>3898826</v>
      </c>
      <c r="D411" s="748" t="s">
        <v>3400</v>
      </c>
      <c r="E411" s="754" t="s">
        <v>3401</v>
      </c>
      <c r="F411" s="755">
        <v>7337460</v>
      </c>
      <c r="G411" s="765"/>
      <c r="H411" s="797"/>
      <c r="I411" s="742"/>
      <c r="J411" s="742"/>
      <c r="K411" s="742"/>
      <c r="L411" s="742"/>
      <c r="M411" s="742"/>
      <c r="N411" s="742"/>
      <c r="O411" s="742"/>
      <c r="P411" s="742"/>
      <c r="Q411" s="742"/>
      <c r="R411" s="742"/>
      <c r="S411" s="742"/>
      <c r="T411" s="742"/>
      <c r="U411" s="742"/>
      <c r="V411" s="742"/>
      <c r="W411" s="742"/>
      <c r="X411" s="742"/>
      <c r="Y411" s="742"/>
      <c r="Z411" s="742"/>
      <c r="AA411" s="742"/>
      <c r="AB411" s="742"/>
      <c r="AC411" s="742"/>
      <c r="AD411" s="742"/>
      <c r="AE411" s="742"/>
      <c r="AF411" s="742"/>
      <c r="AG411" s="742"/>
      <c r="AH411" s="742"/>
      <c r="AI411" s="742"/>
      <c r="AJ411" s="742"/>
      <c r="AK411" s="742"/>
      <c r="AL411" s="742"/>
      <c r="AM411" s="742"/>
      <c r="AN411" s="742"/>
      <c r="AO411" s="742"/>
      <c r="AP411" s="742"/>
      <c r="AQ411" s="742"/>
      <c r="AR411" s="742"/>
      <c r="AS411" s="742"/>
      <c r="AT411" s="742"/>
      <c r="AU411" s="742"/>
      <c r="AV411" s="742"/>
      <c r="AW411" s="742"/>
      <c r="AX411" s="742"/>
      <c r="AY411" s="742"/>
      <c r="AZ411" s="742"/>
      <c r="BA411" s="742"/>
      <c r="BB411" s="742"/>
      <c r="BC411" s="742"/>
      <c r="BD411" s="742"/>
      <c r="BE411" s="742"/>
      <c r="BF411" s="742"/>
      <c r="BG411" s="742"/>
      <c r="BH411" s="742"/>
      <c r="BI411" s="742"/>
      <c r="BJ411" s="742"/>
      <c r="BK411" s="742"/>
      <c r="BL411" s="742"/>
    </row>
    <row r="412" spans="1:64" s="754" customFormat="1" ht="15" customHeight="1">
      <c r="A412" s="748" t="s">
        <v>3373</v>
      </c>
      <c r="B412" s="748" t="s">
        <v>3402</v>
      </c>
      <c r="C412" s="748">
        <v>2203198</v>
      </c>
      <c r="D412" s="783">
        <v>45599</v>
      </c>
      <c r="E412" s="754" t="s">
        <v>2632</v>
      </c>
      <c r="F412" s="755">
        <v>375970</v>
      </c>
      <c r="G412" s="765"/>
      <c r="H412" s="797"/>
      <c r="I412" s="742"/>
      <c r="J412" s="742"/>
      <c r="K412" s="742"/>
      <c r="L412" s="742"/>
      <c r="M412" s="742"/>
      <c r="N412" s="742"/>
      <c r="O412" s="742"/>
      <c r="P412" s="742"/>
      <c r="Q412" s="742"/>
      <c r="R412" s="742"/>
      <c r="S412" s="742"/>
      <c r="T412" s="742"/>
      <c r="U412" s="742"/>
      <c r="V412" s="742"/>
      <c r="W412" s="742"/>
      <c r="X412" s="742"/>
      <c r="Y412" s="742"/>
      <c r="Z412" s="742"/>
      <c r="AA412" s="742"/>
      <c r="AB412" s="742"/>
      <c r="AC412" s="742"/>
      <c r="AD412" s="742"/>
      <c r="AE412" s="742"/>
      <c r="AF412" s="742"/>
      <c r="AG412" s="742"/>
      <c r="AH412" s="742"/>
      <c r="AI412" s="742"/>
      <c r="AJ412" s="742"/>
      <c r="AK412" s="742"/>
      <c r="AL412" s="742"/>
      <c r="AM412" s="742"/>
      <c r="AN412" s="742"/>
      <c r="AO412" s="742"/>
      <c r="AP412" s="742"/>
      <c r="AQ412" s="742"/>
      <c r="AR412" s="742"/>
      <c r="AS412" s="742"/>
      <c r="AT412" s="742"/>
      <c r="AU412" s="742"/>
      <c r="AV412" s="742"/>
      <c r="AW412" s="742"/>
      <c r="AX412" s="742"/>
      <c r="AY412" s="742"/>
      <c r="AZ412" s="742"/>
      <c r="BA412" s="742"/>
      <c r="BB412" s="742"/>
      <c r="BC412" s="742"/>
      <c r="BD412" s="742"/>
      <c r="BE412" s="742"/>
      <c r="BF412" s="742"/>
      <c r="BG412" s="742"/>
      <c r="BH412" s="742"/>
      <c r="BI412" s="742"/>
      <c r="BJ412" s="742"/>
      <c r="BK412" s="742"/>
      <c r="BL412" s="742"/>
    </row>
    <row r="413" spans="1:64" s="754" customFormat="1" ht="15" customHeight="1">
      <c r="A413" s="748" t="s">
        <v>3373</v>
      </c>
      <c r="B413" s="748" t="s">
        <v>3403</v>
      </c>
      <c r="C413" s="748">
        <v>2203212</v>
      </c>
      <c r="D413" s="748" t="s">
        <v>1353</v>
      </c>
      <c r="E413" s="754" t="s">
        <v>3404</v>
      </c>
      <c r="F413" s="755">
        <v>800387</v>
      </c>
      <c r="G413" s="765"/>
      <c r="H413" s="797"/>
      <c r="I413" s="742"/>
      <c r="J413" s="742"/>
      <c r="K413" s="742"/>
      <c r="L413" s="742"/>
      <c r="M413" s="742"/>
      <c r="N413" s="742"/>
      <c r="O413" s="742"/>
      <c r="P413" s="742"/>
      <c r="Q413" s="742"/>
      <c r="R413" s="742"/>
      <c r="S413" s="742"/>
      <c r="T413" s="742"/>
      <c r="U413" s="742"/>
      <c r="V413" s="742"/>
      <c r="W413" s="742"/>
      <c r="X413" s="742"/>
      <c r="Y413" s="742"/>
      <c r="Z413" s="742"/>
      <c r="AA413" s="742"/>
      <c r="AB413" s="742"/>
      <c r="AC413" s="742"/>
      <c r="AD413" s="742"/>
      <c r="AE413" s="742"/>
      <c r="AF413" s="742"/>
      <c r="AG413" s="742"/>
      <c r="AH413" s="742"/>
      <c r="AI413" s="742"/>
      <c r="AJ413" s="742"/>
      <c r="AK413" s="742"/>
      <c r="AL413" s="742"/>
      <c r="AM413" s="742"/>
      <c r="AN413" s="742"/>
      <c r="AO413" s="742"/>
      <c r="AP413" s="742"/>
      <c r="AQ413" s="742"/>
      <c r="AR413" s="742"/>
      <c r="AS413" s="742"/>
      <c r="AT413" s="742"/>
      <c r="AU413" s="742"/>
      <c r="AV413" s="742"/>
      <c r="AW413" s="742"/>
      <c r="AX413" s="742"/>
      <c r="AY413" s="742"/>
      <c r="AZ413" s="742"/>
      <c r="BA413" s="742"/>
      <c r="BB413" s="742"/>
      <c r="BC413" s="742"/>
      <c r="BD413" s="742"/>
      <c r="BE413" s="742"/>
      <c r="BF413" s="742"/>
      <c r="BG413" s="742"/>
      <c r="BH413" s="742"/>
      <c r="BI413" s="742"/>
      <c r="BJ413" s="742"/>
      <c r="BK413" s="742"/>
      <c r="BL413" s="742"/>
    </row>
    <row r="414" spans="1:64" s="752" customFormat="1" ht="15" customHeight="1">
      <c r="A414" s="746" t="s">
        <v>3405</v>
      </c>
      <c r="B414" s="747" t="s">
        <v>3406</v>
      </c>
      <c r="C414" s="747">
        <v>1916322</v>
      </c>
      <c r="D414" s="747" t="s">
        <v>3407</v>
      </c>
      <c r="E414" s="750" t="s">
        <v>3408</v>
      </c>
      <c r="F414" s="751">
        <v>1324024</v>
      </c>
      <c r="G414" s="765">
        <v>1324024</v>
      </c>
      <c r="H414" s="765">
        <f t="shared" ref="H414:H420" si="5">F414-G414</f>
        <v>0</v>
      </c>
      <c r="I414" s="744"/>
      <c r="J414" s="744"/>
      <c r="K414" s="744"/>
      <c r="L414" s="744"/>
      <c r="M414" s="744"/>
      <c r="N414" s="744"/>
      <c r="O414" s="744"/>
      <c r="P414" s="744"/>
      <c r="Q414" s="744"/>
      <c r="R414" s="744"/>
      <c r="S414" s="744"/>
      <c r="T414" s="744"/>
      <c r="U414" s="744"/>
      <c r="V414" s="744"/>
      <c r="W414" s="744"/>
      <c r="X414" s="744"/>
      <c r="Y414" s="744"/>
      <c r="Z414" s="744"/>
      <c r="AA414" s="744"/>
      <c r="AB414" s="744"/>
      <c r="AC414" s="744"/>
      <c r="AD414" s="744"/>
      <c r="AE414" s="744"/>
      <c r="AF414" s="744"/>
      <c r="AG414" s="744"/>
      <c r="AH414" s="744"/>
      <c r="AI414" s="744"/>
      <c r="AJ414" s="744"/>
      <c r="AK414" s="744"/>
      <c r="AL414" s="744"/>
      <c r="AM414" s="744"/>
      <c r="AN414" s="744"/>
      <c r="AO414" s="744"/>
      <c r="AP414" s="744"/>
      <c r="AQ414" s="744"/>
      <c r="AR414" s="744"/>
      <c r="AS414" s="744"/>
      <c r="AT414" s="744"/>
      <c r="AU414" s="744"/>
      <c r="AV414" s="744"/>
      <c r="AW414" s="744"/>
      <c r="AX414" s="744"/>
      <c r="AY414" s="744"/>
      <c r="AZ414" s="744"/>
      <c r="BA414" s="744"/>
      <c r="BB414" s="744"/>
      <c r="BC414" s="744"/>
      <c r="BD414" s="744"/>
      <c r="BE414" s="744"/>
      <c r="BF414" s="744"/>
      <c r="BG414" s="744"/>
      <c r="BH414" s="744"/>
      <c r="BI414" s="744"/>
      <c r="BJ414" s="744"/>
      <c r="BK414" s="744"/>
      <c r="BL414" s="744"/>
    </row>
    <row r="415" spans="1:64" s="752" customFormat="1" ht="15" customHeight="1">
      <c r="A415" s="746" t="s">
        <v>3405</v>
      </c>
      <c r="B415" s="747" t="s">
        <v>3409</v>
      </c>
      <c r="C415" s="747">
        <v>1922766</v>
      </c>
      <c r="D415" s="791">
        <v>45385</v>
      </c>
      <c r="E415" s="750" t="s">
        <v>3410</v>
      </c>
      <c r="F415" s="751">
        <v>105125</v>
      </c>
      <c r="G415" s="765">
        <v>105125</v>
      </c>
      <c r="H415" s="765">
        <f t="shared" si="5"/>
        <v>0</v>
      </c>
      <c r="I415" s="744"/>
      <c r="J415" s="744"/>
      <c r="K415" s="744"/>
      <c r="L415" s="744"/>
      <c r="M415" s="744"/>
      <c r="N415" s="744"/>
      <c r="O415" s="744"/>
      <c r="P415" s="744"/>
      <c r="Q415" s="744"/>
      <c r="R415" s="744"/>
      <c r="S415" s="744"/>
      <c r="T415" s="744"/>
      <c r="U415" s="744"/>
      <c r="V415" s="744"/>
      <c r="W415" s="744"/>
      <c r="X415" s="744"/>
      <c r="Y415" s="744"/>
      <c r="Z415" s="744"/>
      <c r="AA415" s="744"/>
      <c r="AB415" s="744"/>
      <c r="AC415" s="744"/>
      <c r="AD415" s="744"/>
      <c r="AE415" s="744"/>
      <c r="AF415" s="744"/>
      <c r="AG415" s="744"/>
      <c r="AH415" s="744"/>
      <c r="AI415" s="744"/>
      <c r="AJ415" s="744"/>
      <c r="AK415" s="744"/>
      <c r="AL415" s="744"/>
      <c r="AM415" s="744"/>
      <c r="AN415" s="744"/>
      <c r="AO415" s="744"/>
      <c r="AP415" s="744"/>
      <c r="AQ415" s="744"/>
      <c r="AR415" s="744"/>
      <c r="AS415" s="744"/>
      <c r="AT415" s="744"/>
      <c r="AU415" s="744"/>
      <c r="AV415" s="744"/>
      <c r="AW415" s="744"/>
      <c r="AX415" s="744"/>
      <c r="AY415" s="744"/>
      <c r="AZ415" s="744"/>
      <c r="BA415" s="744"/>
      <c r="BB415" s="744"/>
      <c r="BC415" s="744"/>
      <c r="BD415" s="744"/>
      <c r="BE415" s="744"/>
      <c r="BF415" s="744"/>
      <c r="BG415" s="744"/>
      <c r="BH415" s="744"/>
      <c r="BI415" s="744"/>
      <c r="BJ415" s="744"/>
      <c r="BK415" s="744"/>
      <c r="BL415" s="744"/>
    </row>
    <row r="416" spans="1:64" s="752" customFormat="1" ht="15" customHeight="1">
      <c r="A416" s="746" t="s">
        <v>3405</v>
      </c>
      <c r="B416" s="747" t="s">
        <v>3409</v>
      </c>
      <c r="C416" s="747">
        <v>1922765</v>
      </c>
      <c r="D416" s="791">
        <v>45294</v>
      </c>
      <c r="E416" s="750" t="s">
        <v>3411</v>
      </c>
      <c r="F416" s="751">
        <v>711681.02</v>
      </c>
      <c r="G416" s="751">
        <v>711681.02</v>
      </c>
      <c r="H416" s="765">
        <f t="shared" si="5"/>
        <v>0</v>
      </c>
      <c r="I416" s="744"/>
      <c r="J416" s="744"/>
      <c r="K416" s="744"/>
      <c r="L416" s="744"/>
      <c r="M416" s="744"/>
      <c r="N416" s="744"/>
      <c r="O416" s="744"/>
      <c r="P416" s="744"/>
      <c r="Q416" s="744"/>
      <c r="R416" s="744"/>
      <c r="S416" s="744"/>
      <c r="T416" s="744"/>
      <c r="U416" s="744"/>
      <c r="V416" s="744"/>
      <c r="W416" s="744"/>
      <c r="X416" s="744"/>
      <c r="Y416" s="744"/>
      <c r="Z416" s="744"/>
      <c r="AA416" s="744"/>
      <c r="AB416" s="744"/>
      <c r="AC416" s="744"/>
      <c r="AD416" s="744"/>
      <c r="AE416" s="744"/>
      <c r="AF416" s="744"/>
      <c r="AG416" s="744"/>
      <c r="AH416" s="744"/>
      <c r="AI416" s="744"/>
      <c r="AJ416" s="744"/>
      <c r="AK416" s="744"/>
      <c r="AL416" s="744"/>
      <c r="AM416" s="744"/>
      <c r="AN416" s="744"/>
      <c r="AO416" s="744"/>
      <c r="AP416" s="744"/>
      <c r="AQ416" s="744"/>
      <c r="AR416" s="744"/>
      <c r="AS416" s="744"/>
      <c r="AT416" s="744"/>
      <c r="AU416" s="744"/>
      <c r="AV416" s="744"/>
      <c r="AW416" s="744"/>
      <c r="AX416" s="744"/>
      <c r="AY416" s="744"/>
      <c r="AZ416" s="744"/>
      <c r="BA416" s="744"/>
      <c r="BB416" s="744"/>
      <c r="BC416" s="744"/>
      <c r="BD416" s="744"/>
      <c r="BE416" s="744"/>
      <c r="BF416" s="744"/>
      <c r="BG416" s="744"/>
      <c r="BH416" s="744"/>
      <c r="BI416" s="744"/>
      <c r="BJ416" s="744"/>
      <c r="BK416" s="744"/>
      <c r="BL416" s="744"/>
    </row>
    <row r="417" spans="1:64" s="752" customFormat="1" ht="15" customHeight="1">
      <c r="A417" s="746" t="s">
        <v>3405</v>
      </c>
      <c r="B417" s="747" t="s">
        <v>2596</v>
      </c>
      <c r="C417" s="747">
        <v>2090894</v>
      </c>
      <c r="D417" s="747" t="s">
        <v>3412</v>
      </c>
      <c r="E417" s="750" t="s">
        <v>3413</v>
      </c>
      <c r="F417" s="751">
        <v>219380</v>
      </c>
      <c r="G417" s="765">
        <v>219380</v>
      </c>
      <c r="H417" s="765">
        <f t="shared" si="5"/>
        <v>0</v>
      </c>
      <c r="I417" s="744"/>
      <c r="J417" s="744"/>
      <c r="K417" s="744"/>
      <c r="L417" s="744"/>
      <c r="M417" s="744"/>
      <c r="N417" s="744"/>
      <c r="O417" s="744"/>
      <c r="P417" s="744"/>
      <c r="Q417" s="744"/>
      <c r="R417" s="744"/>
      <c r="S417" s="744"/>
      <c r="T417" s="744"/>
      <c r="U417" s="744"/>
      <c r="V417" s="744"/>
      <c r="W417" s="744"/>
      <c r="X417" s="744"/>
      <c r="Y417" s="744"/>
      <c r="Z417" s="744"/>
      <c r="AA417" s="744"/>
      <c r="AB417" s="744"/>
      <c r="AC417" s="744"/>
      <c r="AD417" s="744"/>
      <c r="AE417" s="744"/>
      <c r="AF417" s="744"/>
      <c r="AG417" s="744"/>
      <c r="AH417" s="744"/>
      <c r="AI417" s="744"/>
      <c r="AJ417" s="744"/>
      <c r="AK417" s="744"/>
      <c r="AL417" s="744"/>
      <c r="AM417" s="744"/>
      <c r="AN417" s="744"/>
      <c r="AO417" s="744"/>
      <c r="AP417" s="744"/>
      <c r="AQ417" s="744"/>
      <c r="AR417" s="744"/>
      <c r="AS417" s="744"/>
      <c r="AT417" s="744"/>
      <c r="AU417" s="744"/>
      <c r="AV417" s="744"/>
      <c r="AW417" s="744"/>
      <c r="AX417" s="744"/>
      <c r="AY417" s="744"/>
      <c r="AZ417" s="744"/>
      <c r="BA417" s="744"/>
      <c r="BB417" s="744"/>
      <c r="BC417" s="744"/>
      <c r="BD417" s="744"/>
      <c r="BE417" s="744"/>
      <c r="BF417" s="744"/>
      <c r="BG417" s="744"/>
      <c r="BH417" s="744"/>
      <c r="BI417" s="744"/>
      <c r="BJ417" s="744"/>
      <c r="BK417" s="744"/>
      <c r="BL417" s="744"/>
    </row>
    <row r="418" spans="1:64" s="752" customFormat="1" ht="15" customHeight="1">
      <c r="A418" s="746" t="s">
        <v>3405</v>
      </c>
      <c r="B418" s="747" t="s">
        <v>2861</v>
      </c>
      <c r="C418" s="747">
        <v>1922818</v>
      </c>
      <c r="D418" s="747" t="s">
        <v>3414</v>
      </c>
      <c r="E418" s="750" t="s">
        <v>3415</v>
      </c>
      <c r="F418" s="751">
        <v>1911955.5</v>
      </c>
      <c r="G418" s="765">
        <v>1911955.5</v>
      </c>
      <c r="H418" s="765">
        <f t="shared" si="5"/>
        <v>0</v>
      </c>
      <c r="I418" s="744"/>
      <c r="J418" s="744"/>
      <c r="K418" s="744"/>
      <c r="L418" s="744"/>
      <c r="M418" s="744"/>
      <c r="N418" s="744"/>
      <c r="O418" s="744"/>
      <c r="P418" s="744"/>
      <c r="Q418" s="744"/>
      <c r="R418" s="744"/>
      <c r="S418" s="744"/>
      <c r="T418" s="744"/>
      <c r="U418" s="744"/>
      <c r="V418" s="744"/>
      <c r="W418" s="744"/>
      <c r="X418" s="744"/>
      <c r="Y418" s="744"/>
      <c r="Z418" s="744"/>
      <c r="AA418" s="744"/>
      <c r="AB418" s="744"/>
      <c r="AC418" s="744"/>
      <c r="AD418" s="744"/>
      <c r="AE418" s="744"/>
      <c r="AF418" s="744"/>
      <c r="AG418" s="744"/>
      <c r="AH418" s="744"/>
      <c r="AI418" s="744"/>
      <c r="AJ418" s="744"/>
      <c r="AK418" s="744"/>
      <c r="AL418" s="744"/>
      <c r="AM418" s="744"/>
      <c r="AN418" s="744"/>
      <c r="AO418" s="744"/>
      <c r="AP418" s="744"/>
      <c r="AQ418" s="744"/>
      <c r="AR418" s="744"/>
      <c r="AS418" s="744"/>
      <c r="AT418" s="744"/>
      <c r="AU418" s="744"/>
      <c r="AV418" s="744"/>
      <c r="AW418" s="744"/>
      <c r="AX418" s="744"/>
      <c r="AY418" s="744"/>
      <c r="AZ418" s="744"/>
      <c r="BA418" s="744"/>
      <c r="BB418" s="744"/>
      <c r="BC418" s="744"/>
      <c r="BD418" s="744"/>
      <c r="BE418" s="744"/>
      <c r="BF418" s="744"/>
      <c r="BG418" s="744"/>
      <c r="BH418" s="744"/>
      <c r="BI418" s="744"/>
      <c r="BJ418" s="744"/>
      <c r="BK418" s="744"/>
      <c r="BL418" s="744"/>
    </row>
    <row r="419" spans="1:64" s="752" customFormat="1" ht="15" customHeight="1">
      <c r="A419" s="746" t="s">
        <v>3405</v>
      </c>
      <c r="B419" s="747" t="s">
        <v>2866</v>
      </c>
      <c r="C419" s="747">
        <v>3097555</v>
      </c>
      <c r="D419" s="747" t="s">
        <v>3416</v>
      </c>
      <c r="E419" s="746" t="s">
        <v>3417</v>
      </c>
      <c r="F419" s="751">
        <v>1500000</v>
      </c>
      <c r="G419" s="765">
        <v>1500000</v>
      </c>
      <c r="H419" s="765">
        <f t="shared" si="5"/>
        <v>0</v>
      </c>
      <c r="I419" s="744"/>
      <c r="J419" s="744"/>
      <c r="K419" s="744"/>
      <c r="L419" s="744"/>
      <c r="M419" s="744"/>
      <c r="N419" s="744"/>
      <c r="O419" s="744"/>
      <c r="P419" s="744"/>
      <c r="Q419" s="744"/>
      <c r="R419" s="744"/>
      <c r="S419" s="744"/>
      <c r="T419" s="744"/>
      <c r="U419" s="744"/>
      <c r="V419" s="744"/>
      <c r="W419" s="744"/>
      <c r="X419" s="744"/>
      <c r="Y419" s="744"/>
      <c r="Z419" s="744"/>
      <c r="AA419" s="744"/>
      <c r="AB419" s="744"/>
      <c r="AC419" s="744"/>
      <c r="AD419" s="744"/>
      <c r="AE419" s="744"/>
      <c r="AF419" s="744"/>
      <c r="AG419" s="744"/>
      <c r="AH419" s="744"/>
      <c r="AI419" s="744"/>
      <c r="AJ419" s="744"/>
      <c r="AK419" s="744"/>
      <c r="AL419" s="744"/>
      <c r="AM419" s="744"/>
      <c r="AN419" s="744"/>
      <c r="AO419" s="744"/>
      <c r="AP419" s="744"/>
      <c r="AQ419" s="744"/>
      <c r="AR419" s="744"/>
      <c r="AS419" s="744"/>
      <c r="AT419" s="744"/>
      <c r="AU419" s="744"/>
      <c r="AV419" s="744"/>
      <c r="AW419" s="744"/>
      <c r="AX419" s="744"/>
      <c r="AY419" s="744"/>
      <c r="AZ419" s="744"/>
      <c r="BA419" s="744"/>
      <c r="BB419" s="744"/>
      <c r="BC419" s="744"/>
      <c r="BD419" s="744"/>
      <c r="BE419" s="744"/>
      <c r="BF419" s="744"/>
      <c r="BG419" s="744"/>
      <c r="BH419" s="744"/>
      <c r="BI419" s="744"/>
      <c r="BJ419" s="744"/>
      <c r="BK419" s="744"/>
      <c r="BL419" s="744"/>
    </row>
    <row r="420" spans="1:64" s="752" customFormat="1" ht="15" customHeight="1">
      <c r="A420" s="746" t="s">
        <v>3405</v>
      </c>
      <c r="B420" s="747" t="s">
        <v>2928</v>
      </c>
      <c r="C420" s="747">
        <v>3793099</v>
      </c>
      <c r="D420" s="791">
        <v>45354</v>
      </c>
      <c r="E420" s="746" t="s">
        <v>3417</v>
      </c>
      <c r="F420" s="751">
        <v>4490000</v>
      </c>
      <c r="G420" s="765">
        <v>4490000</v>
      </c>
      <c r="H420" s="765">
        <f t="shared" si="5"/>
        <v>0</v>
      </c>
      <c r="I420" s="744"/>
      <c r="J420" s="744"/>
      <c r="K420" s="744"/>
      <c r="L420" s="744"/>
      <c r="M420" s="744"/>
      <c r="N420" s="744"/>
      <c r="O420" s="744"/>
      <c r="P420" s="744"/>
      <c r="Q420" s="744"/>
      <c r="R420" s="744"/>
      <c r="S420" s="744"/>
      <c r="T420" s="744"/>
      <c r="U420" s="744"/>
      <c r="V420" s="744"/>
      <c r="W420" s="744"/>
      <c r="X420" s="744"/>
      <c r="Y420" s="744"/>
      <c r="Z420" s="744"/>
      <c r="AA420" s="744"/>
      <c r="AB420" s="744"/>
      <c r="AC420" s="744"/>
      <c r="AD420" s="744"/>
      <c r="AE420" s="744"/>
      <c r="AF420" s="744"/>
      <c r="AG420" s="744"/>
      <c r="AH420" s="744"/>
      <c r="AI420" s="744"/>
      <c r="AJ420" s="744"/>
      <c r="AK420" s="744"/>
      <c r="AL420" s="744"/>
      <c r="AM420" s="744"/>
      <c r="AN420" s="744"/>
      <c r="AO420" s="744"/>
      <c r="AP420" s="744"/>
      <c r="AQ420" s="744"/>
      <c r="AR420" s="744"/>
      <c r="AS420" s="744"/>
      <c r="AT420" s="744"/>
      <c r="AU420" s="744"/>
      <c r="AV420" s="744"/>
      <c r="AW420" s="744"/>
      <c r="AX420" s="744"/>
      <c r="AY420" s="744"/>
      <c r="AZ420" s="744"/>
      <c r="BA420" s="744"/>
      <c r="BB420" s="744"/>
      <c r="BC420" s="744"/>
      <c r="BD420" s="744"/>
      <c r="BE420" s="744"/>
      <c r="BF420" s="744"/>
      <c r="BG420" s="744"/>
      <c r="BH420" s="744"/>
      <c r="BI420" s="744"/>
      <c r="BJ420" s="744"/>
      <c r="BK420" s="744"/>
      <c r="BL420" s="744"/>
    </row>
    <row r="421" spans="1:64" s="752" customFormat="1" ht="15" customHeight="1">
      <c r="A421" s="746" t="s">
        <v>3405</v>
      </c>
      <c r="B421" s="747" t="s">
        <v>2686</v>
      </c>
      <c r="C421" s="747"/>
      <c r="D421" s="747"/>
      <c r="E421" s="750" t="s">
        <v>3418</v>
      </c>
      <c r="F421" s="751">
        <v>19080</v>
      </c>
      <c r="G421" s="765"/>
      <c r="H421" s="765"/>
      <c r="I421" s="744"/>
      <c r="J421" s="744"/>
      <c r="K421" s="744"/>
      <c r="L421" s="744"/>
      <c r="M421" s="744"/>
      <c r="N421" s="744"/>
      <c r="O421" s="744"/>
      <c r="P421" s="744"/>
      <c r="Q421" s="744"/>
      <c r="R421" s="744"/>
      <c r="S421" s="744"/>
      <c r="T421" s="744"/>
      <c r="U421" s="744"/>
      <c r="V421" s="744"/>
      <c r="W421" s="744"/>
      <c r="X421" s="744"/>
      <c r="Y421" s="744"/>
      <c r="Z421" s="744"/>
      <c r="AA421" s="744"/>
      <c r="AB421" s="744"/>
      <c r="AC421" s="744"/>
      <c r="AD421" s="744"/>
      <c r="AE421" s="744"/>
      <c r="AF421" s="744"/>
      <c r="AG421" s="744"/>
      <c r="AH421" s="744"/>
      <c r="AI421" s="744"/>
      <c r="AJ421" s="744"/>
      <c r="AK421" s="744"/>
      <c r="AL421" s="744"/>
      <c r="AM421" s="744"/>
      <c r="AN421" s="744"/>
      <c r="AO421" s="744"/>
      <c r="AP421" s="744"/>
      <c r="AQ421" s="744"/>
      <c r="AR421" s="744"/>
      <c r="AS421" s="744"/>
      <c r="AT421" s="744"/>
      <c r="AU421" s="744"/>
      <c r="AV421" s="744"/>
      <c r="AW421" s="744"/>
      <c r="AX421" s="744"/>
      <c r="AY421" s="744"/>
      <c r="AZ421" s="744"/>
      <c r="BA421" s="744"/>
      <c r="BB421" s="744"/>
      <c r="BC421" s="744"/>
      <c r="BD421" s="744"/>
      <c r="BE421" s="744"/>
      <c r="BF421" s="744"/>
      <c r="BG421" s="744"/>
      <c r="BH421" s="744"/>
      <c r="BI421" s="744"/>
      <c r="BJ421" s="744"/>
      <c r="BK421" s="744"/>
      <c r="BL421" s="744"/>
    </row>
    <row r="422" spans="1:64" s="752" customFormat="1" ht="15" customHeight="1">
      <c r="A422" s="746" t="s">
        <v>3405</v>
      </c>
      <c r="B422" s="747" t="s">
        <v>2862</v>
      </c>
      <c r="C422" s="747">
        <v>2003204</v>
      </c>
      <c r="D422" s="747" t="s">
        <v>3419</v>
      </c>
      <c r="E422" s="750" t="s">
        <v>3420</v>
      </c>
      <c r="F422" s="751">
        <v>399500</v>
      </c>
      <c r="G422" s="765"/>
      <c r="H422" s="765"/>
      <c r="I422" s="744"/>
      <c r="J422" s="744"/>
      <c r="K422" s="744"/>
      <c r="L422" s="744"/>
      <c r="M422" s="744"/>
      <c r="N422" s="744"/>
      <c r="O422" s="744"/>
      <c r="P422" s="744"/>
      <c r="Q422" s="744"/>
      <c r="R422" s="744"/>
      <c r="S422" s="744"/>
      <c r="T422" s="744"/>
      <c r="U422" s="744"/>
      <c r="V422" s="744"/>
      <c r="W422" s="744"/>
      <c r="X422" s="744"/>
      <c r="Y422" s="744"/>
      <c r="Z422" s="744"/>
      <c r="AA422" s="744"/>
      <c r="AB422" s="744"/>
      <c r="AC422" s="744"/>
      <c r="AD422" s="744"/>
      <c r="AE422" s="744"/>
      <c r="AF422" s="744"/>
      <c r="AG422" s="744"/>
      <c r="AH422" s="744"/>
      <c r="AI422" s="744"/>
      <c r="AJ422" s="744"/>
      <c r="AK422" s="744"/>
      <c r="AL422" s="744"/>
      <c r="AM422" s="744"/>
      <c r="AN422" s="744"/>
      <c r="AO422" s="744"/>
      <c r="AP422" s="744"/>
      <c r="AQ422" s="744"/>
      <c r="AR422" s="744"/>
      <c r="AS422" s="744"/>
      <c r="AT422" s="744"/>
      <c r="AU422" s="744"/>
      <c r="AV422" s="744"/>
      <c r="AW422" s="744"/>
      <c r="AX422" s="744"/>
      <c r="AY422" s="744"/>
      <c r="AZ422" s="744"/>
      <c r="BA422" s="744"/>
      <c r="BB422" s="744"/>
      <c r="BC422" s="744"/>
      <c r="BD422" s="744"/>
      <c r="BE422" s="744"/>
      <c r="BF422" s="744"/>
      <c r="BG422" s="744"/>
      <c r="BH422" s="744"/>
      <c r="BI422" s="744"/>
      <c r="BJ422" s="744"/>
      <c r="BK422" s="744"/>
      <c r="BL422" s="744"/>
    </row>
    <row r="423" spans="1:64" s="752" customFormat="1" ht="15" customHeight="1">
      <c r="A423" s="746" t="s">
        <v>3405</v>
      </c>
      <c r="B423" s="746" t="s">
        <v>3421</v>
      </c>
      <c r="C423" s="747">
        <v>1916141</v>
      </c>
      <c r="D423" s="747" t="s">
        <v>1367</v>
      </c>
      <c r="E423" s="750" t="s">
        <v>3422</v>
      </c>
      <c r="F423" s="751">
        <v>182000</v>
      </c>
      <c r="G423" s="765"/>
      <c r="H423" s="765"/>
      <c r="I423" s="744"/>
      <c r="J423" s="744"/>
      <c r="K423" s="744"/>
      <c r="L423" s="744"/>
      <c r="M423" s="744"/>
      <c r="N423" s="744"/>
      <c r="O423" s="744"/>
      <c r="P423" s="744"/>
      <c r="Q423" s="744"/>
      <c r="R423" s="744"/>
      <c r="S423" s="744"/>
      <c r="T423" s="744"/>
      <c r="U423" s="744"/>
      <c r="V423" s="744"/>
      <c r="W423" s="744"/>
      <c r="X423" s="744"/>
      <c r="Y423" s="744"/>
      <c r="Z423" s="744"/>
      <c r="AA423" s="744"/>
      <c r="AB423" s="744"/>
      <c r="AC423" s="744"/>
      <c r="AD423" s="744"/>
      <c r="AE423" s="744"/>
      <c r="AF423" s="744"/>
      <c r="AG423" s="744"/>
      <c r="AH423" s="744"/>
      <c r="AI423" s="744"/>
      <c r="AJ423" s="744"/>
      <c r="AK423" s="744"/>
      <c r="AL423" s="744"/>
      <c r="AM423" s="744"/>
      <c r="AN423" s="744"/>
      <c r="AO423" s="744"/>
      <c r="AP423" s="744"/>
      <c r="AQ423" s="744"/>
      <c r="AR423" s="744"/>
      <c r="AS423" s="744"/>
      <c r="AT423" s="744"/>
      <c r="AU423" s="744"/>
      <c r="AV423" s="744"/>
      <c r="AW423" s="744"/>
      <c r="AX423" s="744"/>
      <c r="AY423" s="744"/>
      <c r="AZ423" s="744"/>
      <c r="BA423" s="744"/>
      <c r="BB423" s="744"/>
      <c r="BC423" s="744"/>
      <c r="BD423" s="744"/>
      <c r="BE423" s="744"/>
      <c r="BF423" s="744"/>
      <c r="BG423" s="744"/>
      <c r="BH423" s="744"/>
      <c r="BI423" s="744"/>
      <c r="BJ423" s="744"/>
      <c r="BK423" s="744"/>
      <c r="BL423" s="744"/>
    </row>
    <row r="424" spans="1:64" s="752" customFormat="1" ht="15" customHeight="1">
      <c r="A424" s="746" t="s">
        <v>3405</v>
      </c>
      <c r="B424" s="747" t="s">
        <v>2864</v>
      </c>
      <c r="C424" s="747">
        <v>3097556</v>
      </c>
      <c r="D424" s="747" t="s">
        <v>3423</v>
      </c>
      <c r="E424" s="746" t="s">
        <v>3417</v>
      </c>
      <c r="F424" s="751">
        <v>1210000</v>
      </c>
      <c r="G424" s="765"/>
      <c r="H424" s="765"/>
      <c r="I424" s="744"/>
      <c r="J424" s="744"/>
      <c r="K424" s="744"/>
      <c r="L424" s="744"/>
      <c r="M424" s="744"/>
      <c r="N424" s="744"/>
      <c r="O424" s="744"/>
      <c r="P424" s="744"/>
      <c r="Q424" s="744"/>
      <c r="R424" s="744"/>
      <c r="S424" s="744"/>
      <c r="T424" s="744"/>
      <c r="U424" s="744"/>
      <c r="V424" s="744"/>
      <c r="W424" s="744"/>
      <c r="X424" s="744"/>
      <c r="Y424" s="744"/>
      <c r="Z424" s="744"/>
      <c r="AA424" s="744"/>
      <c r="AB424" s="744"/>
      <c r="AC424" s="744"/>
      <c r="AD424" s="744"/>
      <c r="AE424" s="744"/>
      <c r="AF424" s="744"/>
      <c r="AG424" s="744"/>
      <c r="AH424" s="744"/>
      <c r="AI424" s="744"/>
      <c r="AJ424" s="744"/>
      <c r="AK424" s="744"/>
      <c r="AL424" s="744"/>
      <c r="AM424" s="744"/>
      <c r="AN424" s="744"/>
      <c r="AO424" s="744"/>
      <c r="AP424" s="744"/>
      <c r="AQ424" s="744"/>
      <c r="AR424" s="744"/>
      <c r="AS424" s="744"/>
      <c r="AT424" s="744"/>
      <c r="AU424" s="744"/>
      <c r="AV424" s="744"/>
      <c r="AW424" s="744"/>
      <c r="AX424" s="744"/>
      <c r="AY424" s="744"/>
      <c r="AZ424" s="744"/>
      <c r="BA424" s="744"/>
      <c r="BB424" s="744"/>
      <c r="BC424" s="744"/>
      <c r="BD424" s="744"/>
      <c r="BE424" s="744"/>
      <c r="BF424" s="744"/>
      <c r="BG424" s="744"/>
      <c r="BH424" s="744"/>
      <c r="BI424" s="744"/>
      <c r="BJ424" s="744"/>
      <c r="BK424" s="744"/>
      <c r="BL424" s="744"/>
    </row>
    <row r="425" spans="1:64" s="752" customFormat="1" ht="15" customHeight="1">
      <c r="A425" s="746" t="s">
        <v>3405</v>
      </c>
      <c r="B425" s="747" t="s">
        <v>2865</v>
      </c>
      <c r="C425" s="747">
        <v>1916327</v>
      </c>
      <c r="D425" s="791">
        <v>45146</v>
      </c>
      <c r="E425" s="750" t="s">
        <v>3418</v>
      </c>
      <c r="F425" s="751">
        <v>3300</v>
      </c>
      <c r="G425" s="765"/>
      <c r="H425" s="765"/>
      <c r="I425" s="744"/>
      <c r="J425" s="744"/>
      <c r="K425" s="744"/>
      <c r="L425" s="744"/>
      <c r="M425" s="744"/>
      <c r="N425" s="744"/>
      <c r="O425" s="744"/>
      <c r="P425" s="744"/>
      <c r="Q425" s="744"/>
      <c r="R425" s="744"/>
      <c r="S425" s="744"/>
      <c r="T425" s="744"/>
      <c r="U425" s="744"/>
      <c r="V425" s="744"/>
      <c r="W425" s="744"/>
      <c r="X425" s="744"/>
      <c r="Y425" s="744"/>
      <c r="Z425" s="744"/>
      <c r="AA425" s="744"/>
      <c r="AB425" s="744"/>
      <c r="AC425" s="744"/>
      <c r="AD425" s="744"/>
      <c r="AE425" s="744"/>
      <c r="AF425" s="744"/>
      <c r="AG425" s="744"/>
      <c r="AH425" s="744"/>
      <c r="AI425" s="744"/>
      <c r="AJ425" s="744"/>
      <c r="AK425" s="744"/>
      <c r="AL425" s="744"/>
      <c r="AM425" s="744"/>
      <c r="AN425" s="744"/>
      <c r="AO425" s="744"/>
      <c r="AP425" s="744"/>
      <c r="AQ425" s="744"/>
      <c r="AR425" s="744"/>
      <c r="AS425" s="744"/>
      <c r="AT425" s="744"/>
      <c r="AU425" s="744"/>
      <c r="AV425" s="744"/>
      <c r="AW425" s="744"/>
      <c r="AX425" s="744"/>
      <c r="AY425" s="744"/>
      <c r="AZ425" s="744"/>
      <c r="BA425" s="744"/>
      <c r="BB425" s="744"/>
      <c r="BC425" s="744"/>
      <c r="BD425" s="744"/>
      <c r="BE425" s="744"/>
      <c r="BF425" s="744"/>
      <c r="BG425" s="744"/>
      <c r="BH425" s="744"/>
      <c r="BI425" s="744"/>
      <c r="BJ425" s="744"/>
      <c r="BK425" s="744"/>
      <c r="BL425" s="744"/>
    </row>
    <row r="426" spans="1:64" s="752" customFormat="1" ht="15" customHeight="1">
      <c r="A426" s="746" t="s">
        <v>3405</v>
      </c>
      <c r="B426" s="747" t="s">
        <v>2863</v>
      </c>
      <c r="C426" s="747">
        <v>1916140</v>
      </c>
      <c r="D426" s="791">
        <v>45324</v>
      </c>
      <c r="E426" s="750" t="s">
        <v>3424</v>
      </c>
      <c r="F426" s="751">
        <v>214000</v>
      </c>
      <c r="G426" s="765"/>
      <c r="H426" s="765"/>
      <c r="I426" s="744"/>
      <c r="J426" s="744"/>
      <c r="K426" s="744"/>
      <c r="L426" s="744"/>
      <c r="M426" s="744"/>
      <c r="N426" s="744"/>
      <c r="O426" s="744"/>
      <c r="P426" s="744"/>
      <c r="Q426" s="744"/>
      <c r="R426" s="744"/>
      <c r="S426" s="744"/>
      <c r="T426" s="744"/>
      <c r="U426" s="744"/>
      <c r="V426" s="744"/>
      <c r="W426" s="744"/>
      <c r="X426" s="744"/>
      <c r="Y426" s="744"/>
      <c r="Z426" s="744"/>
      <c r="AA426" s="744"/>
      <c r="AB426" s="744"/>
      <c r="AC426" s="744"/>
      <c r="AD426" s="744"/>
      <c r="AE426" s="744"/>
      <c r="AF426" s="744"/>
      <c r="AG426" s="744"/>
      <c r="AH426" s="744"/>
      <c r="AI426" s="744"/>
      <c r="AJ426" s="744"/>
      <c r="AK426" s="744"/>
      <c r="AL426" s="744"/>
      <c r="AM426" s="744"/>
      <c r="AN426" s="744"/>
      <c r="AO426" s="744"/>
      <c r="AP426" s="744"/>
      <c r="AQ426" s="744"/>
      <c r="AR426" s="744"/>
      <c r="AS426" s="744"/>
      <c r="AT426" s="744"/>
      <c r="AU426" s="744"/>
      <c r="AV426" s="744"/>
      <c r="AW426" s="744"/>
      <c r="AX426" s="744"/>
      <c r="AY426" s="744"/>
      <c r="AZ426" s="744"/>
      <c r="BA426" s="744"/>
      <c r="BB426" s="744"/>
      <c r="BC426" s="744"/>
      <c r="BD426" s="744"/>
      <c r="BE426" s="744"/>
      <c r="BF426" s="744"/>
      <c r="BG426" s="744"/>
      <c r="BH426" s="744"/>
      <c r="BI426" s="744"/>
      <c r="BJ426" s="744"/>
      <c r="BK426" s="744"/>
      <c r="BL426" s="744"/>
    </row>
    <row r="427" spans="1:64" s="752" customFormat="1" ht="15" customHeight="1">
      <c r="A427" s="746" t="s">
        <v>3405</v>
      </c>
      <c r="B427" s="747" t="s">
        <v>3425</v>
      </c>
      <c r="C427" s="747">
        <v>1916300</v>
      </c>
      <c r="D427" s="791">
        <v>45023</v>
      </c>
      <c r="E427" s="750" t="s">
        <v>3426</v>
      </c>
      <c r="F427" s="751">
        <v>220864</v>
      </c>
      <c r="G427" s="765"/>
      <c r="H427" s="765"/>
      <c r="I427" s="744"/>
      <c r="J427" s="744"/>
      <c r="K427" s="744"/>
      <c r="L427" s="744"/>
      <c r="M427" s="744"/>
      <c r="N427" s="744"/>
      <c r="O427" s="744"/>
      <c r="P427" s="744"/>
      <c r="Q427" s="744"/>
      <c r="R427" s="744"/>
      <c r="S427" s="744"/>
      <c r="T427" s="744"/>
      <c r="U427" s="744"/>
      <c r="V427" s="744"/>
      <c r="W427" s="744"/>
      <c r="X427" s="744"/>
      <c r="Y427" s="744"/>
      <c r="Z427" s="744"/>
      <c r="AA427" s="744"/>
      <c r="AB427" s="744"/>
      <c r="AC427" s="744"/>
      <c r="AD427" s="744"/>
      <c r="AE427" s="744"/>
      <c r="AF427" s="744"/>
      <c r="AG427" s="744"/>
      <c r="AH427" s="744"/>
      <c r="AI427" s="744"/>
      <c r="AJ427" s="744"/>
      <c r="AK427" s="744"/>
      <c r="AL427" s="744"/>
      <c r="AM427" s="744"/>
      <c r="AN427" s="744"/>
      <c r="AO427" s="744"/>
      <c r="AP427" s="744"/>
      <c r="AQ427" s="744"/>
      <c r="AR427" s="744"/>
      <c r="AS427" s="744"/>
      <c r="AT427" s="744"/>
      <c r="AU427" s="744"/>
      <c r="AV427" s="744"/>
      <c r="AW427" s="744"/>
      <c r="AX427" s="744"/>
      <c r="AY427" s="744"/>
      <c r="AZ427" s="744"/>
      <c r="BA427" s="744"/>
      <c r="BB427" s="744"/>
      <c r="BC427" s="744"/>
      <c r="BD427" s="744"/>
      <c r="BE427" s="744"/>
      <c r="BF427" s="744"/>
      <c r="BG427" s="744"/>
      <c r="BH427" s="744"/>
      <c r="BI427" s="744"/>
      <c r="BJ427" s="744"/>
      <c r="BK427" s="744"/>
      <c r="BL427" s="744"/>
    </row>
    <row r="428" spans="1:64" s="752" customFormat="1" ht="15" customHeight="1">
      <c r="A428" s="746" t="s">
        <v>3405</v>
      </c>
      <c r="B428" s="747" t="s">
        <v>2847</v>
      </c>
      <c r="C428" s="747">
        <v>2090881</v>
      </c>
      <c r="D428" s="747" t="s">
        <v>3427</v>
      </c>
      <c r="E428" s="750" t="s">
        <v>3418</v>
      </c>
      <c r="F428" s="751">
        <v>48520</v>
      </c>
      <c r="G428" s="765"/>
      <c r="H428" s="765"/>
      <c r="I428" s="744"/>
      <c r="J428" s="744"/>
      <c r="K428" s="744"/>
      <c r="L428" s="744"/>
      <c r="M428" s="744"/>
      <c r="N428" s="744"/>
      <c r="O428" s="744"/>
      <c r="P428" s="744"/>
      <c r="Q428" s="744"/>
      <c r="R428" s="744"/>
      <c r="S428" s="744"/>
      <c r="T428" s="744"/>
      <c r="U428" s="744"/>
      <c r="V428" s="744"/>
      <c r="W428" s="744"/>
      <c r="X428" s="744"/>
      <c r="Y428" s="744"/>
      <c r="Z428" s="744"/>
      <c r="AA428" s="744"/>
      <c r="AB428" s="744"/>
      <c r="AC428" s="744"/>
      <c r="AD428" s="744"/>
      <c r="AE428" s="744"/>
      <c r="AF428" s="744"/>
      <c r="AG428" s="744"/>
      <c r="AH428" s="744"/>
      <c r="AI428" s="744"/>
      <c r="AJ428" s="744"/>
      <c r="AK428" s="744"/>
      <c r="AL428" s="744"/>
      <c r="AM428" s="744"/>
      <c r="AN428" s="744"/>
      <c r="AO428" s="744"/>
      <c r="AP428" s="744"/>
      <c r="AQ428" s="744"/>
      <c r="AR428" s="744"/>
      <c r="AS428" s="744"/>
      <c r="AT428" s="744"/>
      <c r="AU428" s="744"/>
      <c r="AV428" s="744"/>
      <c r="AW428" s="744"/>
      <c r="AX428" s="744"/>
      <c r="AY428" s="744"/>
      <c r="AZ428" s="744"/>
      <c r="BA428" s="744"/>
      <c r="BB428" s="744"/>
      <c r="BC428" s="744"/>
      <c r="BD428" s="744"/>
      <c r="BE428" s="744"/>
      <c r="BF428" s="744"/>
      <c r="BG428" s="744"/>
      <c r="BH428" s="744"/>
      <c r="BI428" s="744"/>
      <c r="BJ428" s="744"/>
      <c r="BK428" s="744"/>
      <c r="BL428" s="744"/>
    </row>
    <row r="429" spans="1:64" s="752" customFormat="1" ht="15" customHeight="1">
      <c r="A429" s="746" t="s">
        <v>3428</v>
      </c>
      <c r="B429" s="747" t="s">
        <v>3429</v>
      </c>
      <c r="C429" s="790">
        <v>3817352</v>
      </c>
      <c r="D429" s="790" t="s">
        <v>3430</v>
      </c>
      <c r="E429" s="750" t="s">
        <v>2641</v>
      </c>
      <c r="F429" s="753">
        <v>2554000</v>
      </c>
      <c r="G429" s="765">
        <v>2554000</v>
      </c>
      <c r="H429" s="765">
        <f>F429-G429</f>
        <v>0</v>
      </c>
      <c r="I429" s="744"/>
      <c r="J429" s="744"/>
      <c r="K429" s="744"/>
      <c r="L429" s="744"/>
      <c r="M429" s="744"/>
      <c r="N429" s="744"/>
      <c r="O429" s="744"/>
      <c r="P429" s="744"/>
      <c r="Q429" s="744"/>
      <c r="R429" s="744"/>
      <c r="S429" s="744"/>
      <c r="T429" s="744"/>
      <c r="U429" s="744"/>
      <c r="V429" s="744"/>
      <c r="W429" s="744"/>
      <c r="X429" s="744"/>
      <c r="Y429" s="744"/>
      <c r="Z429" s="744"/>
      <c r="AA429" s="744"/>
      <c r="AB429" s="744"/>
      <c r="AC429" s="744"/>
      <c r="AD429" s="744"/>
      <c r="AE429" s="744"/>
      <c r="AF429" s="744"/>
      <c r="AG429" s="744"/>
      <c r="AH429" s="744"/>
      <c r="AI429" s="744"/>
      <c r="AJ429" s="744"/>
      <c r="AK429" s="744"/>
      <c r="AL429" s="744"/>
      <c r="AM429" s="744"/>
      <c r="AN429" s="744"/>
      <c r="AO429" s="744"/>
      <c r="AP429" s="744"/>
      <c r="AQ429" s="744"/>
      <c r="AR429" s="744"/>
      <c r="AS429" s="744"/>
      <c r="AT429" s="744"/>
      <c r="AU429" s="744"/>
      <c r="AV429" s="744"/>
      <c r="AW429" s="744"/>
      <c r="AX429" s="744"/>
      <c r="AY429" s="744"/>
      <c r="AZ429" s="744"/>
      <c r="BA429" s="744"/>
      <c r="BB429" s="744"/>
      <c r="BC429" s="744"/>
      <c r="BD429" s="744"/>
      <c r="BE429" s="744"/>
      <c r="BF429" s="744"/>
      <c r="BG429" s="744"/>
      <c r="BH429" s="744"/>
      <c r="BI429" s="744"/>
      <c r="BJ429" s="744"/>
      <c r="BK429" s="744"/>
      <c r="BL429" s="744"/>
    </row>
    <row r="430" spans="1:64" s="752" customFormat="1" ht="15" customHeight="1">
      <c r="A430" s="746" t="s">
        <v>3428</v>
      </c>
      <c r="B430" s="746" t="s">
        <v>2876</v>
      </c>
      <c r="C430" s="790">
        <v>2044195</v>
      </c>
      <c r="D430" s="792" t="s">
        <v>3431</v>
      </c>
      <c r="E430" s="750" t="s">
        <v>3432</v>
      </c>
      <c r="F430" s="751">
        <v>4333435.2</v>
      </c>
      <c r="G430" s="765">
        <v>4333435</v>
      </c>
      <c r="H430" s="765">
        <f>F430-G430</f>
        <v>0.20000000018626451</v>
      </c>
      <c r="I430" s="744"/>
      <c r="J430" s="744"/>
      <c r="K430" s="744"/>
      <c r="L430" s="744"/>
      <c r="M430" s="744"/>
      <c r="N430" s="744"/>
      <c r="O430" s="744"/>
      <c r="P430" s="744"/>
      <c r="Q430" s="744"/>
      <c r="R430" s="744"/>
      <c r="S430" s="744"/>
      <c r="T430" s="744"/>
      <c r="U430" s="744"/>
      <c r="V430" s="744"/>
      <c r="W430" s="744"/>
      <c r="X430" s="744"/>
      <c r="Y430" s="744"/>
      <c r="Z430" s="744"/>
      <c r="AA430" s="744"/>
      <c r="AB430" s="744"/>
      <c r="AC430" s="744"/>
      <c r="AD430" s="744"/>
      <c r="AE430" s="744"/>
      <c r="AF430" s="744"/>
      <c r="AG430" s="744"/>
      <c r="AH430" s="744"/>
      <c r="AI430" s="744"/>
      <c r="AJ430" s="744"/>
      <c r="AK430" s="744"/>
      <c r="AL430" s="744"/>
      <c r="AM430" s="744"/>
      <c r="AN430" s="744"/>
      <c r="AO430" s="744"/>
      <c r="AP430" s="744"/>
      <c r="AQ430" s="744"/>
      <c r="AR430" s="744"/>
      <c r="AS430" s="744"/>
      <c r="AT430" s="744"/>
      <c r="AU430" s="744"/>
      <c r="AV430" s="744"/>
      <c r="AW430" s="744"/>
      <c r="AX430" s="744"/>
      <c r="AY430" s="744"/>
      <c r="AZ430" s="744"/>
      <c r="BA430" s="744"/>
      <c r="BB430" s="744"/>
      <c r="BC430" s="744"/>
      <c r="BD430" s="744"/>
      <c r="BE430" s="744"/>
      <c r="BF430" s="744"/>
      <c r="BG430" s="744"/>
      <c r="BH430" s="744"/>
      <c r="BI430" s="744"/>
      <c r="BJ430" s="744"/>
      <c r="BK430" s="744"/>
      <c r="BL430" s="744"/>
    </row>
    <row r="431" spans="1:64" s="752" customFormat="1" ht="15" customHeight="1">
      <c r="A431" s="746" t="s">
        <v>3428</v>
      </c>
      <c r="B431" s="746" t="s">
        <v>2624</v>
      </c>
      <c r="C431" s="790">
        <v>2193376</v>
      </c>
      <c r="D431" s="792" t="s">
        <v>3433</v>
      </c>
      <c r="E431" s="750" t="s">
        <v>2632</v>
      </c>
      <c r="F431" s="751">
        <v>75595</v>
      </c>
      <c r="G431" s="765"/>
      <c r="H431" s="765"/>
      <c r="I431" s="744"/>
      <c r="J431" s="744"/>
      <c r="K431" s="744"/>
      <c r="L431" s="744"/>
      <c r="M431" s="744"/>
      <c r="N431" s="744"/>
      <c r="O431" s="744"/>
      <c r="P431" s="744"/>
      <c r="Q431" s="744"/>
      <c r="R431" s="744"/>
      <c r="S431" s="744"/>
      <c r="T431" s="744"/>
      <c r="U431" s="744"/>
      <c r="V431" s="744"/>
      <c r="W431" s="744"/>
      <c r="X431" s="744"/>
      <c r="Y431" s="744"/>
      <c r="Z431" s="744"/>
      <c r="AA431" s="744"/>
      <c r="AB431" s="744"/>
      <c r="AC431" s="744"/>
      <c r="AD431" s="744"/>
      <c r="AE431" s="744"/>
      <c r="AF431" s="744"/>
      <c r="AG431" s="744"/>
      <c r="AH431" s="744"/>
      <c r="AI431" s="744"/>
      <c r="AJ431" s="744"/>
      <c r="AK431" s="744"/>
      <c r="AL431" s="744"/>
      <c r="AM431" s="744"/>
      <c r="AN431" s="744"/>
      <c r="AO431" s="744"/>
      <c r="AP431" s="744"/>
      <c r="AQ431" s="744"/>
      <c r="AR431" s="744"/>
      <c r="AS431" s="744"/>
      <c r="AT431" s="744"/>
      <c r="AU431" s="744"/>
      <c r="AV431" s="744"/>
      <c r="AW431" s="744"/>
      <c r="AX431" s="744"/>
      <c r="AY431" s="744"/>
      <c r="AZ431" s="744"/>
      <c r="BA431" s="744"/>
      <c r="BB431" s="744"/>
      <c r="BC431" s="744"/>
      <c r="BD431" s="744"/>
      <c r="BE431" s="744"/>
      <c r="BF431" s="744"/>
      <c r="BG431" s="744"/>
      <c r="BH431" s="744"/>
      <c r="BI431" s="744"/>
      <c r="BJ431" s="744"/>
      <c r="BK431" s="744"/>
      <c r="BL431" s="744"/>
    </row>
    <row r="432" spans="1:64" s="752" customFormat="1" ht="15" customHeight="1">
      <c r="A432" s="746" t="s">
        <v>3428</v>
      </c>
      <c r="B432" s="746" t="s">
        <v>2871</v>
      </c>
      <c r="C432" s="790">
        <v>2193354</v>
      </c>
      <c r="D432" s="793" t="s">
        <v>3434</v>
      </c>
      <c r="E432" s="750" t="s">
        <v>3435</v>
      </c>
      <c r="F432" s="751">
        <v>21700</v>
      </c>
      <c r="G432" s="765"/>
      <c r="H432" s="765"/>
      <c r="I432" s="744"/>
      <c r="J432" s="744"/>
      <c r="K432" s="744"/>
      <c r="L432" s="744"/>
      <c r="M432" s="744"/>
      <c r="N432" s="744"/>
      <c r="O432" s="744"/>
      <c r="P432" s="744"/>
      <c r="Q432" s="744"/>
      <c r="R432" s="744"/>
      <c r="S432" s="744"/>
      <c r="T432" s="744"/>
      <c r="U432" s="744"/>
      <c r="V432" s="744"/>
      <c r="W432" s="744"/>
      <c r="X432" s="744"/>
      <c r="Y432" s="744"/>
      <c r="Z432" s="744"/>
      <c r="AA432" s="744"/>
      <c r="AB432" s="744"/>
      <c r="AC432" s="744"/>
      <c r="AD432" s="744"/>
      <c r="AE432" s="744"/>
      <c r="AF432" s="744"/>
      <c r="AG432" s="744"/>
      <c r="AH432" s="744"/>
      <c r="AI432" s="744"/>
      <c r="AJ432" s="744"/>
      <c r="AK432" s="744"/>
      <c r="AL432" s="744"/>
      <c r="AM432" s="744"/>
      <c r="AN432" s="744"/>
      <c r="AO432" s="744"/>
      <c r="AP432" s="744"/>
      <c r="AQ432" s="744"/>
      <c r="AR432" s="744"/>
      <c r="AS432" s="744"/>
      <c r="AT432" s="744"/>
      <c r="AU432" s="744"/>
      <c r="AV432" s="744"/>
      <c r="AW432" s="744"/>
      <c r="AX432" s="744"/>
      <c r="AY432" s="744"/>
      <c r="AZ432" s="744"/>
      <c r="BA432" s="744"/>
      <c r="BB432" s="744"/>
      <c r="BC432" s="744"/>
      <c r="BD432" s="744"/>
      <c r="BE432" s="744"/>
      <c r="BF432" s="744"/>
      <c r="BG432" s="744"/>
      <c r="BH432" s="744"/>
      <c r="BI432" s="744"/>
      <c r="BJ432" s="744"/>
      <c r="BK432" s="744"/>
      <c r="BL432" s="744"/>
    </row>
    <row r="433" spans="1:64" s="752" customFormat="1" ht="15" customHeight="1">
      <c r="A433" s="746" t="s">
        <v>3428</v>
      </c>
      <c r="B433" s="746" t="s">
        <v>2871</v>
      </c>
      <c r="C433" s="790">
        <v>2044272</v>
      </c>
      <c r="D433" s="793" t="s">
        <v>3436</v>
      </c>
      <c r="E433" s="750" t="s">
        <v>3435</v>
      </c>
      <c r="F433" s="751">
        <v>26080</v>
      </c>
      <c r="G433" s="765"/>
      <c r="H433" s="765"/>
      <c r="I433" s="744"/>
      <c r="J433" s="744"/>
      <c r="K433" s="744"/>
      <c r="L433" s="744"/>
      <c r="M433" s="744"/>
      <c r="N433" s="744"/>
      <c r="O433" s="744"/>
      <c r="P433" s="744"/>
      <c r="Q433" s="744"/>
      <c r="R433" s="744"/>
      <c r="S433" s="744"/>
      <c r="T433" s="744"/>
      <c r="U433" s="744"/>
      <c r="V433" s="744"/>
      <c r="W433" s="744"/>
      <c r="X433" s="744"/>
      <c r="Y433" s="744"/>
      <c r="Z433" s="744"/>
      <c r="AA433" s="744"/>
      <c r="AB433" s="744"/>
      <c r="AC433" s="744"/>
      <c r="AD433" s="744"/>
      <c r="AE433" s="744"/>
      <c r="AF433" s="744"/>
      <c r="AG433" s="744"/>
      <c r="AH433" s="744"/>
      <c r="AI433" s="744"/>
      <c r="AJ433" s="744"/>
      <c r="AK433" s="744"/>
      <c r="AL433" s="744"/>
      <c r="AM433" s="744"/>
      <c r="AN433" s="744"/>
      <c r="AO433" s="744"/>
      <c r="AP433" s="744"/>
      <c r="AQ433" s="744"/>
      <c r="AR433" s="744"/>
      <c r="AS433" s="744"/>
      <c r="AT433" s="744"/>
      <c r="AU433" s="744"/>
      <c r="AV433" s="744"/>
      <c r="AW433" s="744"/>
      <c r="AX433" s="744"/>
      <c r="AY433" s="744"/>
      <c r="AZ433" s="744"/>
      <c r="BA433" s="744"/>
      <c r="BB433" s="744"/>
      <c r="BC433" s="744"/>
      <c r="BD433" s="744"/>
      <c r="BE433" s="744"/>
      <c r="BF433" s="744"/>
      <c r="BG433" s="744"/>
      <c r="BH433" s="744"/>
      <c r="BI433" s="744"/>
      <c r="BJ433" s="744"/>
      <c r="BK433" s="744"/>
      <c r="BL433" s="744"/>
    </row>
    <row r="434" spans="1:64" s="752" customFormat="1" ht="15" customHeight="1">
      <c r="A434" s="746" t="s">
        <v>3428</v>
      </c>
      <c r="B434" s="746" t="s">
        <v>3437</v>
      </c>
      <c r="C434" s="790">
        <v>3817276</v>
      </c>
      <c r="D434" s="792" t="s">
        <v>3438</v>
      </c>
      <c r="E434" s="750" t="s">
        <v>2641</v>
      </c>
      <c r="F434" s="751">
        <v>443150</v>
      </c>
      <c r="G434" s="765"/>
      <c r="H434" s="765"/>
      <c r="I434" s="744"/>
      <c r="J434" s="744"/>
      <c r="K434" s="744"/>
      <c r="L434" s="744"/>
      <c r="M434" s="744"/>
      <c r="N434" s="744"/>
      <c r="O434" s="744"/>
      <c r="P434" s="744"/>
      <c r="Q434" s="744"/>
      <c r="R434" s="744"/>
      <c r="S434" s="744"/>
      <c r="T434" s="744"/>
      <c r="U434" s="744"/>
      <c r="V434" s="744"/>
      <c r="W434" s="744"/>
      <c r="X434" s="744"/>
      <c r="Y434" s="744"/>
      <c r="Z434" s="744"/>
      <c r="AA434" s="744"/>
      <c r="AB434" s="744"/>
      <c r="AC434" s="744"/>
      <c r="AD434" s="744"/>
      <c r="AE434" s="744"/>
      <c r="AF434" s="744"/>
      <c r="AG434" s="744"/>
      <c r="AH434" s="744"/>
      <c r="AI434" s="744"/>
      <c r="AJ434" s="744"/>
      <c r="AK434" s="744"/>
      <c r="AL434" s="744"/>
      <c r="AM434" s="744"/>
      <c r="AN434" s="744"/>
      <c r="AO434" s="744"/>
      <c r="AP434" s="744"/>
      <c r="AQ434" s="744"/>
      <c r="AR434" s="744"/>
      <c r="AS434" s="744"/>
      <c r="AT434" s="744"/>
      <c r="AU434" s="744"/>
      <c r="AV434" s="744"/>
      <c r="AW434" s="744"/>
      <c r="AX434" s="744"/>
      <c r="AY434" s="744"/>
      <c r="AZ434" s="744"/>
      <c r="BA434" s="744"/>
      <c r="BB434" s="744"/>
      <c r="BC434" s="744"/>
      <c r="BD434" s="744"/>
      <c r="BE434" s="744"/>
      <c r="BF434" s="744"/>
      <c r="BG434" s="744"/>
      <c r="BH434" s="744"/>
      <c r="BI434" s="744"/>
      <c r="BJ434" s="744"/>
      <c r="BK434" s="744"/>
      <c r="BL434" s="744"/>
    </row>
    <row r="435" spans="1:64" s="752" customFormat="1" ht="15" customHeight="1">
      <c r="A435" s="746" t="s">
        <v>3428</v>
      </c>
      <c r="B435" s="746" t="s">
        <v>2876</v>
      </c>
      <c r="C435" s="790">
        <v>2044396</v>
      </c>
      <c r="D435" s="793">
        <v>45144</v>
      </c>
      <c r="E435" s="750" t="s">
        <v>3439</v>
      </c>
      <c r="F435" s="751">
        <v>1480000</v>
      </c>
      <c r="G435" s="765"/>
      <c r="H435" s="765"/>
      <c r="I435" s="744"/>
      <c r="J435" s="744"/>
      <c r="K435" s="744"/>
      <c r="L435" s="744"/>
      <c r="M435" s="744"/>
      <c r="N435" s="744"/>
      <c r="O435" s="744"/>
      <c r="P435" s="744"/>
      <c r="Q435" s="744"/>
      <c r="R435" s="744"/>
      <c r="S435" s="744"/>
      <c r="T435" s="744"/>
      <c r="U435" s="744"/>
      <c r="V435" s="744"/>
      <c r="W435" s="744"/>
      <c r="X435" s="744"/>
      <c r="Y435" s="744"/>
      <c r="Z435" s="744"/>
      <c r="AA435" s="744"/>
      <c r="AB435" s="744"/>
      <c r="AC435" s="744"/>
      <c r="AD435" s="744"/>
      <c r="AE435" s="744"/>
      <c r="AF435" s="744"/>
      <c r="AG435" s="744"/>
      <c r="AH435" s="744"/>
      <c r="AI435" s="744"/>
      <c r="AJ435" s="744"/>
      <c r="AK435" s="744"/>
      <c r="AL435" s="744"/>
      <c r="AM435" s="744"/>
      <c r="AN435" s="744"/>
      <c r="AO435" s="744"/>
      <c r="AP435" s="744"/>
      <c r="AQ435" s="744"/>
      <c r="AR435" s="744"/>
      <c r="AS435" s="744"/>
      <c r="AT435" s="744"/>
      <c r="AU435" s="744"/>
      <c r="AV435" s="744"/>
      <c r="AW435" s="744"/>
      <c r="AX435" s="744"/>
      <c r="AY435" s="744"/>
      <c r="AZ435" s="744"/>
      <c r="BA435" s="744"/>
      <c r="BB435" s="744"/>
      <c r="BC435" s="744"/>
      <c r="BD435" s="744"/>
      <c r="BE435" s="744"/>
      <c r="BF435" s="744"/>
      <c r="BG435" s="744"/>
      <c r="BH435" s="744"/>
      <c r="BI435" s="744"/>
      <c r="BJ435" s="744"/>
      <c r="BK435" s="744"/>
      <c r="BL435" s="744"/>
    </row>
    <row r="436" spans="1:64" s="752" customFormat="1" ht="15" customHeight="1">
      <c r="A436" s="746" t="s">
        <v>3428</v>
      </c>
      <c r="B436" s="746" t="s">
        <v>2876</v>
      </c>
      <c r="C436" s="748">
        <v>2044399</v>
      </c>
      <c r="D436" s="748" t="s">
        <v>3438</v>
      </c>
      <c r="E436" s="750" t="s">
        <v>3439</v>
      </c>
      <c r="F436" s="751">
        <v>2945000</v>
      </c>
      <c r="G436" s="765"/>
      <c r="H436" s="765"/>
      <c r="I436" s="744"/>
      <c r="J436" s="744"/>
      <c r="K436" s="744"/>
      <c r="L436" s="744"/>
      <c r="M436" s="744"/>
      <c r="N436" s="744"/>
      <c r="O436" s="744"/>
      <c r="P436" s="744"/>
      <c r="Q436" s="744"/>
      <c r="R436" s="744"/>
      <c r="S436" s="744"/>
      <c r="T436" s="744"/>
      <c r="U436" s="744"/>
      <c r="V436" s="744"/>
      <c r="W436" s="744"/>
      <c r="X436" s="744"/>
      <c r="Y436" s="744"/>
      <c r="Z436" s="744"/>
      <c r="AA436" s="744"/>
      <c r="AB436" s="744"/>
      <c r="AC436" s="744"/>
      <c r="AD436" s="744"/>
      <c r="AE436" s="744"/>
      <c r="AF436" s="744"/>
      <c r="AG436" s="744"/>
      <c r="AH436" s="744"/>
      <c r="AI436" s="744"/>
      <c r="AJ436" s="744"/>
      <c r="AK436" s="744"/>
      <c r="AL436" s="744"/>
      <c r="AM436" s="744"/>
      <c r="AN436" s="744"/>
      <c r="AO436" s="744"/>
      <c r="AP436" s="744"/>
      <c r="AQ436" s="744"/>
      <c r="AR436" s="744"/>
      <c r="AS436" s="744"/>
      <c r="AT436" s="744"/>
      <c r="AU436" s="744"/>
      <c r="AV436" s="744"/>
      <c r="AW436" s="744"/>
      <c r="AX436" s="744"/>
      <c r="AY436" s="744"/>
      <c r="AZ436" s="744"/>
      <c r="BA436" s="744"/>
      <c r="BB436" s="744"/>
      <c r="BC436" s="744"/>
      <c r="BD436" s="744"/>
      <c r="BE436" s="744"/>
      <c r="BF436" s="744"/>
      <c r="BG436" s="744"/>
      <c r="BH436" s="744"/>
      <c r="BI436" s="744"/>
      <c r="BJ436" s="744"/>
      <c r="BK436" s="744"/>
      <c r="BL436" s="744"/>
    </row>
    <row r="437" spans="1:64" s="752" customFormat="1" ht="15" customHeight="1">
      <c r="A437" s="746" t="s">
        <v>3428</v>
      </c>
      <c r="B437" s="746" t="s">
        <v>2875</v>
      </c>
      <c r="C437" s="790">
        <v>2044308</v>
      </c>
      <c r="D437" s="790" t="s">
        <v>3440</v>
      </c>
      <c r="E437" s="750" t="s">
        <v>3435</v>
      </c>
      <c r="F437" s="751">
        <v>37975</v>
      </c>
      <c r="G437" s="765"/>
      <c r="H437" s="765"/>
      <c r="I437" s="744"/>
      <c r="J437" s="744"/>
      <c r="K437" s="744"/>
      <c r="L437" s="744"/>
      <c r="M437" s="744"/>
      <c r="N437" s="744"/>
      <c r="O437" s="744"/>
      <c r="P437" s="744"/>
      <c r="Q437" s="744"/>
      <c r="R437" s="744"/>
      <c r="S437" s="744"/>
      <c r="T437" s="744"/>
      <c r="U437" s="744"/>
      <c r="V437" s="744"/>
      <c r="W437" s="744"/>
      <c r="X437" s="744"/>
      <c r="Y437" s="744"/>
      <c r="Z437" s="744"/>
      <c r="AA437" s="744"/>
      <c r="AB437" s="744"/>
      <c r="AC437" s="744"/>
      <c r="AD437" s="744"/>
      <c r="AE437" s="744"/>
      <c r="AF437" s="744"/>
      <c r="AG437" s="744"/>
      <c r="AH437" s="744"/>
      <c r="AI437" s="744"/>
      <c r="AJ437" s="744"/>
      <c r="AK437" s="744"/>
      <c r="AL437" s="744"/>
      <c r="AM437" s="744"/>
      <c r="AN437" s="744"/>
      <c r="AO437" s="744"/>
      <c r="AP437" s="744"/>
      <c r="AQ437" s="744"/>
      <c r="AR437" s="744"/>
      <c r="AS437" s="744"/>
      <c r="AT437" s="744"/>
      <c r="AU437" s="744"/>
      <c r="AV437" s="744"/>
      <c r="AW437" s="744"/>
      <c r="AX437" s="744"/>
      <c r="AY437" s="744"/>
      <c r="AZ437" s="744"/>
      <c r="BA437" s="744"/>
      <c r="BB437" s="744"/>
      <c r="BC437" s="744"/>
      <c r="BD437" s="744"/>
      <c r="BE437" s="744"/>
      <c r="BF437" s="744"/>
      <c r="BG437" s="744"/>
      <c r="BH437" s="744"/>
      <c r="BI437" s="744"/>
      <c r="BJ437" s="744"/>
      <c r="BK437" s="744"/>
      <c r="BL437" s="744"/>
    </row>
    <row r="438" spans="1:64" s="752" customFormat="1" ht="15" customHeight="1">
      <c r="A438" s="746" t="s">
        <v>3428</v>
      </c>
      <c r="B438" s="746" t="s">
        <v>2875</v>
      </c>
      <c r="C438" s="790">
        <v>2044264</v>
      </c>
      <c r="D438" s="792">
        <v>45324</v>
      </c>
      <c r="E438" s="750" t="s">
        <v>3435</v>
      </c>
      <c r="F438" s="751">
        <v>31855</v>
      </c>
      <c r="G438" s="765"/>
      <c r="H438" s="765"/>
      <c r="I438" s="744"/>
      <c r="J438" s="744"/>
      <c r="K438" s="744"/>
      <c r="L438" s="744"/>
      <c r="M438" s="744"/>
      <c r="N438" s="744"/>
      <c r="O438" s="744"/>
      <c r="P438" s="744"/>
      <c r="Q438" s="744"/>
      <c r="R438" s="744"/>
      <c r="S438" s="744"/>
      <c r="T438" s="744"/>
      <c r="U438" s="744"/>
      <c r="V438" s="744"/>
      <c r="W438" s="744"/>
      <c r="X438" s="744"/>
      <c r="Y438" s="744"/>
      <c r="Z438" s="744"/>
      <c r="AA438" s="744"/>
      <c r="AB438" s="744"/>
      <c r="AC438" s="744"/>
      <c r="AD438" s="744"/>
      <c r="AE438" s="744"/>
      <c r="AF438" s="744"/>
      <c r="AG438" s="744"/>
      <c r="AH438" s="744"/>
      <c r="AI438" s="744"/>
      <c r="AJ438" s="744"/>
      <c r="AK438" s="744"/>
      <c r="AL438" s="744"/>
      <c r="AM438" s="744"/>
      <c r="AN438" s="744"/>
      <c r="AO438" s="744"/>
      <c r="AP438" s="744"/>
      <c r="AQ438" s="744"/>
      <c r="AR438" s="744"/>
      <c r="AS438" s="744"/>
      <c r="AT438" s="744"/>
      <c r="AU438" s="744"/>
      <c r="AV438" s="744"/>
      <c r="AW438" s="744"/>
      <c r="AX438" s="744"/>
      <c r="AY438" s="744"/>
      <c r="AZ438" s="744"/>
      <c r="BA438" s="744"/>
      <c r="BB438" s="744"/>
      <c r="BC438" s="744"/>
      <c r="BD438" s="744"/>
      <c r="BE438" s="744"/>
      <c r="BF438" s="744"/>
      <c r="BG438" s="744"/>
      <c r="BH438" s="744"/>
      <c r="BI438" s="744"/>
      <c r="BJ438" s="744"/>
      <c r="BK438" s="744"/>
      <c r="BL438" s="744"/>
    </row>
    <row r="439" spans="1:64" s="752" customFormat="1" ht="15" customHeight="1">
      <c r="A439" s="746" t="s">
        <v>3428</v>
      </c>
      <c r="B439" s="746" t="s">
        <v>2626</v>
      </c>
      <c r="C439" s="790">
        <v>2193379</v>
      </c>
      <c r="D439" s="792">
        <v>45628</v>
      </c>
      <c r="E439" s="750" t="s">
        <v>3441</v>
      </c>
      <c r="F439" s="753">
        <v>85500</v>
      </c>
      <c r="G439" s="765"/>
      <c r="H439" s="765"/>
      <c r="I439" s="744"/>
      <c r="J439" s="744"/>
      <c r="K439" s="744"/>
      <c r="L439" s="744"/>
      <c r="M439" s="744"/>
      <c r="N439" s="744"/>
      <c r="O439" s="744"/>
      <c r="P439" s="744"/>
      <c r="Q439" s="744"/>
      <c r="R439" s="744"/>
      <c r="S439" s="744"/>
      <c r="T439" s="744"/>
      <c r="U439" s="744"/>
      <c r="V439" s="744"/>
      <c r="W439" s="744"/>
      <c r="X439" s="744"/>
      <c r="Y439" s="744"/>
      <c r="Z439" s="744"/>
      <c r="AA439" s="744"/>
      <c r="AB439" s="744"/>
      <c r="AC439" s="744"/>
      <c r="AD439" s="744"/>
      <c r="AE439" s="744"/>
      <c r="AF439" s="744"/>
      <c r="AG439" s="744"/>
      <c r="AH439" s="744"/>
      <c r="AI439" s="744"/>
      <c r="AJ439" s="744"/>
      <c r="AK439" s="744"/>
      <c r="AL439" s="744"/>
      <c r="AM439" s="744"/>
      <c r="AN439" s="744"/>
      <c r="AO439" s="744"/>
      <c r="AP439" s="744"/>
      <c r="AQ439" s="744"/>
      <c r="AR439" s="744"/>
      <c r="AS439" s="744"/>
      <c r="AT439" s="744"/>
      <c r="AU439" s="744"/>
      <c r="AV439" s="744"/>
      <c r="AW439" s="744"/>
      <c r="AX439" s="744"/>
      <c r="AY439" s="744"/>
      <c r="AZ439" s="744"/>
      <c r="BA439" s="744"/>
      <c r="BB439" s="744"/>
      <c r="BC439" s="744"/>
      <c r="BD439" s="744"/>
      <c r="BE439" s="744"/>
      <c r="BF439" s="744"/>
      <c r="BG439" s="744"/>
      <c r="BH439" s="744"/>
      <c r="BI439" s="744"/>
      <c r="BJ439" s="744"/>
      <c r="BK439" s="744"/>
      <c r="BL439" s="744"/>
    </row>
    <row r="440" spans="1:64" s="752" customFormat="1" ht="15" customHeight="1">
      <c r="A440" s="746" t="s">
        <v>3428</v>
      </c>
      <c r="B440" s="746" t="s">
        <v>2626</v>
      </c>
      <c r="C440" s="790">
        <v>2044329</v>
      </c>
      <c r="D440" s="792">
        <v>45628</v>
      </c>
      <c r="E440" s="750" t="s">
        <v>3442</v>
      </c>
      <c r="F440" s="751">
        <v>85500</v>
      </c>
      <c r="G440" s="765"/>
      <c r="H440" s="765"/>
      <c r="I440" s="744"/>
      <c r="J440" s="744"/>
      <c r="K440" s="744"/>
      <c r="L440" s="744"/>
      <c r="M440" s="744"/>
      <c r="N440" s="744"/>
      <c r="O440" s="744"/>
      <c r="P440" s="744"/>
      <c r="Q440" s="744"/>
      <c r="R440" s="744"/>
      <c r="S440" s="744"/>
      <c r="T440" s="744"/>
      <c r="U440" s="744"/>
      <c r="V440" s="744"/>
      <c r="W440" s="744"/>
      <c r="X440" s="744"/>
      <c r="Y440" s="744"/>
      <c r="Z440" s="744"/>
      <c r="AA440" s="744"/>
      <c r="AB440" s="744"/>
      <c r="AC440" s="744"/>
      <c r="AD440" s="744"/>
      <c r="AE440" s="744"/>
      <c r="AF440" s="744"/>
      <c r="AG440" s="744"/>
      <c r="AH440" s="744"/>
      <c r="AI440" s="744"/>
      <c r="AJ440" s="744"/>
      <c r="AK440" s="744"/>
      <c r="AL440" s="744"/>
      <c r="AM440" s="744"/>
      <c r="AN440" s="744"/>
      <c r="AO440" s="744"/>
      <c r="AP440" s="744"/>
      <c r="AQ440" s="744"/>
      <c r="AR440" s="744"/>
      <c r="AS440" s="744"/>
      <c r="AT440" s="744"/>
      <c r="AU440" s="744"/>
      <c r="AV440" s="744"/>
      <c r="AW440" s="744"/>
      <c r="AX440" s="744"/>
      <c r="AY440" s="744"/>
      <c r="AZ440" s="744"/>
      <c r="BA440" s="744"/>
      <c r="BB440" s="744"/>
      <c r="BC440" s="744"/>
      <c r="BD440" s="744"/>
      <c r="BE440" s="744"/>
      <c r="BF440" s="744"/>
      <c r="BG440" s="744"/>
      <c r="BH440" s="744"/>
      <c r="BI440" s="744"/>
      <c r="BJ440" s="744"/>
      <c r="BK440" s="744"/>
      <c r="BL440" s="744"/>
    </row>
    <row r="441" spans="1:64" s="752" customFormat="1" ht="15" customHeight="1">
      <c r="A441" s="746" t="s">
        <v>3428</v>
      </c>
      <c r="B441" s="746" t="s">
        <v>2626</v>
      </c>
      <c r="C441" s="790">
        <v>2193377</v>
      </c>
      <c r="D441" s="792">
        <v>45628</v>
      </c>
      <c r="E441" s="750" t="s">
        <v>3443</v>
      </c>
      <c r="F441" s="751">
        <v>85500</v>
      </c>
      <c r="G441" s="765"/>
      <c r="H441" s="765"/>
      <c r="I441" s="744"/>
      <c r="J441" s="744"/>
      <c r="K441" s="744"/>
      <c r="L441" s="744"/>
      <c r="M441" s="744"/>
      <c r="N441" s="744"/>
      <c r="O441" s="744"/>
      <c r="P441" s="744"/>
      <c r="Q441" s="744"/>
      <c r="R441" s="744"/>
      <c r="S441" s="744"/>
      <c r="T441" s="744"/>
      <c r="U441" s="744"/>
      <c r="V441" s="744"/>
      <c r="W441" s="744"/>
      <c r="X441" s="744"/>
      <c r="Y441" s="744"/>
      <c r="Z441" s="744"/>
      <c r="AA441" s="744"/>
      <c r="AB441" s="744"/>
      <c r="AC441" s="744"/>
      <c r="AD441" s="744"/>
      <c r="AE441" s="744"/>
      <c r="AF441" s="744"/>
      <c r="AG441" s="744"/>
      <c r="AH441" s="744"/>
      <c r="AI441" s="744"/>
      <c r="AJ441" s="744"/>
      <c r="AK441" s="744"/>
      <c r="AL441" s="744"/>
      <c r="AM441" s="744"/>
      <c r="AN441" s="744"/>
      <c r="AO441" s="744"/>
      <c r="AP441" s="744"/>
      <c r="AQ441" s="744"/>
      <c r="AR441" s="744"/>
      <c r="AS441" s="744"/>
      <c r="AT441" s="744"/>
      <c r="AU441" s="744"/>
      <c r="AV441" s="744"/>
      <c r="AW441" s="744"/>
      <c r="AX441" s="744"/>
      <c r="AY441" s="744"/>
      <c r="AZ441" s="744"/>
      <c r="BA441" s="744"/>
      <c r="BB441" s="744"/>
      <c r="BC441" s="744"/>
      <c r="BD441" s="744"/>
      <c r="BE441" s="744"/>
      <c r="BF441" s="744"/>
      <c r="BG441" s="744"/>
      <c r="BH441" s="744"/>
      <c r="BI441" s="744"/>
      <c r="BJ441" s="744"/>
      <c r="BK441" s="744"/>
      <c r="BL441" s="744"/>
    </row>
    <row r="442" spans="1:64" s="752" customFormat="1" ht="15" customHeight="1">
      <c r="A442" s="746" t="s">
        <v>3428</v>
      </c>
      <c r="B442" s="746" t="s">
        <v>2847</v>
      </c>
      <c r="C442" s="790">
        <v>2044256</v>
      </c>
      <c r="D442" s="792" t="s">
        <v>3434</v>
      </c>
      <c r="E442" s="750" t="s">
        <v>3435</v>
      </c>
      <c r="F442" s="751">
        <v>20220</v>
      </c>
      <c r="G442" s="765"/>
      <c r="H442" s="765"/>
      <c r="I442" s="744"/>
      <c r="J442" s="744"/>
      <c r="K442" s="744"/>
      <c r="L442" s="744"/>
      <c r="M442" s="744"/>
      <c r="N442" s="744"/>
      <c r="O442" s="744"/>
      <c r="P442" s="744"/>
      <c r="Q442" s="744"/>
      <c r="R442" s="744"/>
      <c r="S442" s="744"/>
      <c r="T442" s="744"/>
      <c r="U442" s="744"/>
      <c r="V442" s="744"/>
      <c r="W442" s="744"/>
      <c r="X442" s="744"/>
      <c r="Y442" s="744"/>
      <c r="Z442" s="744"/>
      <c r="AA442" s="744"/>
      <c r="AB442" s="744"/>
      <c r="AC442" s="744"/>
      <c r="AD442" s="744"/>
      <c r="AE442" s="744"/>
      <c r="AF442" s="744"/>
      <c r="AG442" s="744"/>
      <c r="AH442" s="744"/>
      <c r="AI442" s="744"/>
      <c r="AJ442" s="744"/>
      <c r="AK442" s="744"/>
      <c r="AL442" s="744"/>
      <c r="AM442" s="744"/>
      <c r="AN442" s="744"/>
      <c r="AO442" s="744"/>
      <c r="AP442" s="744"/>
      <c r="AQ442" s="744"/>
      <c r="AR442" s="744"/>
      <c r="AS442" s="744"/>
      <c r="AT442" s="744"/>
      <c r="AU442" s="744"/>
      <c r="AV442" s="744"/>
      <c r="AW442" s="744"/>
      <c r="AX442" s="744"/>
      <c r="AY442" s="744"/>
      <c r="AZ442" s="744"/>
      <c r="BA442" s="744"/>
      <c r="BB442" s="744"/>
      <c r="BC442" s="744"/>
      <c r="BD442" s="744"/>
      <c r="BE442" s="744"/>
      <c r="BF442" s="744"/>
      <c r="BG442" s="744"/>
      <c r="BH442" s="744"/>
      <c r="BI442" s="744"/>
      <c r="BJ442" s="744"/>
      <c r="BK442" s="744"/>
      <c r="BL442" s="744"/>
    </row>
    <row r="443" spans="1:64" s="752" customFormat="1" ht="15" customHeight="1">
      <c r="A443" s="746" t="s">
        <v>3428</v>
      </c>
      <c r="B443" s="747" t="s">
        <v>2872</v>
      </c>
      <c r="C443" s="790">
        <v>3817357</v>
      </c>
      <c r="D443" s="792" t="s">
        <v>3430</v>
      </c>
      <c r="E443" s="750" t="s">
        <v>3444</v>
      </c>
      <c r="F443" s="751">
        <v>699999</v>
      </c>
      <c r="G443" s="765"/>
      <c r="H443" s="765"/>
      <c r="I443" s="744"/>
      <c r="J443" s="744"/>
      <c r="K443" s="744"/>
      <c r="L443" s="744"/>
      <c r="M443" s="744"/>
      <c r="N443" s="744"/>
      <c r="O443" s="744"/>
      <c r="P443" s="744"/>
      <c r="Q443" s="744"/>
      <c r="R443" s="744"/>
      <c r="S443" s="744"/>
      <c r="T443" s="744"/>
      <c r="U443" s="744"/>
      <c r="V443" s="744"/>
      <c r="W443" s="744"/>
      <c r="X443" s="744"/>
      <c r="Y443" s="744"/>
      <c r="Z443" s="744"/>
      <c r="AA443" s="744"/>
      <c r="AB443" s="744"/>
      <c r="AC443" s="744"/>
      <c r="AD443" s="744"/>
      <c r="AE443" s="744"/>
      <c r="AF443" s="744"/>
      <c r="AG443" s="744"/>
      <c r="AH443" s="744"/>
      <c r="AI443" s="744"/>
      <c r="AJ443" s="744"/>
      <c r="AK443" s="744"/>
      <c r="AL443" s="744"/>
      <c r="AM443" s="744"/>
      <c r="AN443" s="744"/>
      <c r="AO443" s="744"/>
      <c r="AP443" s="744"/>
      <c r="AQ443" s="744"/>
      <c r="AR443" s="744"/>
      <c r="AS443" s="744"/>
      <c r="AT443" s="744"/>
      <c r="AU443" s="744"/>
      <c r="AV443" s="744"/>
      <c r="AW443" s="744"/>
      <c r="AX443" s="744"/>
      <c r="AY443" s="744"/>
      <c r="AZ443" s="744"/>
      <c r="BA443" s="744"/>
      <c r="BB443" s="744"/>
      <c r="BC443" s="744"/>
      <c r="BD443" s="744"/>
      <c r="BE443" s="744"/>
      <c r="BF443" s="744"/>
      <c r="BG443" s="744"/>
      <c r="BH443" s="744"/>
      <c r="BI443" s="744"/>
      <c r="BJ443" s="744"/>
      <c r="BK443" s="744"/>
      <c r="BL443" s="744"/>
    </row>
    <row r="444" spans="1:64" s="752" customFormat="1" ht="15" customHeight="1">
      <c r="A444" s="746" t="s">
        <v>3428</v>
      </c>
      <c r="B444" s="746" t="s">
        <v>3445</v>
      </c>
      <c r="C444" s="790">
        <v>3817275</v>
      </c>
      <c r="D444" s="792" t="s">
        <v>3446</v>
      </c>
      <c r="E444" s="750" t="s">
        <v>3447</v>
      </c>
      <c r="F444" s="751">
        <v>2049320</v>
      </c>
      <c r="G444" s="765"/>
      <c r="H444" s="765"/>
      <c r="I444" s="744"/>
      <c r="J444" s="744"/>
      <c r="K444" s="744"/>
      <c r="L444" s="744"/>
      <c r="M444" s="744"/>
      <c r="N444" s="744"/>
      <c r="O444" s="744"/>
      <c r="P444" s="744"/>
      <c r="Q444" s="744"/>
      <c r="R444" s="744"/>
      <c r="S444" s="744"/>
      <c r="T444" s="744"/>
      <c r="U444" s="744"/>
      <c r="V444" s="744"/>
      <c r="W444" s="744"/>
      <c r="X444" s="744"/>
      <c r="Y444" s="744"/>
      <c r="Z444" s="744"/>
      <c r="AA444" s="744"/>
      <c r="AB444" s="744"/>
      <c r="AC444" s="744"/>
      <c r="AD444" s="744"/>
      <c r="AE444" s="744"/>
      <c r="AF444" s="744"/>
      <c r="AG444" s="744"/>
      <c r="AH444" s="744"/>
      <c r="AI444" s="744"/>
      <c r="AJ444" s="744"/>
      <c r="AK444" s="744"/>
      <c r="AL444" s="744"/>
      <c r="AM444" s="744"/>
      <c r="AN444" s="744"/>
      <c r="AO444" s="744"/>
      <c r="AP444" s="744"/>
      <c r="AQ444" s="744"/>
      <c r="AR444" s="744"/>
      <c r="AS444" s="744"/>
      <c r="AT444" s="744"/>
      <c r="AU444" s="744"/>
      <c r="AV444" s="744"/>
      <c r="AW444" s="744"/>
      <c r="AX444" s="744"/>
      <c r="AY444" s="744"/>
      <c r="AZ444" s="744"/>
      <c r="BA444" s="744"/>
      <c r="BB444" s="744"/>
      <c r="BC444" s="744"/>
      <c r="BD444" s="744"/>
      <c r="BE444" s="744"/>
      <c r="BF444" s="744"/>
      <c r="BG444" s="744"/>
      <c r="BH444" s="744"/>
      <c r="BI444" s="744"/>
      <c r="BJ444" s="744"/>
      <c r="BK444" s="744"/>
      <c r="BL444" s="744"/>
    </row>
    <row r="445" spans="1:64" s="752" customFormat="1" ht="15" customHeight="1">
      <c r="A445" s="746" t="s">
        <v>3448</v>
      </c>
      <c r="B445" s="748" t="s">
        <v>3449</v>
      </c>
      <c r="C445" s="748">
        <v>2090943</v>
      </c>
      <c r="D445" s="783">
        <v>45455</v>
      </c>
      <c r="E445" s="760" t="s">
        <v>2891</v>
      </c>
      <c r="F445" s="751">
        <v>4811919</v>
      </c>
      <c r="G445" s="765">
        <v>4811919.5999999996</v>
      </c>
      <c r="H445" s="765">
        <f t="shared" ref="H445:H473" si="6">F445-G445</f>
        <v>-0.59999999962747097</v>
      </c>
      <c r="I445" s="744"/>
      <c r="J445" s="744"/>
      <c r="K445" s="744"/>
      <c r="L445" s="744"/>
      <c r="M445" s="744"/>
      <c r="N445" s="744"/>
      <c r="O445" s="744"/>
      <c r="P445" s="744"/>
      <c r="Q445" s="744"/>
      <c r="R445" s="744"/>
      <c r="S445" s="744"/>
      <c r="T445" s="744"/>
      <c r="U445" s="744"/>
      <c r="V445" s="744"/>
      <c r="W445" s="744"/>
      <c r="X445" s="744"/>
      <c r="Y445" s="744"/>
      <c r="Z445" s="744"/>
      <c r="AA445" s="744"/>
      <c r="AB445" s="744"/>
      <c r="AC445" s="744"/>
      <c r="AD445" s="744"/>
      <c r="AE445" s="744"/>
      <c r="AF445" s="744"/>
      <c r="AG445" s="744"/>
      <c r="AH445" s="744"/>
      <c r="AI445" s="744"/>
      <c r="AJ445" s="744"/>
      <c r="AK445" s="744"/>
      <c r="AL445" s="744"/>
      <c r="AM445" s="744"/>
      <c r="AN445" s="744"/>
      <c r="AO445" s="744"/>
      <c r="AP445" s="744"/>
      <c r="AQ445" s="744"/>
      <c r="AR445" s="744"/>
      <c r="AS445" s="744"/>
      <c r="AT445" s="744"/>
      <c r="AU445" s="744"/>
      <c r="AV445" s="744"/>
      <c r="AW445" s="744"/>
      <c r="AX445" s="744"/>
      <c r="AY445" s="744"/>
      <c r="AZ445" s="744"/>
      <c r="BA445" s="744"/>
      <c r="BB445" s="744"/>
      <c r="BC445" s="744"/>
      <c r="BD445" s="744"/>
      <c r="BE445" s="744"/>
      <c r="BF445" s="744"/>
      <c r="BG445" s="744"/>
      <c r="BH445" s="744"/>
      <c r="BI445" s="744"/>
      <c r="BJ445" s="744"/>
      <c r="BK445" s="744"/>
      <c r="BL445" s="744"/>
    </row>
    <row r="446" spans="1:64" s="752" customFormat="1" ht="15" customHeight="1">
      <c r="A446" s="746" t="s">
        <v>3448</v>
      </c>
      <c r="B446" s="748" t="s">
        <v>3048</v>
      </c>
      <c r="C446" s="748">
        <v>2248152</v>
      </c>
      <c r="D446" s="783">
        <v>45058</v>
      </c>
      <c r="E446" s="760" t="s">
        <v>2895</v>
      </c>
      <c r="F446" s="751">
        <v>18865</v>
      </c>
      <c r="G446" s="765">
        <v>18865</v>
      </c>
      <c r="H446" s="765">
        <f t="shared" si="6"/>
        <v>0</v>
      </c>
      <c r="I446" s="744"/>
      <c r="J446" s="744"/>
      <c r="K446" s="744"/>
      <c r="L446" s="744"/>
      <c r="M446" s="744"/>
      <c r="N446" s="744"/>
      <c r="O446" s="744"/>
      <c r="P446" s="744"/>
      <c r="Q446" s="744"/>
      <c r="R446" s="744"/>
      <c r="S446" s="744"/>
      <c r="T446" s="744"/>
      <c r="U446" s="744"/>
      <c r="V446" s="744"/>
      <c r="W446" s="744"/>
      <c r="X446" s="744"/>
      <c r="Y446" s="744"/>
      <c r="Z446" s="744"/>
      <c r="AA446" s="744"/>
      <c r="AB446" s="744"/>
      <c r="AC446" s="744"/>
      <c r="AD446" s="744"/>
      <c r="AE446" s="744"/>
      <c r="AF446" s="744"/>
      <c r="AG446" s="744"/>
      <c r="AH446" s="744"/>
      <c r="AI446" s="744"/>
      <c r="AJ446" s="744"/>
      <c r="AK446" s="744"/>
      <c r="AL446" s="744"/>
      <c r="AM446" s="744"/>
      <c r="AN446" s="744"/>
      <c r="AO446" s="744"/>
      <c r="AP446" s="744"/>
      <c r="AQ446" s="744"/>
      <c r="AR446" s="744"/>
      <c r="AS446" s="744"/>
      <c r="AT446" s="744"/>
      <c r="AU446" s="744"/>
      <c r="AV446" s="744"/>
      <c r="AW446" s="744"/>
      <c r="AX446" s="744"/>
      <c r="AY446" s="744"/>
      <c r="AZ446" s="744"/>
      <c r="BA446" s="744"/>
      <c r="BB446" s="744"/>
      <c r="BC446" s="744"/>
      <c r="BD446" s="744"/>
      <c r="BE446" s="744"/>
      <c r="BF446" s="744"/>
      <c r="BG446" s="744"/>
      <c r="BH446" s="744"/>
      <c r="BI446" s="744"/>
      <c r="BJ446" s="744"/>
      <c r="BK446" s="744"/>
      <c r="BL446" s="744"/>
    </row>
    <row r="447" spans="1:64" s="752" customFormat="1" ht="15" customHeight="1">
      <c r="A447" s="746" t="s">
        <v>3448</v>
      </c>
      <c r="B447" s="748" t="s">
        <v>2878</v>
      </c>
      <c r="C447" s="756" t="s">
        <v>3450</v>
      </c>
      <c r="D447" s="783">
        <v>45190</v>
      </c>
      <c r="E447" s="760" t="s">
        <v>2885</v>
      </c>
      <c r="F447" s="751">
        <v>589435.43999999994</v>
      </c>
      <c r="G447" s="751">
        <v>589435.43999999994</v>
      </c>
      <c r="H447" s="765">
        <f t="shared" si="6"/>
        <v>0</v>
      </c>
      <c r="I447" s="744"/>
      <c r="J447" s="744"/>
      <c r="K447" s="744"/>
      <c r="L447" s="744"/>
      <c r="M447" s="744"/>
      <c r="N447" s="744"/>
      <c r="O447" s="744"/>
      <c r="P447" s="744"/>
      <c r="Q447" s="744"/>
      <c r="R447" s="744"/>
      <c r="S447" s="744"/>
      <c r="T447" s="744"/>
      <c r="U447" s="744"/>
      <c r="V447" s="744"/>
      <c r="W447" s="744"/>
      <c r="X447" s="744"/>
      <c r="Y447" s="744"/>
      <c r="Z447" s="744"/>
      <c r="AA447" s="744"/>
      <c r="AB447" s="744"/>
      <c r="AC447" s="744"/>
      <c r="AD447" s="744"/>
      <c r="AE447" s="744"/>
      <c r="AF447" s="744"/>
      <c r="AG447" s="744"/>
      <c r="AH447" s="744"/>
      <c r="AI447" s="744"/>
      <c r="AJ447" s="744"/>
      <c r="AK447" s="744"/>
      <c r="AL447" s="744"/>
      <c r="AM447" s="744"/>
      <c r="AN447" s="744"/>
      <c r="AO447" s="744"/>
      <c r="AP447" s="744"/>
      <c r="AQ447" s="744"/>
      <c r="AR447" s="744"/>
      <c r="AS447" s="744"/>
      <c r="AT447" s="744"/>
      <c r="AU447" s="744"/>
      <c r="AV447" s="744"/>
      <c r="AW447" s="744"/>
      <c r="AX447" s="744"/>
      <c r="AY447" s="744"/>
      <c r="AZ447" s="744"/>
      <c r="BA447" s="744"/>
      <c r="BB447" s="744"/>
      <c r="BC447" s="744"/>
      <c r="BD447" s="744"/>
      <c r="BE447" s="744"/>
      <c r="BF447" s="744"/>
      <c r="BG447" s="744"/>
      <c r="BH447" s="744"/>
      <c r="BI447" s="744"/>
      <c r="BJ447" s="744"/>
      <c r="BK447" s="744"/>
      <c r="BL447" s="744"/>
    </row>
    <row r="448" spans="1:64" s="752" customFormat="1" ht="15" customHeight="1">
      <c r="A448" s="746" t="s">
        <v>3448</v>
      </c>
      <c r="B448" s="748" t="s">
        <v>2880</v>
      </c>
      <c r="C448" s="748">
        <v>2195042</v>
      </c>
      <c r="D448" s="783">
        <v>45322</v>
      </c>
      <c r="E448" s="760" t="s">
        <v>3451</v>
      </c>
      <c r="F448" s="751">
        <v>65000</v>
      </c>
      <c r="G448" s="751">
        <v>65000</v>
      </c>
      <c r="H448" s="765">
        <f t="shared" si="6"/>
        <v>0</v>
      </c>
      <c r="I448" s="744"/>
      <c r="J448" s="744"/>
      <c r="K448" s="744"/>
      <c r="L448" s="744"/>
      <c r="M448" s="744"/>
      <c r="N448" s="744"/>
      <c r="O448" s="744"/>
      <c r="P448" s="744"/>
      <c r="Q448" s="744"/>
      <c r="R448" s="744"/>
      <c r="S448" s="744"/>
      <c r="T448" s="744"/>
      <c r="U448" s="744"/>
      <c r="V448" s="744"/>
      <c r="W448" s="744"/>
      <c r="X448" s="744"/>
      <c r="Y448" s="744"/>
      <c r="Z448" s="744"/>
      <c r="AA448" s="744"/>
      <c r="AB448" s="744"/>
      <c r="AC448" s="744"/>
      <c r="AD448" s="744"/>
      <c r="AE448" s="744"/>
      <c r="AF448" s="744"/>
      <c r="AG448" s="744"/>
      <c r="AH448" s="744"/>
      <c r="AI448" s="744"/>
      <c r="AJ448" s="744"/>
      <c r="AK448" s="744"/>
      <c r="AL448" s="744"/>
      <c r="AM448" s="744"/>
      <c r="AN448" s="744"/>
      <c r="AO448" s="744"/>
      <c r="AP448" s="744"/>
      <c r="AQ448" s="744"/>
      <c r="AR448" s="744"/>
      <c r="AS448" s="744"/>
      <c r="AT448" s="744"/>
      <c r="AU448" s="744"/>
      <c r="AV448" s="744"/>
      <c r="AW448" s="744"/>
      <c r="AX448" s="744"/>
      <c r="AY448" s="744"/>
      <c r="AZ448" s="744"/>
      <c r="BA448" s="744"/>
      <c r="BB448" s="744"/>
      <c r="BC448" s="744"/>
      <c r="BD448" s="744"/>
      <c r="BE448" s="744"/>
      <c r="BF448" s="744"/>
      <c r="BG448" s="744"/>
      <c r="BH448" s="744"/>
      <c r="BI448" s="744"/>
      <c r="BJ448" s="744"/>
      <c r="BK448" s="744"/>
      <c r="BL448" s="744"/>
    </row>
    <row r="449" spans="1:64" s="752" customFormat="1" ht="15" customHeight="1">
      <c r="A449" s="746" t="s">
        <v>3448</v>
      </c>
      <c r="B449" s="748" t="s">
        <v>2882</v>
      </c>
      <c r="C449" s="748">
        <v>2195022</v>
      </c>
      <c r="D449" s="783">
        <v>45223</v>
      </c>
      <c r="E449" s="760" t="s">
        <v>3452</v>
      </c>
      <c r="F449" s="751">
        <v>50000</v>
      </c>
      <c r="G449" s="765">
        <v>50000</v>
      </c>
      <c r="H449" s="765">
        <f t="shared" si="6"/>
        <v>0</v>
      </c>
      <c r="I449" s="744"/>
      <c r="J449" s="744"/>
      <c r="K449" s="744"/>
      <c r="L449" s="744"/>
      <c r="M449" s="744"/>
      <c r="N449" s="744"/>
      <c r="O449" s="744"/>
      <c r="P449" s="744"/>
      <c r="Q449" s="744"/>
      <c r="R449" s="744"/>
      <c r="S449" s="744"/>
      <c r="T449" s="744"/>
      <c r="U449" s="744"/>
      <c r="V449" s="744"/>
      <c r="W449" s="744"/>
      <c r="X449" s="744"/>
      <c r="Y449" s="744"/>
      <c r="Z449" s="744"/>
      <c r="AA449" s="744"/>
      <c r="AB449" s="744"/>
      <c r="AC449" s="744"/>
      <c r="AD449" s="744"/>
      <c r="AE449" s="744"/>
      <c r="AF449" s="744"/>
      <c r="AG449" s="744"/>
      <c r="AH449" s="744"/>
      <c r="AI449" s="744"/>
      <c r="AJ449" s="744"/>
      <c r="AK449" s="744"/>
      <c r="AL449" s="744"/>
      <c r="AM449" s="744"/>
      <c r="AN449" s="744"/>
      <c r="AO449" s="744"/>
      <c r="AP449" s="744"/>
      <c r="AQ449" s="744"/>
      <c r="AR449" s="744"/>
      <c r="AS449" s="744"/>
      <c r="AT449" s="744"/>
      <c r="AU449" s="744"/>
      <c r="AV449" s="744"/>
      <c r="AW449" s="744"/>
      <c r="AX449" s="744"/>
      <c r="AY449" s="744"/>
      <c r="AZ449" s="744"/>
      <c r="BA449" s="744"/>
      <c r="BB449" s="744"/>
      <c r="BC449" s="744"/>
      <c r="BD449" s="744"/>
      <c r="BE449" s="744"/>
      <c r="BF449" s="744"/>
      <c r="BG449" s="744"/>
      <c r="BH449" s="744"/>
      <c r="BI449" s="744"/>
      <c r="BJ449" s="744"/>
      <c r="BK449" s="744"/>
      <c r="BL449" s="744"/>
    </row>
    <row r="450" spans="1:64" s="752" customFormat="1" ht="15" customHeight="1">
      <c r="A450" s="746" t="s">
        <v>3448</v>
      </c>
      <c r="B450" s="748" t="s">
        <v>2882</v>
      </c>
      <c r="C450" s="748">
        <v>2195020</v>
      </c>
      <c r="D450" s="783">
        <v>45197</v>
      </c>
      <c r="E450" s="760" t="s">
        <v>3452</v>
      </c>
      <c r="F450" s="751">
        <v>18700</v>
      </c>
      <c r="G450" s="765">
        <v>18700</v>
      </c>
      <c r="H450" s="765">
        <f t="shared" si="6"/>
        <v>0</v>
      </c>
      <c r="I450" s="744"/>
      <c r="J450" s="744"/>
      <c r="K450" s="744"/>
      <c r="L450" s="744"/>
      <c r="M450" s="744"/>
      <c r="N450" s="744"/>
      <c r="O450" s="744"/>
      <c r="P450" s="744"/>
      <c r="Q450" s="744"/>
      <c r="R450" s="744"/>
      <c r="S450" s="744"/>
      <c r="T450" s="744"/>
      <c r="U450" s="744"/>
      <c r="V450" s="744"/>
      <c r="W450" s="744"/>
      <c r="X450" s="744"/>
      <c r="Y450" s="744"/>
      <c r="Z450" s="744"/>
      <c r="AA450" s="744"/>
      <c r="AB450" s="744"/>
      <c r="AC450" s="744"/>
      <c r="AD450" s="744"/>
      <c r="AE450" s="744"/>
      <c r="AF450" s="744"/>
      <c r="AG450" s="744"/>
      <c r="AH450" s="744"/>
      <c r="AI450" s="744"/>
      <c r="AJ450" s="744"/>
      <c r="AK450" s="744"/>
      <c r="AL450" s="744"/>
      <c r="AM450" s="744"/>
      <c r="AN450" s="744"/>
      <c r="AO450" s="744"/>
      <c r="AP450" s="744"/>
      <c r="AQ450" s="744"/>
      <c r="AR450" s="744"/>
      <c r="AS450" s="744"/>
      <c r="AT450" s="744"/>
      <c r="AU450" s="744"/>
      <c r="AV450" s="744"/>
      <c r="AW450" s="744"/>
      <c r="AX450" s="744"/>
      <c r="AY450" s="744"/>
      <c r="AZ450" s="744"/>
      <c r="BA450" s="744"/>
      <c r="BB450" s="744"/>
      <c r="BC450" s="744"/>
      <c r="BD450" s="744"/>
      <c r="BE450" s="744"/>
      <c r="BF450" s="744"/>
      <c r="BG450" s="744"/>
      <c r="BH450" s="744"/>
      <c r="BI450" s="744"/>
      <c r="BJ450" s="744"/>
      <c r="BK450" s="744"/>
      <c r="BL450" s="744"/>
    </row>
    <row r="451" spans="1:64" s="752" customFormat="1" ht="15" customHeight="1">
      <c r="A451" s="746" t="s">
        <v>3448</v>
      </c>
      <c r="B451" s="748" t="s">
        <v>3453</v>
      </c>
      <c r="C451" s="748"/>
      <c r="D451" s="783">
        <v>45060</v>
      </c>
      <c r="E451" s="760" t="s">
        <v>2885</v>
      </c>
      <c r="F451" s="751">
        <v>141970</v>
      </c>
      <c r="G451" s="765">
        <v>141970</v>
      </c>
      <c r="H451" s="765">
        <f t="shared" si="6"/>
        <v>0</v>
      </c>
      <c r="I451" s="744"/>
      <c r="J451" s="744"/>
      <c r="K451" s="744"/>
      <c r="L451" s="744"/>
      <c r="M451" s="744"/>
      <c r="N451" s="744"/>
      <c r="O451" s="744"/>
      <c r="P451" s="744"/>
      <c r="Q451" s="744"/>
      <c r="R451" s="744"/>
      <c r="S451" s="744"/>
      <c r="T451" s="744"/>
      <c r="U451" s="744"/>
      <c r="V451" s="744"/>
      <c r="W451" s="744"/>
      <c r="X451" s="744"/>
      <c r="Y451" s="744"/>
      <c r="Z451" s="744"/>
      <c r="AA451" s="744"/>
      <c r="AB451" s="744"/>
      <c r="AC451" s="744"/>
      <c r="AD451" s="744"/>
      <c r="AE451" s="744"/>
      <c r="AF451" s="744"/>
      <c r="AG451" s="744"/>
      <c r="AH451" s="744"/>
      <c r="AI451" s="744"/>
      <c r="AJ451" s="744"/>
      <c r="AK451" s="744"/>
      <c r="AL451" s="744"/>
      <c r="AM451" s="744"/>
      <c r="AN451" s="744"/>
      <c r="AO451" s="744"/>
      <c r="AP451" s="744"/>
      <c r="AQ451" s="744"/>
      <c r="AR451" s="744"/>
      <c r="AS451" s="744"/>
      <c r="AT451" s="744"/>
      <c r="AU451" s="744"/>
      <c r="AV451" s="744"/>
      <c r="AW451" s="744"/>
      <c r="AX451" s="744"/>
      <c r="AY451" s="744"/>
      <c r="AZ451" s="744"/>
      <c r="BA451" s="744"/>
      <c r="BB451" s="744"/>
      <c r="BC451" s="744"/>
      <c r="BD451" s="744"/>
      <c r="BE451" s="744"/>
      <c r="BF451" s="744"/>
      <c r="BG451" s="744"/>
      <c r="BH451" s="744"/>
      <c r="BI451" s="744"/>
      <c r="BJ451" s="744"/>
      <c r="BK451" s="744"/>
      <c r="BL451" s="744"/>
    </row>
    <row r="452" spans="1:64" s="752" customFormat="1" ht="15" customHeight="1">
      <c r="A452" s="746" t="s">
        <v>3448</v>
      </c>
      <c r="B452" s="748" t="s">
        <v>3454</v>
      </c>
      <c r="C452" s="748"/>
      <c r="D452" s="783">
        <v>45293</v>
      </c>
      <c r="E452" s="760" t="s">
        <v>2893</v>
      </c>
      <c r="F452" s="751">
        <v>2074820</v>
      </c>
      <c r="G452" s="765">
        <v>2074820</v>
      </c>
      <c r="H452" s="765">
        <f t="shared" si="6"/>
        <v>0</v>
      </c>
      <c r="I452" s="744"/>
      <c r="J452" s="744"/>
      <c r="K452" s="744"/>
      <c r="L452" s="744"/>
      <c r="M452" s="744"/>
      <c r="N452" s="744"/>
      <c r="O452" s="744"/>
      <c r="P452" s="744"/>
      <c r="Q452" s="744"/>
      <c r="R452" s="744"/>
      <c r="S452" s="744"/>
      <c r="T452" s="744"/>
      <c r="U452" s="744"/>
      <c r="V452" s="744"/>
      <c r="W452" s="744"/>
      <c r="X452" s="744"/>
      <c r="Y452" s="744"/>
      <c r="Z452" s="744"/>
      <c r="AA452" s="744"/>
      <c r="AB452" s="744"/>
      <c r="AC452" s="744"/>
      <c r="AD452" s="744"/>
      <c r="AE452" s="744"/>
      <c r="AF452" s="744"/>
      <c r="AG452" s="744"/>
      <c r="AH452" s="744"/>
      <c r="AI452" s="744"/>
      <c r="AJ452" s="744"/>
      <c r="AK452" s="744"/>
      <c r="AL452" s="744"/>
      <c r="AM452" s="744"/>
      <c r="AN452" s="744"/>
      <c r="AO452" s="744"/>
      <c r="AP452" s="744"/>
      <c r="AQ452" s="744"/>
      <c r="AR452" s="744"/>
      <c r="AS452" s="744"/>
      <c r="AT452" s="744"/>
      <c r="AU452" s="744"/>
      <c r="AV452" s="744"/>
      <c r="AW452" s="744"/>
      <c r="AX452" s="744"/>
      <c r="AY452" s="744"/>
      <c r="AZ452" s="744"/>
      <c r="BA452" s="744"/>
      <c r="BB452" s="744"/>
      <c r="BC452" s="744"/>
      <c r="BD452" s="744"/>
      <c r="BE452" s="744"/>
      <c r="BF452" s="744"/>
      <c r="BG452" s="744"/>
      <c r="BH452" s="744"/>
      <c r="BI452" s="744"/>
      <c r="BJ452" s="744"/>
      <c r="BK452" s="744"/>
      <c r="BL452" s="744"/>
    </row>
    <row r="453" spans="1:64" s="752" customFormat="1" ht="15" customHeight="1">
      <c r="A453" s="746" t="s">
        <v>3448</v>
      </c>
      <c r="B453" s="748" t="s">
        <v>2879</v>
      </c>
      <c r="C453" s="748"/>
      <c r="D453" s="783">
        <v>45382</v>
      </c>
      <c r="E453" s="760" t="s">
        <v>3455</v>
      </c>
      <c r="F453" s="751">
        <v>320160</v>
      </c>
      <c r="G453" s="751">
        <v>320160</v>
      </c>
      <c r="H453" s="765">
        <f t="shared" si="6"/>
        <v>0</v>
      </c>
      <c r="I453" s="744"/>
      <c r="J453" s="744"/>
      <c r="K453" s="744"/>
      <c r="L453" s="744"/>
      <c r="M453" s="744"/>
      <c r="N453" s="744"/>
      <c r="O453" s="744"/>
      <c r="P453" s="744"/>
      <c r="Q453" s="744"/>
      <c r="R453" s="744"/>
      <c r="S453" s="744"/>
      <c r="T453" s="744"/>
      <c r="U453" s="744"/>
      <c r="V453" s="744"/>
      <c r="W453" s="744"/>
      <c r="X453" s="744"/>
      <c r="Y453" s="744"/>
      <c r="Z453" s="744"/>
      <c r="AA453" s="744"/>
      <c r="AB453" s="744"/>
      <c r="AC453" s="744"/>
      <c r="AD453" s="744"/>
      <c r="AE453" s="744"/>
      <c r="AF453" s="744"/>
      <c r="AG453" s="744"/>
      <c r="AH453" s="744"/>
      <c r="AI453" s="744"/>
      <c r="AJ453" s="744"/>
      <c r="AK453" s="744"/>
      <c r="AL453" s="744"/>
      <c r="AM453" s="744"/>
      <c r="AN453" s="744"/>
      <c r="AO453" s="744"/>
      <c r="AP453" s="744"/>
      <c r="AQ453" s="744"/>
      <c r="AR453" s="744"/>
      <c r="AS453" s="744"/>
      <c r="AT453" s="744"/>
      <c r="AU453" s="744"/>
      <c r="AV453" s="744"/>
      <c r="AW453" s="744"/>
      <c r="AX453" s="744"/>
      <c r="AY453" s="744"/>
      <c r="AZ453" s="744"/>
      <c r="BA453" s="744"/>
      <c r="BB453" s="744"/>
      <c r="BC453" s="744"/>
      <c r="BD453" s="744"/>
      <c r="BE453" s="744"/>
      <c r="BF453" s="744"/>
      <c r="BG453" s="744"/>
      <c r="BH453" s="744"/>
      <c r="BI453" s="744"/>
      <c r="BJ453" s="744"/>
      <c r="BK453" s="744"/>
      <c r="BL453" s="744"/>
    </row>
    <row r="454" spans="1:64" s="752" customFormat="1" ht="15" customHeight="1">
      <c r="A454" s="746" t="s">
        <v>3448</v>
      </c>
      <c r="B454" s="748" t="s">
        <v>2879</v>
      </c>
      <c r="C454" s="748">
        <v>2195011</v>
      </c>
      <c r="D454" s="783">
        <v>45179</v>
      </c>
      <c r="E454" s="760" t="s">
        <v>3456</v>
      </c>
      <c r="F454" s="751">
        <v>320160</v>
      </c>
      <c r="G454" s="751">
        <v>320160</v>
      </c>
      <c r="H454" s="765">
        <f t="shared" si="6"/>
        <v>0</v>
      </c>
      <c r="I454" s="744"/>
      <c r="J454" s="744"/>
      <c r="K454" s="744"/>
      <c r="L454" s="744"/>
      <c r="M454" s="744"/>
      <c r="N454" s="744"/>
      <c r="O454" s="744"/>
      <c r="P454" s="744"/>
      <c r="Q454" s="744"/>
      <c r="R454" s="744"/>
      <c r="S454" s="744"/>
      <c r="T454" s="744"/>
      <c r="U454" s="744"/>
      <c r="V454" s="744"/>
      <c r="W454" s="744"/>
      <c r="X454" s="744"/>
      <c r="Y454" s="744"/>
      <c r="Z454" s="744"/>
      <c r="AA454" s="744"/>
      <c r="AB454" s="744"/>
      <c r="AC454" s="744"/>
      <c r="AD454" s="744"/>
      <c r="AE454" s="744"/>
      <c r="AF454" s="744"/>
      <c r="AG454" s="744"/>
      <c r="AH454" s="744"/>
      <c r="AI454" s="744"/>
      <c r="AJ454" s="744"/>
      <c r="AK454" s="744"/>
      <c r="AL454" s="744"/>
      <c r="AM454" s="744"/>
      <c r="AN454" s="744"/>
      <c r="AO454" s="744"/>
      <c r="AP454" s="744"/>
      <c r="AQ454" s="744"/>
      <c r="AR454" s="744"/>
      <c r="AS454" s="744"/>
      <c r="AT454" s="744"/>
      <c r="AU454" s="744"/>
      <c r="AV454" s="744"/>
      <c r="AW454" s="744"/>
      <c r="AX454" s="744"/>
      <c r="AY454" s="744"/>
      <c r="AZ454" s="744"/>
      <c r="BA454" s="744"/>
      <c r="BB454" s="744"/>
      <c r="BC454" s="744"/>
      <c r="BD454" s="744"/>
      <c r="BE454" s="744"/>
      <c r="BF454" s="744"/>
      <c r="BG454" s="744"/>
      <c r="BH454" s="744"/>
      <c r="BI454" s="744"/>
      <c r="BJ454" s="744"/>
      <c r="BK454" s="744"/>
      <c r="BL454" s="744"/>
    </row>
    <row r="455" spans="1:64" s="752" customFormat="1" ht="15" customHeight="1">
      <c r="A455" s="746" t="s">
        <v>3448</v>
      </c>
      <c r="B455" s="748" t="s">
        <v>2590</v>
      </c>
      <c r="C455" s="756" t="s">
        <v>3457</v>
      </c>
      <c r="D455" s="783">
        <v>44994</v>
      </c>
      <c r="E455" s="760" t="s">
        <v>2894</v>
      </c>
      <c r="F455" s="751">
        <v>133500</v>
      </c>
      <c r="G455" s="765">
        <v>133500</v>
      </c>
      <c r="H455" s="765">
        <f t="shared" si="6"/>
        <v>0</v>
      </c>
      <c r="I455" s="744"/>
      <c r="J455" s="744"/>
      <c r="K455" s="744"/>
      <c r="L455" s="744"/>
      <c r="M455" s="744"/>
      <c r="N455" s="744"/>
      <c r="O455" s="744"/>
      <c r="P455" s="744"/>
      <c r="Q455" s="744"/>
      <c r="R455" s="744"/>
      <c r="S455" s="744"/>
      <c r="T455" s="744"/>
      <c r="U455" s="744"/>
      <c r="V455" s="744"/>
      <c r="W455" s="744"/>
      <c r="X455" s="744"/>
      <c r="Y455" s="744"/>
      <c r="Z455" s="744"/>
      <c r="AA455" s="744"/>
      <c r="AB455" s="744"/>
      <c r="AC455" s="744"/>
      <c r="AD455" s="744"/>
      <c r="AE455" s="744"/>
      <c r="AF455" s="744"/>
      <c r="AG455" s="744"/>
      <c r="AH455" s="744"/>
      <c r="AI455" s="744"/>
      <c r="AJ455" s="744"/>
      <c r="AK455" s="744"/>
      <c r="AL455" s="744"/>
      <c r="AM455" s="744"/>
      <c r="AN455" s="744"/>
      <c r="AO455" s="744"/>
      <c r="AP455" s="744"/>
      <c r="AQ455" s="744"/>
      <c r="AR455" s="744"/>
      <c r="AS455" s="744"/>
      <c r="AT455" s="744"/>
      <c r="AU455" s="744"/>
      <c r="AV455" s="744"/>
      <c r="AW455" s="744"/>
      <c r="AX455" s="744"/>
      <c r="AY455" s="744"/>
      <c r="AZ455" s="744"/>
      <c r="BA455" s="744"/>
      <c r="BB455" s="744"/>
      <c r="BC455" s="744"/>
      <c r="BD455" s="744"/>
      <c r="BE455" s="744"/>
      <c r="BF455" s="744"/>
      <c r="BG455" s="744"/>
      <c r="BH455" s="744"/>
      <c r="BI455" s="744"/>
      <c r="BJ455" s="744"/>
      <c r="BK455" s="744"/>
      <c r="BL455" s="744"/>
    </row>
    <row r="456" spans="1:64" s="752" customFormat="1" ht="15" customHeight="1">
      <c r="A456" s="746" t="s">
        <v>3448</v>
      </c>
      <c r="B456" s="748" t="s">
        <v>2590</v>
      </c>
      <c r="C456" s="756" t="s">
        <v>3458</v>
      </c>
      <c r="D456" s="783">
        <v>45245</v>
      </c>
      <c r="E456" s="760" t="s">
        <v>3459</v>
      </c>
      <c r="F456" s="751">
        <v>40000</v>
      </c>
      <c r="G456" s="765">
        <v>40000</v>
      </c>
      <c r="H456" s="765">
        <f t="shared" si="6"/>
        <v>0</v>
      </c>
      <c r="I456" s="744"/>
      <c r="J456" s="744"/>
      <c r="K456" s="744"/>
      <c r="L456" s="744"/>
      <c r="M456" s="744"/>
      <c r="N456" s="744"/>
      <c r="O456" s="744"/>
      <c r="P456" s="744"/>
      <c r="Q456" s="744"/>
      <c r="R456" s="744"/>
      <c r="S456" s="744"/>
      <c r="T456" s="744"/>
      <c r="U456" s="744"/>
      <c r="V456" s="744"/>
      <c r="W456" s="744"/>
      <c r="X456" s="744"/>
      <c r="Y456" s="744"/>
      <c r="Z456" s="744"/>
      <c r="AA456" s="744"/>
      <c r="AB456" s="744"/>
      <c r="AC456" s="744"/>
      <c r="AD456" s="744"/>
      <c r="AE456" s="744"/>
      <c r="AF456" s="744"/>
      <c r="AG456" s="744"/>
      <c r="AH456" s="744"/>
      <c r="AI456" s="744"/>
      <c r="AJ456" s="744"/>
      <c r="AK456" s="744"/>
      <c r="AL456" s="744"/>
      <c r="AM456" s="744"/>
      <c r="AN456" s="744"/>
      <c r="AO456" s="744"/>
      <c r="AP456" s="744"/>
      <c r="AQ456" s="744"/>
      <c r="AR456" s="744"/>
      <c r="AS456" s="744"/>
      <c r="AT456" s="744"/>
      <c r="AU456" s="744"/>
      <c r="AV456" s="744"/>
      <c r="AW456" s="744"/>
      <c r="AX456" s="744"/>
      <c r="AY456" s="744"/>
      <c r="AZ456" s="744"/>
      <c r="BA456" s="744"/>
      <c r="BB456" s="744"/>
      <c r="BC456" s="744"/>
      <c r="BD456" s="744"/>
      <c r="BE456" s="744"/>
      <c r="BF456" s="744"/>
      <c r="BG456" s="744"/>
      <c r="BH456" s="744"/>
      <c r="BI456" s="744"/>
      <c r="BJ456" s="744"/>
      <c r="BK456" s="744"/>
      <c r="BL456" s="744"/>
    </row>
    <row r="457" spans="1:64" s="752" customFormat="1" ht="15" customHeight="1">
      <c r="A457" s="746" t="s">
        <v>3448</v>
      </c>
      <c r="B457" s="748" t="s">
        <v>2590</v>
      </c>
      <c r="C457" s="748">
        <v>2195005</v>
      </c>
      <c r="D457" s="783">
        <v>45112</v>
      </c>
      <c r="E457" s="760" t="s">
        <v>3452</v>
      </c>
      <c r="F457" s="751">
        <v>50000</v>
      </c>
      <c r="G457" s="751">
        <v>50000</v>
      </c>
      <c r="H457" s="765">
        <f t="shared" si="6"/>
        <v>0</v>
      </c>
      <c r="I457" s="744"/>
      <c r="J457" s="744"/>
      <c r="K457" s="744"/>
      <c r="L457" s="744"/>
      <c r="M457" s="744"/>
      <c r="N457" s="744"/>
      <c r="O457" s="744"/>
      <c r="P457" s="744"/>
      <c r="Q457" s="744"/>
      <c r="R457" s="744"/>
      <c r="S457" s="744"/>
      <c r="T457" s="744"/>
      <c r="U457" s="744"/>
      <c r="V457" s="744"/>
      <c r="W457" s="744"/>
      <c r="X457" s="744"/>
      <c r="Y457" s="744"/>
      <c r="Z457" s="744"/>
      <c r="AA457" s="744"/>
      <c r="AB457" s="744"/>
      <c r="AC457" s="744"/>
      <c r="AD457" s="744"/>
      <c r="AE457" s="744"/>
      <c r="AF457" s="744"/>
      <c r="AG457" s="744"/>
      <c r="AH457" s="744"/>
      <c r="AI457" s="744"/>
      <c r="AJ457" s="744"/>
      <c r="AK457" s="744"/>
      <c r="AL457" s="744"/>
      <c r="AM457" s="744"/>
      <c r="AN457" s="744"/>
      <c r="AO457" s="744"/>
      <c r="AP457" s="744"/>
      <c r="AQ457" s="744"/>
      <c r="AR457" s="744"/>
      <c r="AS457" s="744"/>
      <c r="AT457" s="744"/>
      <c r="AU457" s="744"/>
      <c r="AV457" s="744"/>
      <c r="AW457" s="744"/>
      <c r="AX457" s="744"/>
      <c r="AY457" s="744"/>
      <c r="AZ457" s="744"/>
      <c r="BA457" s="744"/>
      <c r="BB457" s="744"/>
      <c r="BC457" s="744"/>
      <c r="BD457" s="744"/>
      <c r="BE457" s="744"/>
      <c r="BF457" s="744"/>
      <c r="BG457" s="744"/>
      <c r="BH457" s="744"/>
      <c r="BI457" s="744"/>
      <c r="BJ457" s="744"/>
      <c r="BK457" s="744"/>
      <c r="BL457" s="744"/>
    </row>
    <row r="458" spans="1:64" s="752" customFormat="1" ht="15" customHeight="1">
      <c r="A458" s="746" t="s">
        <v>3448</v>
      </c>
      <c r="B458" s="748" t="s">
        <v>2590</v>
      </c>
      <c r="C458" s="748">
        <v>2195006</v>
      </c>
      <c r="D458" s="783">
        <v>45139</v>
      </c>
      <c r="E458" s="760" t="s">
        <v>3452</v>
      </c>
      <c r="F458" s="751">
        <v>21160</v>
      </c>
      <c r="G458" s="765">
        <v>21160</v>
      </c>
      <c r="H458" s="765">
        <f t="shared" si="6"/>
        <v>0</v>
      </c>
      <c r="I458" s="744"/>
      <c r="J458" s="744"/>
      <c r="K458" s="744"/>
      <c r="L458" s="744"/>
      <c r="M458" s="744"/>
      <c r="N458" s="744"/>
      <c r="O458" s="744"/>
      <c r="P458" s="744"/>
      <c r="Q458" s="744"/>
      <c r="R458" s="744"/>
      <c r="S458" s="744"/>
      <c r="T458" s="744"/>
      <c r="U458" s="744"/>
      <c r="V458" s="744"/>
      <c r="W458" s="744"/>
      <c r="X458" s="744"/>
      <c r="Y458" s="744"/>
      <c r="Z458" s="744"/>
      <c r="AA458" s="744"/>
      <c r="AB458" s="744"/>
      <c r="AC458" s="744"/>
      <c r="AD458" s="744"/>
      <c r="AE458" s="744"/>
      <c r="AF458" s="744"/>
      <c r="AG458" s="744"/>
      <c r="AH458" s="744"/>
      <c r="AI458" s="744"/>
      <c r="AJ458" s="744"/>
      <c r="AK458" s="744"/>
      <c r="AL458" s="744"/>
      <c r="AM458" s="744"/>
      <c r="AN458" s="744"/>
      <c r="AO458" s="744"/>
      <c r="AP458" s="744"/>
      <c r="AQ458" s="744"/>
      <c r="AR458" s="744"/>
      <c r="AS458" s="744"/>
      <c r="AT458" s="744"/>
      <c r="AU458" s="744"/>
      <c r="AV458" s="744"/>
      <c r="AW458" s="744"/>
      <c r="AX458" s="744"/>
      <c r="AY458" s="744"/>
      <c r="AZ458" s="744"/>
      <c r="BA458" s="744"/>
      <c r="BB458" s="744"/>
      <c r="BC458" s="744"/>
      <c r="BD458" s="744"/>
      <c r="BE458" s="744"/>
      <c r="BF458" s="744"/>
      <c r="BG458" s="744"/>
      <c r="BH458" s="744"/>
      <c r="BI458" s="744"/>
      <c r="BJ458" s="744"/>
      <c r="BK458" s="744"/>
      <c r="BL458" s="744"/>
    </row>
    <row r="459" spans="1:64" s="752" customFormat="1" ht="15" customHeight="1">
      <c r="A459" s="746" t="s">
        <v>3448</v>
      </c>
      <c r="B459" s="748" t="s">
        <v>3460</v>
      </c>
      <c r="C459" s="756" t="s">
        <v>3461</v>
      </c>
      <c r="D459" s="783">
        <v>45162</v>
      </c>
      <c r="E459" s="760" t="s">
        <v>2884</v>
      </c>
      <c r="F459" s="751">
        <v>102540</v>
      </c>
      <c r="G459" s="765">
        <v>102540</v>
      </c>
      <c r="H459" s="765">
        <f t="shared" si="6"/>
        <v>0</v>
      </c>
      <c r="I459" s="744"/>
      <c r="J459" s="744"/>
      <c r="K459" s="744"/>
      <c r="L459" s="744"/>
      <c r="M459" s="744"/>
      <c r="N459" s="744"/>
      <c r="O459" s="744"/>
      <c r="P459" s="744"/>
      <c r="Q459" s="744"/>
      <c r="R459" s="744"/>
      <c r="S459" s="744"/>
      <c r="T459" s="744"/>
      <c r="U459" s="744"/>
      <c r="V459" s="744"/>
      <c r="W459" s="744"/>
      <c r="X459" s="744"/>
      <c r="Y459" s="744"/>
      <c r="Z459" s="744"/>
      <c r="AA459" s="744"/>
      <c r="AB459" s="744"/>
      <c r="AC459" s="744"/>
      <c r="AD459" s="744"/>
      <c r="AE459" s="744"/>
      <c r="AF459" s="744"/>
      <c r="AG459" s="744"/>
      <c r="AH459" s="744"/>
      <c r="AI459" s="744"/>
      <c r="AJ459" s="744"/>
      <c r="AK459" s="744"/>
      <c r="AL459" s="744"/>
      <c r="AM459" s="744"/>
      <c r="AN459" s="744"/>
      <c r="AO459" s="744"/>
      <c r="AP459" s="744"/>
      <c r="AQ459" s="744"/>
      <c r="AR459" s="744"/>
      <c r="AS459" s="744"/>
      <c r="AT459" s="744"/>
      <c r="AU459" s="744"/>
      <c r="AV459" s="744"/>
      <c r="AW459" s="744"/>
      <c r="AX459" s="744"/>
      <c r="AY459" s="744"/>
      <c r="AZ459" s="744"/>
      <c r="BA459" s="744"/>
      <c r="BB459" s="744"/>
      <c r="BC459" s="744"/>
      <c r="BD459" s="744"/>
      <c r="BE459" s="744"/>
      <c r="BF459" s="744"/>
      <c r="BG459" s="744"/>
      <c r="BH459" s="744"/>
      <c r="BI459" s="744"/>
      <c r="BJ459" s="744"/>
      <c r="BK459" s="744"/>
      <c r="BL459" s="744"/>
    </row>
    <row r="460" spans="1:64" s="752" customFormat="1" ht="15" customHeight="1">
      <c r="A460" s="746" t="s">
        <v>3448</v>
      </c>
      <c r="B460" s="748" t="s">
        <v>3460</v>
      </c>
      <c r="C460" s="756" t="s">
        <v>3462</v>
      </c>
      <c r="D460" s="783">
        <v>45181</v>
      </c>
      <c r="E460" s="760" t="s">
        <v>2884</v>
      </c>
      <c r="F460" s="751">
        <v>21880</v>
      </c>
      <c r="G460" s="765">
        <v>21880</v>
      </c>
      <c r="H460" s="765">
        <f t="shared" si="6"/>
        <v>0</v>
      </c>
      <c r="I460" s="744"/>
      <c r="J460" s="744"/>
      <c r="K460" s="744"/>
      <c r="L460" s="744"/>
      <c r="M460" s="744"/>
      <c r="N460" s="744"/>
      <c r="O460" s="744"/>
      <c r="P460" s="744"/>
      <c r="Q460" s="744"/>
      <c r="R460" s="744"/>
      <c r="S460" s="744"/>
      <c r="T460" s="744"/>
      <c r="U460" s="744"/>
      <c r="V460" s="744"/>
      <c r="W460" s="744"/>
      <c r="X460" s="744"/>
      <c r="Y460" s="744"/>
      <c r="Z460" s="744"/>
      <c r="AA460" s="744"/>
      <c r="AB460" s="744"/>
      <c r="AC460" s="744"/>
      <c r="AD460" s="744"/>
      <c r="AE460" s="744"/>
      <c r="AF460" s="744"/>
      <c r="AG460" s="744"/>
      <c r="AH460" s="744"/>
      <c r="AI460" s="744"/>
      <c r="AJ460" s="744"/>
      <c r="AK460" s="744"/>
      <c r="AL460" s="744"/>
      <c r="AM460" s="744"/>
      <c r="AN460" s="744"/>
      <c r="AO460" s="744"/>
      <c r="AP460" s="744"/>
      <c r="AQ460" s="744"/>
      <c r="AR460" s="744"/>
      <c r="AS460" s="744"/>
      <c r="AT460" s="744"/>
      <c r="AU460" s="744"/>
      <c r="AV460" s="744"/>
      <c r="AW460" s="744"/>
      <c r="AX460" s="744"/>
      <c r="AY460" s="744"/>
      <c r="AZ460" s="744"/>
      <c r="BA460" s="744"/>
      <c r="BB460" s="744"/>
      <c r="BC460" s="744"/>
      <c r="BD460" s="744"/>
      <c r="BE460" s="744"/>
      <c r="BF460" s="744"/>
      <c r="BG460" s="744"/>
      <c r="BH460" s="744"/>
      <c r="BI460" s="744"/>
      <c r="BJ460" s="744"/>
      <c r="BK460" s="744"/>
      <c r="BL460" s="744"/>
    </row>
    <row r="461" spans="1:64" s="752" customFormat="1" ht="15" customHeight="1">
      <c r="A461" s="746" t="s">
        <v>3448</v>
      </c>
      <c r="B461" s="748" t="s">
        <v>2881</v>
      </c>
      <c r="C461" s="748">
        <v>2090930</v>
      </c>
      <c r="D461" s="783">
        <v>45169</v>
      </c>
      <c r="E461" s="760" t="s">
        <v>3463</v>
      </c>
      <c r="F461" s="751">
        <v>118000</v>
      </c>
      <c r="G461" s="751">
        <v>118000</v>
      </c>
      <c r="H461" s="765">
        <f t="shared" si="6"/>
        <v>0</v>
      </c>
      <c r="I461" s="744"/>
      <c r="J461" s="744"/>
      <c r="K461" s="744"/>
      <c r="L461" s="744"/>
      <c r="M461" s="744"/>
      <c r="N461" s="744"/>
      <c r="O461" s="744"/>
      <c r="P461" s="744"/>
      <c r="Q461" s="744"/>
      <c r="R461" s="744"/>
      <c r="S461" s="744"/>
      <c r="T461" s="744"/>
      <c r="U461" s="744"/>
      <c r="V461" s="744"/>
      <c r="W461" s="744"/>
      <c r="X461" s="744"/>
      <c r="Y461" s="744"/>
      <c r="Z461" s="744"/>
      <c r="AA461" s="744"/>
      <c r="AB461" s="744"/>
      <c r="AC461" s="744"/>
      <c r="AD461" s="744"/>
      <c r="AE461" s="744"/>
      <c r="AF461" s="744"/>
      <c r="AG461" s="744"/>
      <c r="AH461" s="744"/>
      <c r="AI461" s="744"/>
      <c r="AJ461" s="744"/>
      <c r="AK461" s="744"/>
      <c r="AL461" s="744"/>
      <c r="AM461" s="744"/>
      <c r="AN461" s="744"/>
      <c r="AO461" s="744"/>
      <c r="AP461" s="744"/>
      <c r="AQ461" s="744"/>
      <c r="AR461" s="744"/>
      <c r="AS461" s="744"/>
      <c r="AT461" s="744"/>
      <c r="AU461" s="744"/>
      <c r="AV461" s="744"/>
      <c r="AW461" s="744"/>
      <c r="AX461" s="744"/>
      <c r="AY461" s="744"/>
      <c r="AZ461" s="744"/>
      <c r="BA461" s="744"/>
      <c r="BB461" s="744"/>
      <c r="BC461" s="744"/>
      <c r="BD461" s="744"/>
      <c r="BE461" s="744"/>
      <c r="BF461" s="744"/>
      <c r="BG461" s="744"/>
      <c r="BH461" s="744"/>
      <c r="BI461" s="744"/>
      <c r="BJ461" s="744"/>
      <c r="BK461" s="744"/>
      <c r="BL461" s="744"/>
    </row>
    <row r="462" spans="1:64" s="752" customFormat="1" ht="15" customHeight="1">
      <c r="A462" s="746" t="s">
        <v>3448</v>
      </c>
      <c r="B462" s="748" t="s">
        <v>2690</v>
      </c>
      <c r="C462" s="748">
        <v>1991224</v>
      </c>
      <c r="D462" s="783">
        <v>44881</v>
      </c>
      <c r="E462" s="760" t="s">
        <v>2895</v>
      </c>
      <c r="F462" s="751">
        <v>1800000</v>
      </c>
      <c r="G462" s="765">
        <v>1800000</v>
      </c>
      <c r="H462" s="765">
        <f t="shared" si="6"/>
        <v>0</v>
      </c>
      <c r="I462" s="744"/>
      <c r="J462" s="744"/>
      <c r="K462" s="744"/>
      <c r="L462" s="744"/>
      <c r="M462" s="744"/>
      <c r="N462" s="744"/>
      <c r="O462" s="744"/>
      <c r="P462" s="744"/>
      <c r="Q462" s="744"/>
      <c r="R462" s="744"/>
      <c r="S462" s="744"/>
      <c r="T462" s="744"/>
      <c r="U462" s="744"/>
      <c r="V462" s="744"/>
      <c r="W462" s="744"/>
      <c r="X462" s="744"/>
      <c r="Y462" s="744"/>
      <c r="Z462" s="744"/>
      <c r="AA462" s="744"/>
      <c r="AB462" s="744"/>
      <c r="AC462" s="744"/>
      <c r="AD462" s="744"/>
      <c r="AE462" s="744"/>
      <c r="AF462" s="744"/>
      <c r="AG462" s="744"/>
      <c r="AH462" s="744"/>
      <c r="AI462" s="744"/>
      <c r="AJ462" s="744"/>
      <c r="AK462" s="744"/>
      <c r="AL462" s="744"/>
      <c r="AM462" s="744"/>
      <c r="AN462" s="744"/>
      <c r="AO462" s="744"/>
      <c r="AP462" s="744"/>
      <c r="AQ462" s="744"/>
      <c r="AR462" s="744"/>
      <c r="AS462" s="744"/>
      <c r="AT462" s="744"/>
      <c r="AU462" s="744"/>
      <c r="AV462" s="744"/>
      <c r="AW462" s="744"/>
      <c r="AX462" s="744"/>
      <c r="AY462" s="744"/>
      <c r="AZ462" s="744"/>
      <c r="BA462" s="744"/>
      <c r="BB462" s="744"/>
      <c r="BC462" s="744"/>
      <c r="BD462" s="744"/>
      <c r="BE462" s="744"/>
      <c r="BF462" s="744"/>
      <c r="BG462" s="744"/>
      <c r="BH462" s="744"/>
      <c r="BI462" s="744"/>
      <c r="BJ462" s="744"/>
      <c r="BK462" s="744"/>
      <c r="BL462" s="744"/>
    </row>
    <row r="463" spans="1:64" s="752" customFormat="1" ht="15" customHeight="1">
      <c r="A463" s="746" t="s">
        <v>3448</v>
      </c>
      <c r="B463" s="748" t="s">
        <v>3421</v>
      </c>
      <c r="C463" s="748">
        <v>1991249</v>
      </c>
      <c r="D463" s="783">
        <v>45100</v>
      </c>
      <c r="E463" s="760" t="s">
        <v>3464</v>
      </c>
      <c r="F463" s="751">
        <v>120640</v>
      </c>
      <c r="G463" s="765">
        <v>120640</v>
      </c>
      <c r="H463" s="765">
        <f t="shared" si="6"/>
        <v>0</v>
      </c>
      <c r="I463" s="744"/>
      <c r="J463" s="744"/>
      <c r="K463" s="744"/>
      <c r="L463" s="744"/>
      <c r="M463" s="744"/>
      <c r="N463" s="744"/>
      <c r="O463" s="744"/>
      <c r="P463" s="744"/>
      <c r="Q463" s="744"/>
      <c r="R463" s="744"/>
      <c r="S463" s="744"/>
      <c r="T463" s="744"/>
      <c r="U463" s="744"/>
      <c r="V463" s="744"/>
      <c r="W463" s="744"/>
      <c r="X463" s="744"/>
      <c r="Y463" s="744"/>
      <c r="Z463" s="744"/>
      <c r="AA463" s="744"/>
      <c r="AB463" s="744"/>
      <c r="AC463" s="744"/>
      <c r="AD463" s="744"/>
      <c r="AE463" s="744"/>
      <c r="AF463" s="744"/>
      <c r="AG463" s="744"/>
      <c r="AH463" s="744"/>
      <c r="AI463" s="744"/>
      <c r="AJ463" s="744"/>
      <c r="AK463" s="744"/>
      <c r="AL463" s="744"/>
      <c r="AM463" s="744"/>
      <c r="AN463" s="744"/>
      <c r="AO463" s="744"/>
      <c r="AP463" s="744"/>
      <c r="AQ463" s="744"/>
      <c r="AR463" s="744"/>
      <c r="AS463" s="744"/>
      <c r="AT463" s="744"/>
      <c r="AU463" s="744"/>
      <c r="AV463" s="744"/>
      <c r="AW463" s="744"/>
      <c r="AX463" s="744"/>
      <c r="AY463" s="744"/>
      <c r="AZ463" s="744"/>
      <c r="BA463" s="744"/>
      <c r="BB463" s="744"/>
      <c r="BC463" s="744"/>
      <c r="BD463" s="744"/>
      <c r="BE463" s="744"/>
      <c r="BF463" s="744"/>
      <c r="BG463" s="744"/>
      <c r="BH463" s="744"/>
      <c r="BI463" s="744"/>
      <c r="BJ463" s="744"/>
      <c r="BK463" s="744"/>
      <c r="BL463" s="744"/>
    </row>
    <row r="464" spans="1:64" s="752" customFormat="1" ht="15" customHeight="1">
      <c r="A464" s="746" t="s">
        <v>3448</v>
      </c>
      <c r="B464" s="748" t="s">
        <v>3465</v>
      </c>
      <c r="C464" s="748">
        <v>2248155</v>
      </c>
      <c r="D464" s="783">
        <v>45341</v>
      </c>
      <c r="E464" s="760" t="s">
        <v>2885</v>
      </c>
      <c r="F464" s="751">
        <v>130790</v>
      </c>
      <c r="G464" s="765">
        <v>130790</v>
      </c>
      <c r="H464" s="765">
        <f t="shared" si="6"/>
        <v>0</v>
      </c>
      <c r="I464" s="744"/>
      <c r="J464" s="744"/>
      <c r="K464" s="744"/>
      <c r="L464" s="744"/>
      <c r="M464" s="744"/>
      <c r="N464" s="744"/>
      <c r="O464" s="744"/>
      <c r="P464" s="744"/>
      <c r="Q464" s="744"/>
      <c r="R464" s="744"/>
      <c r="S464" s="744"/>
      <c r="T464" s="744"/>
      <c r="U464" s="744"/>
      <c r="V464" s="744"/>
      <c r="W464" s="744"/>
      <c r="X464" s="744"/>
      <c r="Y464" s="744"/>
      <c r="Z464" s="744"/>
      <c r="AA464" s="744"/>
      <c r="AB464" s="744"/>
      <c r="AC464" s="744"/>
      <c r="AD464" s="744"/>
      <c r="AE464" s="744"/>
      <c r="AF464" s="744"/>
      <c r="AG464" s="744"/>
      <c r="AH464" s="744"/>
      <c r="AI464" s="744"/>
      <c r="AJ464" s="744"/>
      <c r="AK464" s="744"/>
      <c r="AL464" s="744"/>
      <c r="AM464" s="744"/>
      <c r="AN464" s="744"/>
      <c r="AO464" s="744"/>
      <c r="AP464" s="744"/>
      <c r="AQ464" s="744"/>
      <c r="AR464" s="744"/>
      <c r="AS464" s="744"/>
      <c r="AT464" s="744"/>
      <c r="AU464" s="744"/>
      <c r="AV464" s="744"/>
      <c r="AW464" s="744"/>
      <c r="AX464" s="744"/>
      <c r="AY464" s="744"/>
      <c r="AZ464" s="744"/>
      <c r="BA464" s="744"/>
      <c r="BB464" s="744"/>
      <c r="BC464" s="744"/>
      <c r="BD464" s="744"/>
      <c r="BE464" s="744"/>
      <c r="BF464" s="744"/>
      <c r="BG464" s="744"/>
      <c r="BH464" s="744"/>
      <c r="BI464" s="744"/>
      <c r="BJ464" s="744"/>
      <c r="BK464" s="744"/>
      <c r="BL464" s="744"/>
    </row>
    <row r="465" spans="1:64" s="752" customFormat="1" ht="15" customHeight="1">
      <c r="A465" s="746" t="s">
        <v>3448</v>
      </c>
      <c r="B465" s="748" t="s">
        <v>3466</v>
      </c>
      <c r="C465" s="748">
        <v>2248175</v>
      </c>
      <c r="D465" s="783">
        <v>45435</v>
      </c>
      <c r="E465" s="760" t="s">
        <v>3467</v>
      </c>
      <c r="F465" s="751">
        <v>181540</v>
      </c>
      <c r="G465" s="765">
        <v>181540</v>
      </c>
      <c r="H465" s="765">
        <f t="shared" si="6"/>
        <v>0</v>
      </c>
      <c r="I465" s="744"/>
      <c r="J465" s="744"/>
      <c r="K465" s="744"/>
      <c r="L465" s="744"/>
      <c r="M465" s="744"/>
      <c r="N465" s="744"/>
      <c r="O465" s="744"/>
      <c r="P465" s="744"/>
      <c r="Q465" s="744"/>
      <c r="R465" s="744"/>
      <c r="S465" s="744"/>
      <c r="T465" s="744"/>
      <c r="U465" s="744"/>
      <c r="V465" s="744"/>
      <c r="W465" s="744"/>
      <c r="X465" s="744"/>
      <c r="Y465" s="744"/>
      <c r="Z465" s="744"/>
      <c r="AA465" s="744"/>
      <c r="AB465" s="744"/>
      <c r="AC465" s="744"/>
      <c r="AD465" s="744"/>
      <c r="AE465" s="744"/>
      <c r="AF465" s="744"/>
      <c r="AG465" s="744"/>
      <c r="AH465" s="744"/>
      <c r="AI465" s="744"/>
      <c r="AJ465" s="744"/>
      <c r="AK465" s="744"/>
      <c r="AL465" s="744"/>
      <c r="AM465" s="744"/>
      <c r="AN465" s="744"/>
      <c r="AO465" s="744"/>
      <c r="AP465" s="744"/>
      <c r="AQ465" s="744"/>
      <c r="AR465" s="744"/>
      <c r="AS465" s="744"/>
      <c r="AT465" s="744"/>
      <c r="AU465" s="744"/>
      <c r="AV465" s="744"/>
      <c r="AW465" s="744"/>
      <c r="AX465" s="744"/>
      <c r="AY465" s="744"/>
      <c r="AZ465" s="744"/>
      <c r="BA465" s="744"/>
      <c r="BB465" s="744"/>
      <c r="BC465" s="744"/>
      <c r="BD465" s="744"/>
      <c r="BE465" s="744"/>
      <c r="BF465" s="744"/>
      <c r="BG465" s="744"/>
      <c r="BH465" s="744"/>
      <c r="BI465" s="744"/>
      <c r="BJ465" s="744"/>
      <c r="BK465" s="744"/>
      <c r="BL465" s="744"/>
    </row>
    <row r="466" spans="1:64" s="752" customFormat="1" ht="15" customHeight="1">
      <c r="A466" s="746" t="s">
        <v>3448</v>
      </c>
      <c r="B466" s="748" t="s">
        <v>2928</v>
      </c>
      <c r="C466" s="748"/>
      <c r="D466" s="783">
        <v>45162</v>
      </c>
      <c r="E466" s="760" t="s">
        <v>3468</v>
      </c>
      <c r="F466" s="751">
        <v>500000</v>
      </c>
      <c r="G466" s="765">
        <v>500000</v>
      </c>
      <c r="H466" s="765">
        <f t="shared" si="6"/>
        <v>0</v>
      </c>
      <c r="I466" s="744"/>
      <c r="J466" s="744"/>
      <c r="K466" s="744"/>
      <c r="L466" s="744"/>
      <c r="M466" s="744"/>
      <c r="N466" s="744"/>
      <c r="O466" s="744"/>
      <c r="P466" s="744"/>
      <c r="Q466" s="744"/>
      <c r="R466" s="744"/>
      <c r="S466" s="744"/>
      <c r="T466" s="744"/>
      <c r="U466" s="744"/>
      <c r="V466" s="744"/>
      <c r="W466" s="744"/>
      <c r="X466" s="744"/>
      <c r="Y466" s="744"/>
      <c r="Z466" s="744"/>
      <c r="AA466" s="744"/>
      <c r="AB466" s="744"/>
      <c r="AC466" s="744"/>
      <c r="AD466" s="744"/>
      <c r="AE466" s="744"/>
      <c r="AF466" s="744"/>
      <c r="AG466" s="744"/>
      <c r="AH466" s="744"/>
      <c r="AI466" s="744"/>
      <c r="AJ466" s="744"/>
      <c r="AK466" s="744"/>
      <c r="AL466" s="744"/>
      <c r="AM466" s="744"/>
      <c r="AN466" s="744"/>
      <c r="AO466" s="744"/>
      <c r="AP466" s="744"/>
      <c r="AQ466" s="744"/>
      <c r="AR466" s="744"/>
      <c r="AS466" s="744"/>
      <c r="AT466" s="744"/>
      <c r="AU466" s="744"/>
      <c r="AV466" s="744"/>
      <c r="AW466" s="744"/>
      <c r="AX466" s="744"/>
      <c r="AY466" s="744"/>
      <c r="AZ466" s="744"/>
      <c r="BA466" s="744"/>
      <c r="BB466" s="744"/>
      <c r="BC466" s="744"/>
      <c r="BD466" s="744"/>
      <c r="BE466" s="744"/>
      <c r="BF466" s="744"/>
      <c r="BG466" s="744"/>
      <c r="BH466" s="744"/>
      <c r="BI466" s="744"/>
      <c r="BJ466" s="744"/>
      <c r="BK466" s="744"/>
      <c r="BL466" s="744"/>
    </row>
    <row r="467" spans="1:64" s="752" customFormat="1" ht="15" customHeight="1">
      <c r="A467" s="746" t="s">
        <v>3448</v>
      </c>
      <c r="B467" s="748" t="s">
        <v>2626</v>
      </c>
      <c r="C467" s="748">
        <v>3919614</v>
      </c>
      <c r="D467" s="783">
        <v>45463</v>
      </c>
      <c r="E467" s="760" t="s">
        <v>3469</v>
      </c>
      <c r="F467" s="751">
        <v>278998</v>
      </c>
      <c r="G467" s="751">
        <v>278998</v>
      </c>
      <c r="H467" s="765">
        <f t="shared" si="6"/>
        <v>0</v>
      </c>
      <c r="I467" s="744"/>
      <c r="J467" s="744"/>
      <c r="K467" s="744"/>
      <c r="L467" s="744"/>
      <c r="M467" s="744"/>
      <c r="N467" s="744"/>
      <c r="O467" s="744"/>
      <c r="P467" s="744"/>
      <c r="Q467" s="744"/>
      <c r="R467" s="744"/>
      <c r="S467" s="744"/>
      <c r="T467" s="744"/>
      <c r="U467" s="744"/>
      <c r="V467" s="744"/>
      <c r="W467" s="744"/>
      <c r="X467" s="744"/>
      <c r="Y467" s="744"/>
      <c r="Z467" s="744"/>
      <c r="AA467" s="744"/>
      <c r="AB467" s="744"/>
      <c r="AC467" s="744"/>
      <c r="AD467" s="744"/>
      <c r="AE467" s="744"/>
      <c r="AF467" s="744"/>
      <c r="AG467" s="744"/>
      <c r="AH467" s="744"/>
      <c r="AI467" s="744"/>
      <c r="AJ467" s="744"/>
      <c r="AK467" s="744"/>
      <c r="AL467" s="744"/>
      <c r="AM467" s="744"/>
      <c r="AN467" s="744"/>
      <c r="AO467" s="744"/>
      <c r="AP467" s="744"/>
      <c r="AQ467" s="744"/>
      <c r="AR467" s="744"/>
      <c r="AS467" s="744"/>
      <c r="AT467" s="744"/>
      <c r="AU467" s="744"/>
      <c r="AV467" s="744"/>
      <c r="AW467" s="744"/>
      <c r="AX467" s="744"/>
      <c r="AY467" s="744"/>
      <c r="AZ467" s="744"/>
      <c r="BA467" s="744"/>
      <c r="BB467" s="744"/>
      <c r="BC467" s="744"/>
      <c r="BD467" s="744"/>
      <c r="BE467" s="744"/>
      <c r="BF467" s="744"/>
      <c r="BG467" s="744"/>
      <c r="BH467" s="744"/>
      <c r="BI467" s="744"/>
      <c r="BJ467" s="744"/>
      <c r="BK467" s="744"/>
      <c r="BL467" s="744"/>
    </row>
    <row r="468" spans="1:64" s="752" customFormat="1" ht="15" customHeight="1">
      <c r="A468" s="746" t="s">
        <v>3448</v>
      </c>
      <c r="B468" s="748" t="s">
        <v>2626</v>
      </c>
      <c r="C468" s="748" t="s">
        <v>1379</v>
      </c>
      <c r="D468" s="783">
        <v>45323</v>
      </c>
      <c r="E468" s="760" t="s">
        <v>3470</v>
      </c>
      <c r="F468" s="751">
        <v>124000</v>
      </c>
      <c r="G468" s="751">
        <v>124000</v>
      </c>
      <c r="H468" s="765">
        <f t="shared" si="6"/>
        <v>0</v>
      </c>
      <c r="I468" s="744"/>
      <c r="J468" s="744"/>
      <c r="K468" s="744"/>
      <c r="L468" s="744"/>
      <c r="M468" s="744"/>
      <c r="N468" s="744"/>
      <c r="O468" s="744"/>
      <c r="P468" s="744"/>
      <c r="Q468" s="744"/>
      <c r="R468" s="744"/>
      <c r="S468" s="744"/>
      <c r="T468" s="744"/>
      <c r="U468" s="744"/>
      <c r="V468" s="744"/>
      <c r="W468" s="744"/>
      <c r="X468" s="744"/>
      <c r="Y468" s="744"/>
      <c r="Z468" s="744"/>
      <c r="AA468" s="744"/>
      <c r="AB468" s="744"/>
      <c r="AC468" s="744"/>
      <c r="AD468" s="744"/>
      <c r="AE468" s="744"/>
      <c r="AF468" s="744"/>
      <c r="AG468" s="744"/>
      <c r="AH468" s="744"/>
      <c r="AI468" s="744"/>
      <c r="AJ468" s="744"/>
      <c r="AK468" s="744"/>
      <c r="AL468" s="744"/>
      <c r="AM468" s="744"/>
      <c r="AN468" s="744"/>
      <c r="AO468" s="744"/>
      <c r="AP468" s="744"/>
      <c r="AQ468" s="744"/>
      <c r="AR468" s="744"/>
      <c r="AS468" s="744"/>
      <c r="AT468" s="744"/>
      <c r="AU468" s="744"/>
      <c r="AV468" s="744"/>
      <c r="AW468" s="744"/>
      <c r="AX468" s="744"/>
      <c r="AY468" s="744"/>
      <c r="AZ468" s="744"/>
      <c r="BA468" s="744"/>
      <c r="BB468" s="744"/>
      <c r="BC468" s="744"/>
      <c r="BD468" s="744"/>
      <c r="BE468" s="744"/>
      <c r="BF468" s="744"/>
      <c r="BG468" s="744"/>
      <c r="BH468" s="744"/>
      <c r="BI468" s="744"/>
      <c r="BJ468" s="744"/>
      <c r="BK468" s="744"/>
      <c r="BL468" s="744"/>
    </row>
    <row r="469" spans="1:64" s="752" customFormat="1" ht="15" customHeight="1">
      <c r="A469" s="746" t="s">
        <v>3448</v>
      </c>
      <c r="B469" s="748" t="s">
        <v>3471</v>
      </c>
      <c r="C469" s="748">
        <v>2195041</v>
      </c>
      <c r="D469" s="783">
        <v>45267</v>
      </c>
      <c r="E469" s="760" t="s">
        <v>3472</v>
      </c>
      <c r="F469" s="751">
        <v>96193</v>
      </c>
      <c r="G469" s="765">
        <v>96193</v>
      </c>
      <c r="H469" s="765">
        <f t="shared" si="6"/>
        <v>0</v>
      </c>
      <c r="I469" s="744"/>
      <c r="J469" s="744"/>
      <c r="K469" s="744"/>
      <c r="L469" s="744"/>
      <c r="M469" s="744"/>
      <c r="N469" s="744"/>
      <c r="O469" s="744"/>
      <c r="P469" s="744"/>
      <c r="Q469" s="744"/>
      <c r="R469" s="744"/>
      <c r="S469" s="744"/>
      <c r="T469" s="744"/>
      <c r="U469" s="744"/>
      <c r="V469" s="744"/>
      <c r="W469" s="744"/>
      <c r="X469" s="744"/>
      <c r="Y469" s="744"/>
      <c r="Z469" s="744"/>
      <c r="AA469" s="744"/>
      <c r="AB469" s="744"/>
      <c r="AC469" s="744"/>
      <c r="AD469" s="744"/>
      <c r="AE469" s="744"/>
      <c r="AF469" s="744"/>
      <c r="AG469" s="744"/>
      <c r="AH469" s="744"/>
      <c r="AI469" s="744"/>
      <c r="AJ469" s="744"/>
      <c r="AK469" s="744"/>
      <c r="AL469" s="744"/>
      <c r="AM469" s="744"/>
      <c r="AN469" s="744"/>
      <c r="AO469" s="744"/>
      <c r="AP469" s="744"/>
      <c r="AQ469" s="744"/>
      <c r="AR469" s="744"/>
      <c r="AS469" s="744"/>
      <c r="AT469" s="744"/>
      <c r="AU469" s="744"/>
      <c r="AV469" s="744"/>
      <c r="AW469" s="744"/>
      <c r="AX469" s="744"/>
      <c r="AY469" s="744"/>
      <c r="AZ469" s="744"/>
      <c r="BA469" s="744"/>
      <c r="BB469" s="744"/>
      <c r="BC469" s="744"/>
      <c r="BD469" s="744"/>
      <c r="BE469" s="744"/>
      <c r="BF469" s="744"/>
      <c r="BG469" s="744"/>
      <c r="BH469" s="744"/>
      <c r="BI469" s="744"/>
      <c r="BJ469" s="744"/>
      <c r="BK469" s="744"/>
      <c r="BL469" s="744"/>
    </row>
    <row r="470" spans="1:64" s="752" customFormat="1" ht="15" customHeight="1">
      <c r="A470" s="746" t="s">
        <v>3448</v>
      </c>
      <c r="B470" s="748" t="s">
        <v>3473</v>
      </c>
      <c r="C470" s="748">
        <v>2248169</v>
      </c>
      <c r="D470" s="783">
        <v>45297</v>
      </c>
      <c r="E470" s="760" t="s">
        <v>2889</v>
      </c>
      <c r="F470" s="751">
        <v>490000</v>
      </c>
      <c r="G470" s="765">
        <v>490000</v>
      </c>
      <c r="H470" s="765">
        <f t="shared" si="6"/>
        <v>0</v>
      </c>
      <c r="I470" s="744"/>
      <c r="J470" s="744"/>
      <c r="K470" s="744"/>
      <c r="L470" s="744"/>
      <c r="M470" s="744"/>
      <c r="N470" s="744"/>
      <c r="O470" s="744"/>
      <c r="P470" s="744"/>
      <c r="Q470" s="744"/>
      <c r="R470" s="744"/>
      <c r="S470" s="744"/>
      <c r="T470" s="744"/>
      <c r="U470" s="744"/>
      <c r="V470" s="744"/>
      <c r="W470" s="744"/>
      <c r="X470" s="744"/>
      <c r="Y470" s="744"/>
      <c r="Z470" s="744"/>
      <c r="AA470" s="744"/>
      <c r="AB470" s="744"/>
      <c r="AC470" s="744"/>
      <c r="AD470" s="744"/>
      <c r="AE470" s="744"/>
      <c r="AF470" s="744"/>
      <c r="AG470" s="744"/>
      <c r="AH470" s="744"/>
      <c r="AI470" s="744"/>
      <c r="AJ470" s="744"/>
      <c r="AK470" s="744"/>
      <c r="AL470" s="744"/>
      <c r="AM470" s="744"/>
      <c r="AN470" s="744"/>
      <c r="AO470" s="744"/>
      <c r="AP470" s="744"/>
      <c r="AQ470" s="744"/>
      <c r="AR470" s="744"/>
      <c r="AS470" s="744"/>
      <c r="AT470" s="744"/>
      <c r="AU470" s="744"/>
      <c r="AV470" s="744"/>
      <c r="AW470" s="744"/>
      <c r="AX470" s="744"/>
      <c r="AY470" s="744"/>
      <c r="AZ470" s="744"/>
      <c r="BA470" s="744"/>
      <c r="BB470" s="744"/>
      <c r="BC470" s="744"/>
      <c r="BD470" s="744"/>
      <c r="BE470" s="744"/>
      <c r="BF470" s="744"/>
      <c r="BG470" s="744"/>
      <c r="BH470" s="744"/>
      <c r="BI470" s="744"/>
      <c r="BJ470" s="744"/>
      <c r="BK470" s="744"/>
      <c r="BL470" s="744"/>
    </row>
    <row r="471" spans="1:64" s="752" customFormat="1" ht="15" customHeight="1">
      <c r="A471" s="746" t="s">
        <v>3448</v>
      </c>
      <c r="B471" s="748" t="s">
        <v>3257</v>
      </c>
      <c r="C471" s="748">
        <v>1991151</v>
      </c>
      <c r="D471" s="783">
        <v>45037</v>
      </c>
      <c r="E471" s="760" t="s">
        <v>2894</v>
      </c>
      <c r="F471" s="751">
        <v>88500</v>
      </c>
      <c r="G471" s="765">
        <v>88500</v>
      </c>
      <c r="H471" s="765">
        <f t="shared" si="6"/>
        <v>0</v>
      </c>
      <c r="I471" s="744"/>
      <c r="J471" s="744"/>
      <c r="K471" s="744"/>
      <c r="L471" s="744"/>
      <c r="M471" s="744"/>
      <c r="N471" s="744"/>
      <c r="O471" s="744"/>
      <c r="P471" s="744"/>
      <c r="Q471" s="744"/>
      <c r="R471" s="744"/>
      <c r="S471" s="744"/>
      <c r="T471" s="744"/>
      <c r="U471" s="744"/>
      <c r="V471" s="744"/>
      <c r="W471" s="744"/>
      <c r="X471" s="744"/>
      <c r="Y471" s="744"/>
      <c r="Z471" s="744"/>
      <c r="AA471" s="744"/>
      <c r="AB471" s="744"/>
      <c r="AC471" s="744"/>
      <c r="AD471" s="744"/>
      <c r="AE471" s="744"/>
      <c r="AF471" s="744"/>
      <c r="AG471" s="744"/>
      <c r="AH471" s="744"/>
      <c r="AI471" s="744"/>
      <c r="AJ471" s="744"/>
      <c r="AK471" s="744"/>
      <c r="AL471" s="744"/>
      <c r="AM471" s="744"/>
      <c r="AN471" s="744"/>
      <c r="AO471" s="744"/>
      <c r="AP471" s="744"/>
      <c r="AQ471" s="744"/>
      <c r="AR471" s="744"/>
      <c r="AS471" s="744"/>
      <c r="AT471" s="744"/>
      <c r="AU471" s="744"/>
      <c r="AV471" s="744"/>
      <c r="AW471" s="744"/>
      <c r="AX471" s="744"/>
      <c r="AY471" s="744"/>
      <c r="AZ471" s="744"/>
      <c r="BA471" s="744"/>
      <c r="BB471" s="744"/>
      <c r="BC471" s="744"/>
      <c r="BD471" s="744"/>
      <c r="BE471" s="744"/>
      <c r="BF471" s="744"/>
      <c r="BG471" s="744"/>
      <c r="BH471" s="744"/>
      <c r="BI471" s="744"/>
      <c r="BJ471" s="744"/>
      <c r="BK471" s="744"/>
      <c r="BL471" s="744"/>
    </row>
    <row r="472" spans="1:64" s="752" customFormat="1" ht="15" customHeight="1">
      <c r="A472" s="746" t="s">
        <v>3448</v>
      </c>
      <c r="B472" s="748" t="s">
        <v>3257</v>
      </c>
      <c r="C472" s="748">
        <v>2248161</v>
      </c>
      <c r="D472" s="783">
        <v>45159</v>
      </c>
      <c r="E472" s="760" t="s">
        <v>2884</v>
      </c>
      <c r="F472" s="751">
        <v>147500</v>
      </c>
      <c r="G472" s="765">
        <v>147500</v>
      </c>
      <c r="H472" s="765">
        <f t="shared" si="6"/>
        <v>0</v>
      </c>
      <c r="I472" s="744"/>
      <c r="J472" s="744"/>
      <c r="K472" s="744"/>
      <c r="L472" s="744"/>
      <c r="M472" s="744"/>
      <c r="N472" s="744"/>
      <c r="O472" s="744"/>
      <c r="P472" s="744"/>
      <c r="Q472" s="744"/>
      <c r="R472" s="744"/>
      <c r="S472" s="744"/>
      <c r="T472" s="744"/>
      <c r="U472" s="744"/>
      <c r="V472" s="744"/>
      <c r="W472" s="744"/>
      <c r="X472" s="744"/>
      <c r="Y472" s="744"/>
      <c r="Z472" s="744"/>
      <c r="AA472" s="744"/>
      <c r="AB472" s="744"/>
      <c r="AC472" s="744"/>
      <c r="AD472" s="744"/>
      <c r="AE472" s="744"/>
      <c r="AF472" s="744"/>
      <c r="AG472" s="744"/>
      <c r="AH472" s="744"/>
      <c r="AI472" s="744"/>
      <c r="AJ472" s="744"/>
      <c r="AK472" s="744"/>
      <c r="AL472" s="744"/>
      <c r="AM472" s="744"/>
      <c r="AN472" s="744"/>
      <c r="AO472" s="744"/>
      <c r="AP472" s="744"/>
      <c r="AQ472" s="744"/>
      <c r="AR472" s="744"/>
      <c r="AS472" s="744"/>
      <c r="AT472" s="744"/>
      <c r="AU472" s="744"/>
      <c r="AV472" s="744"/>
      <c r="AW472" s="744"/>
      <c r="AX472" s="744"/>
      <c r="AY472" s="744"/>
      <c r="AZ472" s="744"/>
      <c r="BA472" s="744"/>
      <c r="BB472" s="744"/>
      <c r="BC472" s="744"/>
      <c r="BD472" s="744"/>
      <c r="BE472" s="744"/>
      <c r="BF472" s="744"/>
      <c r="BG472" s="744"/>
      <c r="BH472" s="744"/>
      <c r="BI472" s="744"/>
      <c r="BJ472" s="744"/>
      <c r="BK472" s="744"/>
      <c r="BL472" s="744"/>
    </row>
    <row r="473" spans="1:64" s="752" customFormat="1" ht="15" customHeight="1">
      <c r="A473" s="746" t="s">
        <v>3448</v>
      </c>
      <c r="B473" s="748" t="s">
        <v>2928</v>
      </c>
      <c r="C473" s="748"/>
      <c r="D473" s="783"/>
      <c r="E473" s="760" t="s">
        <v>3474</v>
      </c>
      <c r="F473" s="751">
        <v>722129.11</v>
      </c>
      <c r="G473" s="765">
        <v>722129.1</v>
      </c>
      <c r="H473" s="765">
        <f t="shared" si="6"/>
        <v>1.0000000009313226E-2</v>
      </c>
      <c r="I473" s="744"/>
      <c r="J473" s="744"/>
      <c r="K473" s="744"/>
      <c r="L473" s="744"/>
      <c r="M473" s="744"/>
      <c r="N473" s="744"/>
      <c r="O473" s="744"/>
      <c r="P473" s="744"/>
      <c r="Q473" s="744"/>
      <c r="R473" s="744"/>
      <c r="S473" s="744"/>
      <c r="T473" s="744"/>
      <c r="U473" s="744"/>
      <c r="V473" s="744"/>
      <c r="W473" s="744"/>
      <c r="X473" s="744"/>
      <c r="Y473" s="744"/>
      <c r="Z473" s="744"/>
      <c r="AA473" s="744"/>
      <c r="AB473" s="744"/>
      <c r="AC473" s="744"/>
      <c r="AD473" s="744"/>
      <c r="AE473" s="744"/>
      <c r="AF473" s="744"/>
      <c r="AG473" s="744"/>
      <c r="AH473" s="744"/>
      <c r="AI473" s="744"/>
      <c r="AJ473" s="744"/>
      <c r="AK473" s="744"/>
      <c r="AL473" s="744"/>
      <c r="AM473" s="744"/>
      <c r="AN473" s="744"/>
      <c r="AO473" s="744"/>
      <c r="AP473" s="744"/>
      <c r="AQ473" s="744"/>
      <c r="AR473" s="744"/>
      <c r="AS473" s="744"/>
      <c r="AT473" s="744"/>
      <c r="AU473" s="744"/>
      <c r="AV473" s="744"/>
      <c r="AW473" s="744"/>
      <c r="AX473" s="744"/>
      <c r="AY473" s="744"/>
      <c r="AZ473" s="744"/>
      <c r="BA473" s="744"/>
      <c r="BB473" s="744"/>
      <c r="BC473" s="744"/>
      <c r="BD473" s="744"/>
      <c r="BE473" s="744"/>
      <c r="BF473" s="744"/>
      <c r="BG473" s="744"/>
      <c r="BH473" s="744"/>
      <c r="BI473" s="744"/>
      <c r="BJ473" s="744"/>
      <c r="BK473" s="744"/>
      <c r="BL473" s="744"/>
    </row>
    <row r="474" spans="1:64" s="752" customFormat="1" ht="15" customHeight="1">
      <c r="A474" s="746" t="s">
        <v>3448</v>
      </c>
      <c r="B474" s="748" t="s">
        <v>3475</v>
      </c>
      <c r="C474" s="748">
        <v>2090950</v>
      </c>
      <c r="D474" s="783">
        <v>45294</v>
      </c>
      <c r="E474" s="760" t="s">
        <v>3476</v>
      </c>
      <c r="F474" s="751">
        <v>367740</v>
      </c>
      <c r="G474" s="765"/>
      <c r="H474" s="765"/>
      <c r="I474" s="744"/>
      <c r="J474" s="744"/>
      <c r="K474" s="744"/>
      <c r="L474" s="744"/>
      <c r="M474" s="744"/>
      <c r="N474" s="744"/>
      <c r="O474" s="744"/>
      <c r="P474" s="744"/>
      <c r="Q474" s="744"/>
      <c r="R474" s="744"/>
      <c r="S474" s="744"/>
      <c r="T474" s="744"/>
      <c r="U474" s="744"/>
      <c r="V474" s="744"/>
      <c r="W474" s="744"/>
      <c r="X474" s="744"/>
      <c r="Y474" s="744"/>
      <c r="Z474" s="744"/>
      <c r="AA474" s="744"/>
      <c r="AB474" s="744"/>
      <c r="AC474" s="744"/>
      <c r="AD474" s="744"/>
      <c r="AE474" s="744"/>
      <c r="AF474" s="744"/>
      <c r="AG474" s="744"/>
      <c r="AH474" s="744"/>
      <c r="AI474" s="744"/>
      <c r="AJ474" s="744"/>
      <c r="AK474" s="744"/>
      <c r="AL474" s="744"/>
      <c r="AM474" s="744"/>
      <c r="AN474" s="744"/>
      <c r="AO474" s="744"/>
      <c r="AP474" s="744"/>
      <c r="AQ474" s="744"/>
      <c r="AR474" s="744"/>
      <c r="AS474" s="744"/>
      <c r="AT474" s="744"/>
      <c r="AU474" s="744"/>
      <c r="AV474" s="744"/>
      <c r="AW474" s="744"/>
      <c r="AX474" s="744"/>
      <c r="AY474" s="744"/>
      <c r="AZ474" s="744"/>
      <c r="BA474" s="744"/>
      <c r="BB474" s="744"/>
      <c r="BC474" s="744"/>
      <c r="BD474" s="744"/>
      <c r="BE474" s="744"/>
      <c r="BF474" s="744"/>
      <c r="BG474" s="744"/>
      <c r="BH474" s="744"/>
      <c r="BI474" s="744"/>
      <c r="BJ474" s="744"/>
      <c r="BK474" s="744"/>
      <c r="BL474" s="744"/>
    </row>
    <row r="475" spans="1:64" s="752" customFormat="1" ht="15" customHeight="1">
      <c r="A475" s="746" t="s">
        <v>3448</v>
      </c>
      <c r="B475" s="748" t="s">
        <v>3477</v>
      </c>
      <c r="C475" s="748">
        <v>2248166</v>
      </c>
      <c r="D475" s="783">
        <v>45418</v>
      </c>
      <c r="E475" s="760" t="s">
        <v>3478</v>
      </c>
      <c r="F475" s="751">
        <v>1800000</v>
      </c>
      <c r="G475" s="765"/>
      <c r="H475" s="765"/>
      <c r="I475" s="744"/>
      <c r="J475" s="744"/>
      <c r="K475" s="744"/>
      <c r="L475" s="744"/>
      <c r="M475" s="744"/>
      <c r="N475" s="744"/>
      <c r="O475" s="744"/>
      <c r="P475" s="744"/>
      <c r="Q475" s="744"/>
      <c r="R475" s="744"/>
      <c r="S475" s="744"/>
      <c r="T475" s="744"/>
      <c r="U475" s="744"/>
      <c r="V475" s="744"/>
      <c r="W475" s="744"/>
      <c r="X475" s="744"/>
      <c r="Y475" s="744"/>
      <c r="Z475" s="744"/>
      <c r="AA475" s="744"/>
      <c r="AB475" s="744"/>
      <c r="AC475" s="744"/>
      <c r="AD475" s="744"/>
      <c r="AE475" s="744"/>
      <c r="AF475" s="744"/>
      <c r="AG475" s="744"/>
      <c r="AH475" s="744"/>
      <c r="AI475" s="744"/>
      <c r="AJ475" s="744"/>
      <c r="AK475" s="744"/>
      <c r="AL475" s="744"/>
      <c r="AM475" s="744"/>
      <c r="AN475" s="744"/>
      <c r="AO475" s="744"/>
      <c r="AP475" s="744"/>
      <c r="AQ475" s="744"/>
      <c r="AR475" s="744"/>
      <c r="AS475" s="744"/>
      <c r="AT475" s="744"/>
      <c r="AU475" s="744"/>
      <c r="AV475" s="744"/>
      <c r="AW475" s="744"/>
      <c r="AX475" s="744"/>
      <c r="AY475" s="744"/>
      <c r="AZ475" s="744"/>
      <c r="BA475" s="744"/>
      <c r="BB475" s="744"/>
      <c r="BC475" s="744"/>
      <c r="BD475" s="744"/>
      <c r="BE475" s="744"/>
      <c r="BF475" s="744"/>
      <c r="BG475" s="744"/>
      <c r="BH475" s="744"/>
      <c r="BI475" s="744"/>
      <c r="BJ475" s="744"/>
      <c r="BK475" s="744"/>
      <c r="BL475" s="744"/>
    </row>
    <row r="476" spans="1:64" s="752" customFormat="1" ht="15" customHeight="1">
      <c r="A476" s="746" t="s">
        <v>3448</v>
      </c>
      <c r="B476" s="748" t="s">
        <v>2873</v>
      </c>
      <c r="C476" s="748">
        <v>2248165</v>
      </c>
      <c r="D476" s="783">
        <v>45610</v>
      </c>
      <c r="E476" s="760" t="s">
        <v>2895</v>
      </c>
      <c r="F476" s="751">
        <v>44000</v>
      </c>
      <c r="G476" s="765"/>
      <c r="H476" s="765"/>
      <c r="I476" s="744"/>
      <c r="J476" s="744"/>
      <c r="K476" s="744"/>
      <c r="L476" s="744"/>
      <c r="M476" s="744"/>
      <c r="N476" s="744"/>
      <c r="O476" s="744"/>
      <c r="P476" s="744"/>
      <c r="Q476" s="744"/>
      <c r="R476" s="744"/>
      <c r="S476" s="744"/>
      <c r="T476" s="744"/>
      <c r="U476" s="744"/>
      <c r="V476" s="744"/>
      <c r="W476" s="744"/>
      <c r="X476" s="744"/>
      <c r="Y476" s="744"/>
      <c r="Z476" s="744"/>
      <c r="AA476" s="744"/>
      <c r="AB476" s="744"/>
      <c r="AC476" s="744"/>
      <c r="AD476" s="744"/>
      <c r="AE476" s="744"/>
      <c r="AF476" s="744"/>
      <c r="AG476" s="744"/>
      <c r="AH476" s="744"/>
      <c r="AI476" s="744"/>
      <c r="AJ476" s="744"/>
      <c r="AK476" s="744"/>
      <c r="AL476" s="744"/>
      <c r="AM476" s="744"/>
      <c r="AN476" s="744"/>
      <c r="AO476" s="744"/>
      <c r="AP476" s="744"/>
      <c r="AQ476" s="744"/>
      <c r="AR476" s="744"/>
      <c r="AS476" s="744"/>
      <c r="AT476" s="744"/>
      <c r="AU476" s="744"/>
      <c r="AV476" s="744"/>
      <c r="AW476" s="744"/>
      <c r="AX476" s="744"/>
      <c r="AY476" s="744"/>
      <c r="AZ476" s="744"/>
      <c r="BA476" s="744"/>
      <c r="BB476" s="744"/>
      <c r="BC476" s="744"/>
      <c r="BD476" s="744"/>
      <c r="BE476" s="744"/>
      <c r="BF476" s="744"/>
      <c r="BG476" s="744"/>
      <c r="BH476" s="744"/>
      <c r="BI476" s="744"/>
      <c r="BJ476" s="744"/>
      <c r="BK476" s="744"/>
      <c r="BL476" s="744"/>
    </row>
    <row r="477" spans="1:64" s="752" customFormat="1" ht="15" customHeight="1">
      <c r="A477" s="746" t="s">
        <v>3448</v>
      </c>
      <c r="B477" s="748" t="s">
        <v>3479</v>
      </c>
      <c r="C477" s="748">
        <v>3919613</v>
      </c>
      <c r="D477" s="783">
        <v>45470</v>
      </c>
      <c r="E477" s="760" t="s">
        <v>3480</v>
      </c>
      <c r="F477" s="751">
        <v>1704500</v>
      </c>
      <c r="G477" s="765"/>
      <c r="H477" s="765"/>
      <c r="I477" s="744"/>
      <c r="J477" s="744"/>
      <c r="K477" s="744"/>
      <c r="L477" s="744"/>
      <c r="M477" s="744"/>
      <c r="N477" s="744"/>
      <c r="O477" s="744"/>
      <c r="P477" s="744"/>
      <c r="Q477" s="744"/>
      <c r="R477" s="744"/>
      <c r="S477" s="744"/>
      <c r="T477" s="744"/>
      <c r="U477" s="744"/>
      <c r="V477" s="744"/>
      <c r="W477" s="744"/>
      <c r="X477" s="744"/>
      <c r="Y477" s="744"/>
      <c r="Z477" s="744"/>
      <c r="AA477" s="744"/>
      <c r="AB477" s="744"/>
      <c r="AC477" s="744"/>
      <c r="AD477" s="744"/>
      <c r="AE477" s="744"/>
      <c r="AF477" s="744"/>
      <c r="AG477" s="744"/>
      <c r="AH477" s="744"/>
      <c r="AI477" s="744"/>
      <c r="AJ477" s="744"/>
      <c r="AK477" s="744"/>
      <c r="AL477" s="744"/>
      <c r="AM477" s="744"/>
      <c r="AN477" s="744"/>
      <c r="AO477" s="744"/>
      <c r="AP477" s="744"/>
      <c r="AQ477" s="744"/>
      <c r="AR477" s="744"/>
      <c r="AS477" s="744"/>
      <c r="AT477" s="744"/>
      <c r="AU477" s="744"/>
      <c r="AV477" s="744"/>
      <c r="AW477" s="744"/>
      <c r="AX477" s="744"/>
      <c r="AY477" s="744"/>
      <c r="AZ477" s="744"/>
      <c r="BA477" s="744"/>
      <c r="BB477" s="744"/>
      <c r="BC477" s="744"/>
      <c r="BD477" s="744"/>
      <c r="BE477" s="744"/>
      <c r="BF477" s="744"/>
      <c r="BG477" s="744"/>
      <c r="BH477" s="744"/>
      <c r="BI477" s="744"/>
      <c r="BJ477" s="744"/>
      <c r="BK477" s="744"/>
      <c r="BL477" s="744"/>
    </row>
    <row r="478" spans="1:64" s="752" customFormat="1" ht="15" customHeight="1">
      <c r="A478" s="746" t="s">
        <v>3448</v>
      </c>
      <c r="B478" s="748" t="s">
        <v>2879</v>
      </c>
      <c r="C478" s="756" t="s">
        <v>3481</v>
      </c>
      <c r="D478" s="783">
        <v>45291</v>
      </c>
      <c r="E478" s="760" t="s">
        <v>3482</v>
      </c>
      <c r="F478" s="751">
        <v>960480</v>
      </c>
      <c r="G478" s="765"/>
      <c r="H478" s="765"/>
      <c r="I478" s="744"/>
      <c r="J478" s="744"/>
      <c r="K478" s="744"/>
      <c r="L478" s="744"/>
      <c r="M478" s="744"/>
      <c r="N478" s="744"/>
      <c r="O478" s="744"/>
      <c r="P478" s="744"/>
      <c r="Q478" s="744"/>
      <c r="R478" s="744"/>
      <c r="S478" s="744"/>
      <c r="T478" s="744"/>
      <c r="U478" s="744"/>
      <c r="V478" s="744"/>
      <c r="W478" s="744"/>
      <c r="X478" s="744"/>
      <c r="Y478" s="744"/>
      <c r="Z478" s="744"/>
      <c r="AA478" s="744"/>
      <c r="AB478" s="744"/>
      <c r="AC478" s="744"/>
      <c r="AD478" s="744"/>
      <c r="AE478" s="744"/>
      <c r="AF478" s="744"/>
      <c r="AG478" s="744"/>
      <c r="AH478" s="744"/>
      <c r="AI478" s="744"/>
      <c r="AJ478" s="744"/>
      <c r="AK478" s="744"/>
      <c r="AL478" s="744"/>
      <c r="AM478" s="744"/>
      <c r="AN478" s="744"/>
      <c r="AO478" s="744"/>
      <c r="AP478" s="744"/>
      <c r="AQ478" s="744"/>
      <c r="AR478" s="744"/>
      <c r="AS478" s="744"/>
      <c r="AT478" s="744"/>
      <c r="AU478" s="744"/>
      <c r="AV478" s="744"/>
      <c r="AW478" s="744"/>
      <c r="AX478" s="744"/>
      <c r="AY478" s="744"/>
      <c r="AZ478" s="744"/>
      <c r="BA478" s="744"/>
      <c r="BB478" s="744"/>
      <c r="BC478" s="744"/>
      <c r="BD478" s="744"/>
      <c r="BE478" s="744"/>
      <c r="BF478" s="744"/>
      <c r="BG478" s="744"/>
      <c r="BH478" s="744"/>
      <c r="BI478" s="744"/>
      <c r="BJ478" s="744"/>
      <c r="BK478" s="744"/>
      <c r="BL478" s="744"/>
    </row>
    <row r="479" spans="1:64" s="752" customFormat="1" ht="15" customHeight="1">
      <c r="A479" s="746" t="s">
        <v>3448</v>
      </c>
      <c r="B479" s="748" t="s">
        <v>2883</v>
      </c>
      <c r="C479" s="748"/>
      <c r="D479" s="783">
        <v>45463</v>
      </c>
      <c r="E479" s="760" t="s">
        <v>2898</v>
      </c>
      <c r="F479" s="751">
        <v>262500</v>
      </c>
      <c r="G479" s="765"/>
      <c r="H479" s="765"/>
      <c r="I479" s="744"/>
      <c r="J479" s="744"/>
      <c r="K479" s="744"/>
      <c r="L479" s="744"/>
      <c r="M479" s="744"/>
      <c r="N479" s="744"/>
      <c r="O479" s="744"/>
      <c r="P479" s="744"/>
      <c r="Q479" s="744"/>
      <c r="R479" s="744"/>
      <c r="S479" s="744"/>
      <c r="T479" s="744"/>
      <c r="U479" s="744"/>
      <c r="V479" s="744"/>
      <c r="W479" s="744"/>
      <c r="X479" s="744"/>
      <c r="Y479" s="744"/>
      <c r="Z479" s="744"/>
      <c r="AA479" s="744"/>
      <c r="AB479" s="744"/>
      <c r="AC479" s="744"/>
      <c r="AD479" s="744"/>
      <c r="AE479" s="744"/>
      <c r="AF479" s="744"/>
      <c r="AG479" s="744"/>
      <c r="AH479" s="744"/>
      <c r="AI479" s="744"/>
      <c r="AJ479" s="744"/>
      <c r="AK479" s="744"/>
      <c r="AL479" s="744"/>
      <c r="AM479" s="744"/>
      <c r="AN479" s="744"/>
      <c r="AO479" s="744"/>
      <c r="AP479" s="744"/>
      <c r="AQ479" s="744"/>
      <c r="AR479" s="744"/>
      <c r="AS479" s="744"/>
      <c r="AT479" s="744"/>
      <c r="AU479" s="744"/>
      <c r="AV479" s="744"/>
      <c r="AW479" s="744"/>
      <c r="AX479" s="744"/>
      <c r="AY479" s="744"/>
      <c r="AZ479" s="744"/>
      <c r="BA479" s="744"/>
      <c r="BB479" s="744"/>
      <c r="BC479" s="744"/>
      <c r="BD479" s="744"/>
      <c r="BE479" s="744"/>
      <c r="BF479" s="744"/>
      <c r="BG479" s="744"/>
      <c r="BH479" s="744"/>
      <c r="BI479" s="744"/>
      <c r="BJ479" s="744"/>
      <c r="BK479" s="744"/>
      <c r="BL479" s="744"/>
    </row>
    <row r="480" spans="1:64" s="752" customFormat="1" ht="15" customHeight="1">
      <c r="A480" s="746" t="s">
        <v>3448</v>
      </c>
      <c r="B480" s="748" t="s">
        <v>3483</v>
      </c>
      <c r="C480" s="748">
        <v>659</v>
      </c>
      <c r="D480" s="783">
        <v>45443</v>
      </c>
      <c r="E480" s="760" t="s">
        <v>2887</v>
      </c>
      <c r="F480" s="751">
        <v>324960</v>
      </c>
      <c r="G480" s="765"/>
      <c r="H480" s="765"/>
      <c r="I480" s="744"/>
      <c r="J480" s="744"/>
      <c r="K480" s="744"/>
      <c r="L480" s="744"/>
      <c r="M480" s="744"/>
      <c r="N480" s="744"/>
      <c r="O480" s="744"/>
      <c r="P480" s="744"/>
      <c r="Q480" s="744"/>
      <c r="R480" s="744"/>
      <c r="S480" s="744"/>
      <c r="T480" s="744"/>
      <c r="U480" s="744"/>
      <c r="V480" s="744"/>
      <c r="W480" s="744"/>
      <c r="X480" s="744"/>
      <c r="Y480" s="744"/>
      <c r="Z480" s="744"/>
      <c r="AA480" s="744"/>
      <c r="AB480" s="744"/>
      <c r="AC480" s="744"/>
      <c r="AD480" s="744"/>
      <c r="AE480" s="744"/>
      <c r="AF480" s="744"/>
      <c r="AG480" s="744"/>
      <c r="AH480" s="744"/>
      <c r="AI480" s="744"/>
      <c r="AJ480" s="744"/>
      <c r="AK480" s="744"/>
      <c r="AL480" s="744"/>
      <c r="AM480" s="744"/>
      <c r="AN480" s="744"/>
      <c r="AO480" s="744"/>
      <c r="AP480" s="744"/>
      <c r="AQ480" s="744"/>
      <c r="AR480" s="744"/>
      <c r="AS480" s="744"/>
      <c r="AT480" s="744"/>
      <c r="AU480" s="744"/>
      <c r="AV480" s="744"/>
      <c r="AW480" s="744"/>
      <c r="AX480" s="744"/>
      <c r="AY480" s="744"/>
      <c r="AZ480" s="744"/>
      <c r="BA480" s="744"/>
      <c r="BB480" s="744"/>
      <c r="BC480" s="744"/>
      <c r="BD480" s="744"/>
      <c r="BE480" s="744"/>
      <c r="BF480" s="744"/>
      <c r="BG480" s="744"/>
      <c r="BH480" s="744"/>
      <c r="BI480" s="744"/>
      <c r="BJ480" s="744"/>
      <c r="BK480" s="744"/>
      <c r="BL480" s="744"/>
    </row>
    <row r="481" spans="1:64" s="752" customFormat="1" ht="15" customHeight="1">
      <c r="A481" s="746" t="s">
        <v>3448</v>
      </c>
      <c r="B481" s="748" t="s">
        <v>2690</v>
      </c>
      <c r="C481" s="748">
        <v>2195013</v>
      </c>
      <c r="D481" s="783">
        <v>45610</v>
      </c>
      <c r="E481" s="760" t="s">
        <v>2895</v>
      </c>
      <c r="F481" s="751">
        <v>4023450</v>
      </c>
      <c r="G481" s="765"/>
      <c r="H481" s="765"/>
      <c r="I481" s="744"/>
      <c r="J481" s="744"/>
      <c r="K481" s="744"/>
      <c r="L481" s="744"/>
      <c r="M481" s="744"/>
      <c r="N481" s="744"/>
      <c r="O481" s="744"/>
      <c r="P481" s="744"/>
      <c r="Q481" s="744"/>
      <c r="R481" s="744"/>
      <c r="S481" s="744"/>
      <c r="T481" s="744"/>
      <c r="U481" s="744"/>
      <c r="V481" s="744"/>
      <c r="W481" s="744"/>
      <c r="X481" s="744"/>
      <c r="Y481" s="744"/>
      <c r="Z481" s="744"/>
      <c r="AA481" s="744"/>
      <c r="AB481" s="744"/>
      <c r="AC481" s="744"/>
      <c r="AD481" s="744"/>
      <c r="AE481" s="744"/>
      <c r="AF481" s="744"/>
      <c r="AG481" s="744"/>
      <c r="AH481" s="744"/>
      <c r="AI481" s="744"/>
      <c r="AJ481" s="744"/>
      <c r="AK481" s="744"/>
      <c r="AL481" s="744"/>
      <c r="AM481" s="744"/>
      <c r="AN481" s="744"/>
      <c r="AO481" s="744"/>
      <c r="AP481" s="744"/>
      <c r="AQ481" s="744"/>
      <c r="AR481" s="744"/>
      <c r="AS481" s="744"/>
      <c r="AT481" s="744"/>
      <c r="AU481" s="744"/>
      <c r="AV481" s="744"/>
      <c r="AW481" s="744"/>
      <c r="AX481" s="744"/>
      <c r="AY481" s="744"/>
      <c r="AZ481" s="744"/>
      <c r="BA481" s="744"/>
      <c r="BB481" s="744"/>
      <c r="BC481" s="744"/>
      <c r="BD481" s="744"/>
      <c r="BE481" s="744"/>
      <c r="BF481" s="744"/>
      <c r="BG481" s="744"/>
      <c r="BH481" s="744"/>
      <c r="BI481" s="744"/>
      <c r="BJ481" s="744"/>
      <c r="BK481" s="744"/>
      <c r="BL481" s="744"/>
    </row>
    <row r="482" spans="1:64" s="752" customFormat="1" ht="15" customHeight="1">
      <c r="A482" s="746" t="s">
        <v>3448</v>
      </c>
      <c r="B482" s="748" t="s">
        <v>2691</v>
      </c>
      <c r="C482" s="748"/>
      <c r="D482" s="783">
        <v>45470</v>
      </c>
      <c r="E482" s="760" t="s">
        <v>2897</v>
      </c>
      <c r="F482" s="751">
        <v>233500</v>
      </c>
      <c r="G482" s="765"/>
      <c r="H482" s="765"/>
      <c r="I482" s="744"/>
      <c r="J482" s="744"/>
      <c r="K482" s="744"/>
      <c r="L482" s="744"/>
      <c r="M482" s="744"/>
      <c r="N482" s="744"/>
      <c r="O482" s="744"/>
      <c r="P482" s="744"/>
      <c r="Q482" s="744"/>
      <c r="R482" s="744"/>
      <c r="S482" s="744"/>
      <c r="T482" s="744"/>
      <c r="U482" s="744"/>
      <c r="V482" s="744"/>
      <c r="W482" s="744"/>
      <c r="X482" s="744"/>
      <c r="Y482" s="744"/>
      <c r="Z482" s="744"/>
      <c r="AA482" s="744"/>
      <c r="AB482" s="744"/>
      <c r="AC482" s="744"/>
      <c r="AD482" s="744"/>
      <c r="AE482" s="744"/>
      <c r="AF482" s="744"/>
      <c r="AG482" s="744"/>
      <c r="AH482" s="744"/>
      <c r="AI482" s="744"/>
      <c r="AJ482" s="744"/>
      <c r="AK482" s="744"/>
      <c r="AL482" s="744"/>
      <c r="AM482" s="744"/>
      <c r="AN482" s="744"/>
      <c r="AO482" s="744"/>
      <c r="AP482" s="744"/>
      <c r="AQ482" s="744"/>
      <c r="AR482" s="744"/>
      <c r="AS482" s="744"/>
      <c r="AT482" s="744"/>
      <c r="AU482" s="744"/>
      <c r="AV482" s="744"/>
      <c r="AW482" s="744"/>
      <c r="AX482" s="744"/>
      <c r="AY482" s="744"/>
      <c r="AZ482" s="744"/>
      <c r="BA482" s="744"/>
      <c r="BB482" s="744"/>
      <c r="BC482" s="744"/>
      <c r="BD482" s="744"/>
      <c r="BE482" s="744"/>
      <c r="BF482" s="744"/>
      <c r="BG482" s="744"/>
      <c r="BH482" s="744"/>
      <c r="BI482" s="744"/>
      <c r="BJ482" s="744"/>
      <c r="BK482" s="744"/>
      <c r="BL482" s="744"/>
    </row>
    <row r="483" spans="1:64" s="752" customFormat="1" ht="15" customHeight="1">
      <c r="A483" s="746" t="s">
        <v>3448</v>
      </c>
      <c r="B483" s="748" t="s">
        <v>3449</v>
      </c>
      <c r="C483" s="748">
        <v>2248167</v>
      </c>
      <c r="D483" s="783">
        <v>45455</v>
      </c>
      <c r="E483" s="760" t="s">
        <v>2892</v>
      </c>
      <c r="F483" s="751">
        <v>15043330</v>
      </c>
      <c r="G483" s="765"/>
      <c r="H483" s="765"/>
      <c r="I483" s="744"/>
      <c r="J483" s="744"/>
      <c r="K483" s="744"/>
      <c r="L483" s="744"/>
      <c r="M483" s="744"/>
      <c r="N483" s="744"/>
      <c r="O483" s="744"/>
      <c r="P483" s="744"/>
      <c r="Q483" s="744"/>
      <c r="R483" s="744"/>
      <c r="S483" s="744"/>
      <c r="T483" s="744"/>
      <c r="U483" s="744"/>
      <c r="V483" s="744"/>
      <c r="W483" s="744"/>
      <c r="X483" s="744"/>
      <c r="Y483" s="744"/>
      <c r="Z483" s="744"/>
      <c r="AA483" s="744"/>
      <c r="AB483" s="744"/>
      <c r="AC483" s="744"/>
      <c r="AD483" s="744"/>
      <c r="AE483" s="744"/>
      <c r="AF483" s="744"/>
      <c r="AG483" s="744"/>
      <c r="AH483" s="744"/>
      <c r="AI483" s="744"/>
      <c r="AJ483" s="744"/>
      <c r="AK483" s="744"/>
      <c r="AL483" s="744"/>
      <c r="AM483" s="744"/>
      <c r="AN483" s="744"/>
      <c r="AO483" s="744"/>
      <c r="AP483" s="744"/>
      <c r="AQ483" s="744"/>
      <c r="AR483" s="744"/>
      <c r="AS483" s="744"/>
      <c r="AT483" s="744"/>
      <c r="AU483" s="744"/>
      <c r="AV483" s="744"/>
      <c r="AW483" s="744"/>
      <c r="AX483" s="744"/>
      <c r="AY483" s="744"/>
      <c r="AZ483" s="744"/>
      <c r="BA483" s="744"/>
      <c r="BB483" s="744"/>
      <c r="BC483" s="744"/>
      <c r="BD483" s="744"/>
      <c r="BE483" s="744"/>
      <c r="BF483" s="744"/>
      <c r="BG483" s="744"/>
      <c r="BH483" s="744"/>
      <c r="BI483" s="744"/>
      <c r="BJ483" s="744"/>
      <c r="BK483" s="744"/>
      <c r="BL483" s="744"/>
    </row>
    <row r="484" spans="1:64" s="752" customFormat="1" ht="15" customHeight="1">
      <c r="A484" s="746" t="s">
        <v>3448</v>
      </c>
      <c r="B484" s="748" t="s">
        <v>3484</v>
      </c>
      <c r="C484" s="748">
        <v>3919601</v>
      </c>
      <c r="D484" s="783">
        <v>45281</v>
      </c>
      <c r="E484" s="760" t="s">
        <v>3485</v>
      </c>
      <c r="F484" s="751">
        <v>495000</v>
      </c>
      <c r="G484" s="765"/>
      <c r="H484" s="765"/>
      <c r="I484" s="744"/>
      <c r="J484" s="744"/>
      <c r="K484" s="744"/>
      <c r="L484" s="744"/>
      <c r="M484" s="744"/>
      <c r="N484" s="744"/>
      <c r="O484" s="744"/>
      <c r="P484" s="744"/>
      <c r="Q484" s="744"/>
      <c r="R484" s="744"/>
      <c r="S484" s="744"/>
      <c r="T484" s="744"/>
      <c r="U484" s="744"/>
      <c r="V484" s="744"/>
      <c r="W484" s="744"/>
      <c r="X484" s="744"/>
      <c r="Y484" s="744"/>
      <c r="Z484" s="744"/>
      <c r="AA484" s="744"/>
      <c r="AB484" s="744"/>
      <c r="AC484" s="744"/>
      <c r="AD484" s="744"/>
      <c r="AE484" s="744"/>
      <c r="AF484" s="744"/>
      <c r="AG484" s="744"/>
      <c r="AH484" s="744"/>
      <c r="AI484" s="744"/>
      <c r="AJ484" s="744"/>
      <c r="AK484" s="744"/>
      <c r="AL484" s="744"/>
      <c r="AM484" s="744"/>
      <c r="AN484" s="744"/>
      <c r="AO484" s="744"/>
      <c r="AP484" s="744"/>
      <c r="AQ484" s="744"/>
      <c r="AR484" s="744"/>
      <c r="AS484" s="744"/>
      <c r="AT484" s="744"/>
      <c r="AU484" s="744"/>
      <c r="AV484" s="744"/>
      <c r="AW484" s="744"/>
      <c r="AX484" s="744"/>
      <c r="AY484" s="744"/>
      <c r="AZ484" s="744"/>
      <c r="BA484" s="744"/>
      <c r="BB484" s="744"/>
      <c r="BC484" s="744"/>
      <c r="BD484" s="744"/>
      <c r="BE484" s="744"/>
      <c r="BF484" s="744"/>
      <c r="BG484" s="744"/>
      <c r="BH484" s="744"/>
      <c r="BI484" s="744"/>
      <c r="BJ484" s="744"/>
      <c r="BK484" s="744"/>
      <c r="BL484" s="744"/>
    </row>
    <row r="485" spans="1:64" s="752" customFormat="1" ht="15" customHeight="1">
      <c r="A485" s="746" t="s">
        <v>3448</v>
      </c>
      <c r="B485" s="748" t="s">
        <v>3486</v>
      </c>
      <c r="C485" s="756" t="s">
        <v>3487</v>
      </c>
      <c r="D485" s="783">
        <v>45215</v>
      </c>
      <c r="E485" s="760" t="s">
        <v>3488</v>
      </c>
      <c r="F485" s="751">
        <v>350000</v>
      </c>
      <c r="G485" s="765"/>
      <c r="H485" s="765"/>
      <c r="I485" s="744"/>
      <c r="J485" s="744"/>
      <c r="K485" s="744"/>
      <c r="L485" s="744"/>
      <c r="M485" s="744"/>
      <c r="N485" s="744"/>
      <c r="O485" s="744"/>
      <c r="P485" s="744"/>
      <c r="Q485" s="744"/>
      <c r="R485" s="744"/>
      <c r="S485" s="744"/>
      <c r="T485" s="744"/>
      <c r="U485" s="744"/>
      <c r="V485" s="744"/>
      <c r="W485" s="744"/>
      <c r="X485" s="744"/>
      <c r="Y485" s="744"/>
      <c r="Z485" s="744"/>
      <c r="AA485" s="744"/>
      <c r="AB485" s="744"/>
      <c r="AC485" s="744"/>
      <c r="AD485" s="744"/>
      <c r="AE485" s="744"/>
      <c r="AF485" s="744"/>
      <c r="AG485" s="744"/>
      <c r="AH485" s="744"/>
      <c r="AI485" s="744"/>
      <c r="AJ485" s="744"/>
      <c r="AK485" s="744"/>
      <c r="AL485" s="744"/>
      <c r="AM485" s="744"/>
      <c r="AN485" s="744"/>
      <c r="AO485" s="744"/>
      <c r="AP485" s="744"/>
      <c r="AQ485" s="744"/>
      <c r="AR485" s="744"/>
      <c r="AS485" s="744"/>
      <c r="AT485" s="744"/>
      <c r="AU485" s="744"/>
      <c r="AV485" s="744"/>
      <c r="AW485" s="744"/>
      <c r="AX485" s="744"/>
      <c r="AY485" s="744"/>
      <c r="AZ485" s="744"/>
      <c r="BA485" s="744"/>
      <c r="BB485" s="744"/>
      <c r="BC485" s="744"/>
      <c r="BD485" s="744"/>
      <c r="BE485" s="744"/>
      <c r="BF485" s="744"/>
      <c r="BG485" s="744"/>
      <c r="BH485" s="744"/>
      <c r="BI485" s="744"/>
      <c r="BJ485" s="744"/>
      <c r="BK485" s="744"/>
      <c r="BL485" s="744"/>
    </row>
    <row r="486" spans="1:64" s="752" customFormat="1" ht="15" customHeight="1">
      <c r="A486" s="746" t="s">
        <v>3448</v>
      </c>
      <c r="B486" s="748" t="s">
        <v>2875</v>
      </c>
      <c r="C486" s="748">
        <v>1903940</v>
      </c>
      <c r="D486" s="783">
        <v>45380</v>
      </c>
      <c r="E486" s="760" t="s">
        <v>2894</v>
      </c>
      <c r="F486" s="751">
        <v>1258565</v>
      </c>
      <c r="G486" s="765"/>
      <c r="H486" s="765"/>
      <c r="I486" s="744"/>
      <c r="J486" s="744"/>
      <c r="K486" s="744"/>
      <c r="L486" s="744"/>
      <c r="M486" s="744"/>
      <c r="N486" s="744"/>
      <c r="O486" s="744"/>
      <c r="P486" s="744"/>
      <c r="Q486" s="744"/>
      <c r="R486" s="744"/>
      <c r="S486" s="744"/>
      <c r="T486" s="744"/>
      <c r="U486" s="744"/>
      <c r="V486" s="744"/>
      <c r="W486" s="744"/>
      <c r="X486" s="744"/>
      <c r="Y486" s="744"/>
      <c r="Z486" s="744"/>
      <c r="AA486" s="744"/>
      <c r="AB486" s="744"/>
      <c r="AC486" s="744"/>
      <c r="AD486" s="744"/>
      <c r="AE486" s="744"/>
      <c r="AF486" s="744"/>
      <c r="AG486" s="744"/>
      <c r="AH486" s="744"/>
      <c r="AI486" s="744"/>
      <c r="AJ486" s="744"/>
      <c r="AK486" s="744"/>
      <c r="AL486" s="744"/>
      <c r="AM486" s="744"/>
      <c r="AN486" s="744"/>
      <c r="AO486" s="744"/>
      <c r="AP486" s="744"/>
      <c r="AQ486" s="744"/>
      <c r="AR486" s="744"/>
      <c r="AS486" s="744"/>
      <c r="AT486" s="744"/>
      <c r="AU486" s="744"/>
      <c r="AV486" s="744"/>
      <c r="AW486" s="744"/>
      <c r="AX486" s="744"/>
      <c r="AY486" s="744"/>
      <c r="AZ486" s="744"/>
      <c r="BA486" s="744"/>
      <c r="BB486" s="744"/>
      <c r="BC486" s="744"/>
      <c r="BD486" s="744"/>
      <c r="BE486" s="744"/>
      <c r="BF486" s="744"/>
      <c r="BG486" s="744"/>
      <c r="BH486" s="744"/>
      <c r="BI486" s="744"/>
      <c r="BJ486" s="744"/>
      <c r="BK486" s="744"/>
      <c r="BL486" s="744"/>
    </row>
    <row r="487" spans="1:64" s="752" customFormat="1" ht="15" customHeight="1">
      <c r="A487" s="746" t="s">
        <v>3448</v>
      </c>
      <c r="B487" s="748" t="s">
        <v>2875</v>
      </c>
      <c r="C487" s="748">
        <v>2248162</v>
      </c>
      <c r="D487" s="783">
        <v>45380</v>
      </c>
      <c r="E487" s="760" t="s">
        <v>2894</v>
      </c>
      <c r="F487" s="751">
        <v>1903940</v>
      </c>
      <c r="G487" s="765"/>
      <c r="H487" s="765"/>
      <c r="I487" s="744"/>
      <c r="J487" s="744"/>
      <c r="K487" s="744"/>
      <c r="L487" s="744"/>
      <c r="M487" s="744"/>
      <c r="N487" s="744"/>
      <c r="O487" s="744"/>
      <c r="P487" s="744"/>
      <c r="Q487" s="744"/>
      <c r="R487" s="744"/>
      <c r="S487" s="744"/>
      <c r="T487" s="744"/>
      <c r="U487" s="744"/>
      <c r="V487" s="744"/>
      <c r="W487" s="744"/>
      <c r="X487" s="744"/>
      <c r="Y487" s="744"/>
      <c r="Z487" s="744"/>
      <c r="AA487" s="744"/>
      <c r="AB487" s="744"/>
      <c r="AC487" s="744"/>
      <c r="AD487" s="744"/>
      <c r="AE487" s="744"/>
      <c r="AF487" s="744"/>
      <c r="AG487" s="744"/>
      <c r="AH487" s="744"/>
      <c r="AI487" s="744"/>
      <c r="AJ487" s="744"/>
      <c r="AK487" s="744"/>
      <c r="AL487" s="744"/>
      <c r="AM487" s="744"/>
      <c r="AN487" s="744"/>
      <c r="AO487" s="744"/>
      <c r="AP487" s="744"/>
      <c r="AQ487" s="744"/>
      <c r="AR487" s="744"/>
      <c r="AS487" s="744"/>
      <c r="AT487" s="744"/>
      <c r="AU487" s="744"/>
      <c r="AV487" s="744"/>
      <c r="AW487" s="744"/>
      <c r="AX487" s="744"/>
      <c r="AY487" s="744"/>
      <c r="AZ487" s="744"/>
      <c r="BA487" s="744"/>
      <c r="BB487" s="744"/>
      <c r="BC487" s="744"/>
      <c r="BD487" s="744"/>
      <c r="BE487" s="744"/>
      <c r="BF487" s="744"/>
      <c r="BG487" s="744"/>
      <c r="BH487" s="744"/>
      <c r="BI487" s="744"/>
      <c r="BJ487" s="744"/>
      <c r="BK487" s="744"/>
      <c r="BL487" s="744"/>
    </row>
    <row r="488" spans="1:64" s="752" customFormat="1" ht="15" customHeight="1">
      <c r="A488" s="746" t="s">
        <v>3448</v>
      </c>
      <c r="B488" s="748" t="s">
        <v>3489</v>
      </c>
      <c r="C488" s="748"/>
      <c r="D488" s="783">
        <v>45470</v>
      </c>
      <c r="E488" s="760" t="s">
        <v>2886</v>
      </c>
      <c r="F488" s="751">
        <v>2075590</v>
      </c>
      <c r="G488" s="765"/>
      <c r="H488" s="765"/>
      <c r="I488" s="744"/>
      <c r="J488" s="744"/>
      <c r="K488" s="744"/>
      <c r="L488" s="744"/>
      <c r="M488" s="744"/>
      <c r="N488" s="744"/>
      <c r="O488" s="744"/>
      <c r="P488" s="744"/>
      <c r="Q488" s="744"/>
      <c r="R488" s="744"/>
      <c r="S488" s="744"/>
      <c r="T488" s="744"/>
      <c r="U488" s="744"/>
      <c r="V488" s="744"/>
      <c r="W488" s="744"/>
      <c r="X488" s="744"/>
      <c r="Y488" s="744"/>
      <c r="Z488" s="744"/>
      <c r="AA488" s="744"/>
      <c r="AB488" s="744"/>
      <c r="AC488" s="744"/>
      <c r="AD488" s="744"/>
      <c r="AE488" s="744"/>
      <c r="AF488" s="744"/>
      <c r="AG488" s="744"/>
      <c r="AH488" s="744"/>
      <c r="AI488" s="744"/>
      <c r="AJ488" s="744"/>
      <c r="AK488" s="744"/>
      <c r="AL488" s="744"/>
      <c r="AM488" s="744"/>
      <c r="AN488" s="744"/>
      <c r="AO488" s="744"/>
      <c r="AP488" s="744"/>
      <c r="AQ488" s="744"/>
      <c r="AR488" s="744"/>
      <c r="AS488" s="744"/>
      <c r="AT488" s="744"/>
      <c r="AU488" s="744"/>
      <c r="AV488" s="744"/>
      <c r="AW488" s="744"/>
      <c r="AX488" s="744"/>
      <c r="AY488" s="744"/>
      <c r="AZ488" s="744"/>
      <c r="BA488" s="744"/>
      <c r="BB488" s="744"/>
      <c r="BC488" s="744"/>
      <c r="BD488" s="744"/>
      <c r="BE488" s="744"/>
      <c r="BF488" s="744"/>
      <c r="BG488" s="744"/>
      <c r="BH488" s="744"/>
      <c r="BI488" s="744"/>
      <c r="BJ488" s="744"/>
      <c r="BK488" s="744"/>
      <c r="BL488" s="744"/>
    </row>
    <row r="489" spans="1:64" s="752" customFormat="1" ht="15" customHeight="1">
      <c r="A489" s="746" t="s">
        <v>3448</v>
      </c>
      <c r="B489" s="748" t="s">
        <v>3473</v>
      </c>
      <c r="C489" s="748"/>
      <c r="D489" s="783">
        <v>45470</v>
      </c>
      <c r="E489" s="760" t="s">
        <v>2896</v>
      </c>
      <c r="F489" s="751">
        <v>434000</v>
      </c>
      <c r="G489" s="765"/>
      <c r="H489" s="765"/>
      <c r="I489" s="744"/>
      <c r="J489" s="744"/>
      <c r="K489" s="744"/>
      <c r="L489" s="744"/>
      <c r="M489" s="744"/>
      <c r="N489" s="744"/>
      <c r="O489" s="744"/>
      <c r="P489" s="744"/>
      <c r="Q489" s="744"/>
      <c r="R489" s="744"/>
      <c r="S489" s="744"/>
      <c r="T489" s="744"/>
      <c r="U489" s="744"/>
      <c r="V489" s="744"/>
      <c r="W489" s="744"/>
      <c r="X489" s="744"/>
      <c r="Y489" s="744"/>
      <c r="Z489" s="744"/>
      <c r="AA489" s="744"/>
      <c r="AB489" s="744"/>
      <c r="AC489" s="744"/>
      <c r="AD489" s="744"/>
      <c r="AE489" s="744"/>
      <c r="AF489" s="744"/>
      <c r="AG489" s="744"/>
      <c r="AH489" s="744"/>
      <c r="AI489" s="744"/>
      <c r="AJ489" s="744"/>
      <c r="AK489" s="744"/>
      <c r="AL489" s="744"/>
      <c r="AM489" s="744"/>
      <c r="AN489" s="744"/>
      <c r="AO489" s="744"/>
      <c r="AP489" s="744"/>
      <c r="AQ489" s="744"/>
      <c r="AR489" s="744"/>
      <c r="AS489" s="744"/>
      <c r="AT489" s="744"/>
      <c r="AU489" s="744"/>
      <c r="AV489" s="744"/>
      <c r="AW489" s="744"/>
      <c r="AX489" s="744"/>
      <c r="AY489" s="744"/>
      <c r="AZ489" s="744"/>
      <c r="BA489" s="744"/>
      <c r="BB489" s="744"/>
      <c r="BC489" s="744"/>
      <c r="BD489" s="744"/>
      <c r="BE489" s="744"/>
      <c r="BF489" s="744"/>
      <c r="BG489" s="744"/>
      <c r="BH489" s="744"/>
      <c r="BI489" s="744"/>
      <c r="BJ489" s="744"/>
      <c r="BK489" s="744"/>
      <c r="BL489" s="744"/>
    </row>
    <row r="490" spans="1:64" s="752" customFormat="1" ht="15" customHeight="1">
      <c r="A490" s="746" t="s">
        <v>3448</v>
      </c>
      <c r="B490" s="748" t="s">
        <v>3490</v>
      </c>
      <c r="C490" s="748">
        <v>2248160</v>
      </c>
      <c r="D490" s="783">
        <v>45425</v>
      </c>
      <c r="E490" s="760" t="s">
        <v>2888</v>
      </c>
      <c r="F490" s="751">
        <v>394400</v>
      </c>
      <c r="G490" s="765"/>
      <c r="H490" s="765"/>
      <c r="I490" s="744"/>
      <c r="J490" s="744"/>
      <c r="K490" s="744"/>
      <c r="L490" s="744"/>
      <c r="M490" s="744"/>
      <c r="N490" s="744"/>
      <c r="O490" s="744"/>
      <c r="P490" s="744"/>
      <c r="Q490" s="744"/>
      <c r="R490" s="744"/>
      <c r="S490" s="744"/>
      <c r="T490" s="744"/>
      <c r="U490" s="744"/>
      <c r="V490" s="744"/>
      <c r="W490" s="744"/>
      <c r="X490" s="744"/>
      <c r="Y490" s="744"/>
      <c r="Z490" s="744"/>
      <c r="AA490" s="744"/>
      <c r="AB490" s="744"/>
      <c r="AC490" s="744"/>
      <c r="AD490" s="744"/>
      <c r="AE490" s="744"/>
      <c r="AF490" s="744"/>
      <c r="AG490" s="744"/>
      <c r="AH490" s="744"/>
      <c r="AI490" s="744"/>
      <c r="AJ490" s="744"/>
      <c r="AK490" s="744"/>
      <c r="AL490" s="744"/>
      <c r="AM490" s="744"/>
      <c r="AN490" s="744"/>
      <c r="AO490" s="744"/>
      <c r="AP490" s="744"/>
      <c r="AQ490" s="744"/>
      <c r="AR490" s="744"/>
      <c r="AS490" s="744"/>
      <c r="AT490" s="744"/>
      <c r="AU490" s="744"/>
      <c r="AV490" s="744"/>
      <c r="AW490" s="744"/>
      <c r="AX490" s="744"/>
      <c r="AY490" s="744"/>
      <c r="AZ490" s="744"/>
      <c r="BA490" s="744"/>
      <c r="BB490" s="744"/>
      <c r="BC490" s="744"/>
      <c r="BD490" s="744"/>
      <c r="BE490" s="744"/>
      <c r="BF490" s="744"/>
      <c r="BG490" s="744"/>
      <c r="BH490" s="744"/>
      <c r="BI490" s="744"/>
      <c r="BJ490" s="744"/>
      <c r="BK490" s="744"/>
      <c r="BL490" s="744"/>
    </row>
    <row r="491" spans="1:64" s="752" customFormat="1" ht="15" customHeight="1">
      <c r="A491" s="746" t="s">
        <v>3448</v>
      </c>
      <c r="B491" s="748" t="s">
        <v>3491</v>
      </c>
      <c r="C491" s="756" t="s">
        <v>3492</v>
      </c>
      <c r="D491" s="783">
        <v>45076</v>
      </c>
      <c r="E491" s="760" t="s">
        <v>2890</v>
      </c>
      <c r="F491" s="751">
        <v>613130</v>
      </c>
      <c r="G491" s="765"/>
      <c r="H491" s="765"/>
      <c r="I491" s="744"/>
      <c r="J491" s="744"/>
      <c r="K491" s="744"/>
      <c r="L491" s="744"/>
      <c r="M491" s="744"/>
      <c r="N491" s="744"/>
      <c r="O491" s="744"/>
      <c r="P491" s="744"/>
      <c r="Q491" s="744"/>
      <c r="R491" s="744"/>
      <c r="S491" s="744"/>
      <c r="T491" s="744"/>
      <c r="U491" s="744"/>
      <c r="V491" s="744"/>
      <c r="W491" s="744"/>
      <c r="X491" s="744"/>
      <c r="Y491" s="744"/>
      <c r="Z491" s="744"/>
      <c r="AA491" s="744"/>
      <c r="AB491" s="744"/>
      <c r="AC491" s="744"/>
      <c r="AD491" s="744"/>
      <c r="AE491" s="744"/>
      <c r="AF491" s="744"/>
      <c r="AG491" s="744"/>
      <c r="AH491" s="744"/>
      <c r="AI491" s="744"/>
      <c r="AJ491" s="744"/>
      <c r="AK491" s="744"/>
      <c r="AL491" s="744"/>
      <c r="AM491" s="744"/>
      <c r="AN491" s="744"/>
      <c r="AO491" s="744"/>
      <c r="AP491" s="744"/>
      <c r="AQ491" s="744"/>
      <c r="AR491" s="744"/>
      <c r="AS491" s="744"/>
      <c r="AT491" s="744"/>
      <c r="AU491" s="744"/>
      <c r="AV491" s="744"/>
      <c r="AW491" s="744"/>
      <c r="AX491" s="744"/>
      <c r="AY491" s="744"/>
      <c r="AZ491" s="744"/>
      <c r="BA491" s="744"/>
      <c r="BB491" s="744"/>
      <c r="BC491" s="744"/>
      <c r="BD491" s="744"/>
      <c r="BE491" s="744"/>
      <c r="BF491" s="744"/>
      <c r="BG491" s="744"/>
      <c r="BH491" s="744"/>
      <c r="BI491" s="744"/>
      <c r="BJ491" s="744"/>
      <c r="BK491" s="744"/>
      <c r="BL491" s="744"/>
    </row>
    <row r="492" spans="1:64" s="752" customFormat="1" ht="15" customHeight="1">
      <c r="A492" s="747" t="s">
        <v>3493</v>
      </c>
      <c r="B492" s="746" t="s">
        <v>3494</v>
      </c>
      <c r="C492" s="746"/>
      <c r="D492" s="746"/>
      <c r="E492" s="750" t="s">
        <v>3495</v>
      </c>
      <c r="F492" s="753">
        <v>447000</v>
      </c>
      <c r="G492" s="765"/>
      <c r="H492" s="765"/>
      <c r="I492" s="744"/>
      <c r="J492" s="744"/>
      <c r="K492" s="744"/>
      <c r="L492" s="744"/>
      <c r="M492" s="744"/>
      <c r="N492" s="744"/>
      <c r="O492" s="744"/>
      <c r="P492" s="744"/>
      <c r="Q492" s="744"/>
      <c r="R492" s="744"/>
      <c r="S492" s="744"/>
      <c r="T492" s="744"/>
      <c r="U492" s="744"/>
      <c r="V492" s="744"/>
      <c r="W492" s="744"/>
      <c r="X492" s="744"/>
      <c r="Y492" s="744"/>
      <c r="Z492" s="744"/>
      <c r="AA492" s="744"/>
      <c r="AB492" s="744"/>
      <c r="AC492" s="744"/>
      <c r="AD492" s="744"/>
      <c r="AE492" s="744"/>
      <c r="AF492" s="744"/>
      <c r="AG492" s="744"/>
      <c r="AH492" s="744"/>
      <c r="AI492" s="744"/>
      <c r="AJ492" s="744"/>
      <c r="AK492" s="744"/>
      <c r="AL492" s="744"/>
      <c r="AM492" s="744"/>
      <c r="AN492" s="744"/>
      <c r="AO492" s="744"/>
      <c r="AP492" s="744"/>
      <c r="AQ492" s="744"/>
      <c r="AR492" s="744"/>
      <c r="AS492" s="744"/>
      <c r="AT492" s="744"/>
      <c r="AU492" s="744"/>
      <c r="AV492" s="744"/>
      <c r="AW492" s="744"/>
      <c r="AX492" s="744"/>
      <c r="AY492" s="744"/>
      <c r="AZ492" s="744"/>
      <c r="BA492" s="744"/>
      <c r="BB492" s="744"/>
      <c r="BC492" s="744"/>
      <c r="BD492" s="744"/>
      <c r="BE492" s="744"/>
      <c r="BF492" s="744"/>
      <c r="BG492" s="744"/>
      <c r="BH492" s="744"/>
      <c r="BI492" s="744"/>
      <c r="BJ492" s="744"/>
      <c r="BK492" s="744"/>
      <c r="BL492" s="744"/>
    </row>
    <row r="493" spans="1:64" s="752" customFormat="1" ht="15" customHeight="1">
      <c r="A493" s="747" t="s">
        <v>3493</v>
      </c>
      <c r="B493" s="746" t="s">
        <v>2902</v>
      </c>
      <c r="C493" s="746"/>
      <c r="D493" s="746"/>
      <c r="E493" s="750" t="s">
        <v>3496</v>
      </c>
      <c r="F493" s="753">
        <v>105529</v>
      </c>
      <c r="G493" s="765"/>
      <c r="H493" s="765"/>
      <c r="I493" s="744"/>
      <c r="J493" s="744"/>
      <c r="K493" s="744"/>
      <c r="L493" s="744"/>
      <c r="M493" s="744"/>
      <c r="N493" s="744"/>
      <c r="O493" s="744"/>
      <c r="P493" s="744"/>
      <c r="Q493" s="744"/>
      <c r="R493" s="744"/>
      <c r="S493" s="744"/>
      <c r="T493" s="744"/>
      <c r="U493" s="744"/>
      <c r="V493" s="744"/>
      <c r="W493" s="744"/>
      <c r="X493" s="744"/>
      <c r="Y493" s="744"/>
      <c r="Z493" s="744"/>
      <c r="AA493" s="744"/>
      <c r="AB493" s="744"/>
      <c r="AC493" s="744"/>
      <c r="AD493" s="744"/>
      <c r="AE493" s="744"/>
      <c r="AF493" s="744"/>
      <c r="AG493" s="744"/>
      <c r="AH493" s="744"/>
      <c r="AI493" s="744"/>
      <c r="AJ493" s="744"/>
      <c r="AK493" s="744"/>
      <c r="AL493" s="744"/>
      <c r="AM493" s="744"/>
      <c r="AN493" s="744"/>
      <c r="AO493" s="744"/>
      <c r="AP493" s="744"/>
      <c r="AQ493" s="744"/>
      <c r="AR493" s="744"/>
      <c r="AS493" s="744"/>
      <c r="AT493" s="744"/>
      <c r="AU493" s="744"/>
      <c r="AV493" s="744"/>
      <c r="AW493" s="744"/>
      <c r="AX493" s="744"/>
      <c r="AY493" s="744"/>
      <c r="AZ493" s="744"/>
      <c r="BA493" s="744"/>
      <c r="BB493" s="744"/>
      <c r="BC493" s="744"/>
      <c r="BD493" s="744"/>
      <c r="BE493" s="744"/>
      <c r="BF493" s="744"/>
      <c r="BG493" s="744"/>
      <c r="BH493" s="744"/>
      <c r="BI493" s="744"/>
      <c r="BJ493" s="744"/>
      <c r="BK493" s="744"/>
      <c r="BL493" s="744"/>
    </row>
    <row r="494" spans="1:64" s="752" customFormat="1" ht="15" customHeight="1">
      <c r="A494" s="747" t="s">
        <v>3493</v>
      </c>
      <c r="B494" s="746" t="s">
        <v>2846</v>
      </c>
      <c r="C494" s="746"/>
      <c r="D494" s="746"/>
      <c r="E494" s="750" t="s">
        <v>3497</v>
      </c>
      <c r="F494" s="753">
        <v>181880</v>
      </c>
      <c r="G494" s="765"/>
      <c r="H494" s="765"/>
      <c r="I494" s="744"/>
      <c r="J494" s="744"/>
      <c r="K494" s="744"/>
      <c r="L494" s="744"/>
      <c r="M494" s="744"/>
      <c r="N494" s="744"/>
      <c r="O494" s="744"/>
      <c r="P494" s="744"/>
      <c r="Q494" s="744"/>
      <c r="R494" s="744"/>
      <c r="S494" s="744"/>
      <c r="T494" s="744"/>
      <c r="U494" s="744"/>
      <c r="V494" s="744"/>
      <c r="W494" s="744"/>
      <c r="X494" s="744"/>
      <c r="Y494" s="744"/>
      <c r="Z494" s="744"/>
      <c r="AA494" s="744"/>
      <c r="AB494" s="744"/>
      <c r="AC494" s="744"/>
      <c r="AD494" s="744"/>
      <c r="AE494" s="744"/>
      <c r="AF494" s="744"/>
      <c r="AG494" s="744"/>
      <c r="AH494" s="744"/>
      <c r="AI494" s="744"/>
      <c r="AJ494" s="744"/>
      <c r="AK494" s="744"/>
      <c r="AL494" s="744"/>
      <c r="AM494" s="744"/>
      <c r="AN494" s="744"/>
      <c r="AO494" s="744"/>
      <c r="AP494" s="744"/>
      <c r="AQ494" s="744"/>
      <c r="AR494" s="744"/>
      <c r="AS494" s="744"/>
      <c r="AT494" s="744"/>
      <c r="AU494" s="744"/>
      <c r="AV494" s="744"/>
      <c r="AW494" s="744"/>
      <c r="AX494" s="744"/>
      <c r="AY494" s="744"/>
      <c r="AZ494" s="744"/>
      <c r="BA494" s="744"/>
      <c r="BB494" s="744"/>
      <c r="BC494" s="744"/>
      <c r="BD494" s="744"/>
      <c r="BE494" s="744"/>
      <c r="BF494" s="744"/>
      <c r="BG494" s="744"/>
      <c r="BH494" s="744"/>
      <c r="BI494" s="744"/>
      <c r="BJ494" s="744"/>
      <c r="BK494" s="744"/>
      <c r="BL494" s="744"/>
    </row>
    <row r="495" spans="1:64" s="752" customFormat="1" ht="15" customHeight="1">
      <c r="A495" s="747" t="s">
        <v>3493</v>
      </c>
      <c r="B495" s="746" t="s">
        <v>3498</v>
      </c>
      <c r="C495" s="746"/>
      <c r="D495" s="746"/>
      <c r="E495" s="750" t="s">
        <v>3499</v>
      </c>
      <c r="F495" s="753">
        <v>225500</v>
      </c>
      <c r="G495" s="765"/>
      <c r="H495" s="765"/>
      <c r="I495" s="744"/>
      <c r="J495" s="744"/>
      <c r="K495" s="744"/>
      <c r="L495" s="744"/>
      <c r="M495" s="744"/>
      <c r="N495" s="744"/>
      <c r="O495" s="744"/>
      <c r="P495" s="744"/>
      <c r="Q495" s="744"/>
      <c r="R495" s="744"/>
      <c r="S495" s="744"/>
      <c r="T495" s="744"/>
      <c r="U495" s="744"/>
      <c r="V495" s="744"/>
      <c r="W495" s="744"/>
      <c r="X495" s="744"/>
      <c r="Y495" s="744"/>
      <c r="Z495" s="744"/>
      <c r="AA495" s="744"/>
      <c r="AB495" s="744"/>
      <c r="AC495" s="744"/>
      <c r="AD495" s="744"/>
      <c r="AE495" s="744"/>
      <c r="AF495" s="744"/>
      <c r="AG495" s="744"/>
      <c r="AH495" s="744"/>
      <c r="AI495" s="744"/>
      <c r="AJ495" s="744"/>
      <c r="AK495" s="744"/>
      <c r="AL495" s="744"/>
      <c r="AM495" s="744"/>
      <c r="AN495" s="744"/>
      <c r="AO495" s="744"/>
      <c r="AP495" s="744"/>
      <c r="AQ495" s="744"/>
      <c r="AR495" s="744"/>
      <c r="AS495" s="744"/>
      <c r="AT495" s="744"/>
      <c r="AU495" s="744"/>
      <c r="AV495" s="744"/>
      <c r="AW495" s="744"/>
      <c r="AX495" s="744"/>
      <c r="AY495" s="744"/>
      <c r="AZ495" s="744"/>
      <c r="BA495" s="744"/>
      <c r="BB495" s="744"/>
      <c r="BC495" s="744"/>
      <c r="BD495" s="744"/>
      <c r="BE495" s="744"/>
      <c r="BF495" s="744"/>
      <c r="BG495" s="744"/>
      <c r="BH495" s="744"/>
      <c r="BI495" s="744"/>
      <c r="BJ495" s="744"/>
      <c r="BK495" s="744"/>
      <c r="BL495" s="744"/>
    </row>
    <row r="496" spans="1:64" s="752" customFormat="1" ht="15" customHeight="1">
      <c r="A496" s="747" t="s">
        <v>3493</v>
      </c>
      <c r="B496" s="746" t="s">
        <v>3500</v>
      </c>
      <c r="C496" s="746"/>
      <c r="D496" s="746"/>
      <c r="E496" s="750" t="s">
        <v>3501</v>
      </c>
      <c r="F496" s="753">
        <v>42000</v>
      </c>
      <c r="G496" s="765"/>
      <c r="H496" s="765"/>
      <c r="I496" s="744"/>
      <c r="J496" s="744"/>
      <c r="K496" s="744"/>
      <c r="L496" s="744"/>
      <c r="M496" s="744"/>
      <c r="N496" s="744"/>
      <c r="O496" s="744"/>
      <c r="P496" s="744"/>
      <c r="Q496" s="744"/>
      <c r="R496" s="744"/>
      <c r="S496" s="744"/>
      <c r="T496" s="744"/>
      <c r="U496" s="744"/>
      <c r="V496" s="744"/>
      <c r="W496" s="744"/>
      <c r="X496" s="744"/>
      <c r="Y496" s="744"/>
      <c r="Z496" s="744"/>
      <c r="AA496" s="744"/>
      <c r="AB496" s="744"/>
      <c r="AC496" s="744"/>
      <c r="AD496" s="744"/>
      <c r="AE496" s="744"/>
      <c r="AF496" s="744"/>
      <c r="AG496" s="744"/>
      <c r="AH496" s="744"/>
      <c r="AI496" s="744"/>
      <c r="AJ496" s="744"/>
      <c r="AK496" s="744"/>
      <c r="AL496" s="744"/>
      <c r="AM496" s="744"/>
      <c r="AN496" s="744"/>
      <c r="AO496" s="744"/>
      <c r="AP496" s="744"/>
      <c r="AQ496" s="744"/>
      <c r="AR496" s="744"/>
      <c r="AS496" s="744"/>
      <c r="AT496" s="744"/>
      <c r="AU496" s="744"/>
      <c r="AV496" s="744"/>
      <c r="AW496" s="744"/>
      <c r="AX496" s="744"/>
      <c r="AY496" s="744"/>
      <c r="AZ496" s="744"/>
      <c r="BA496" s="744"/>
      <c r="BB496" s="744"/>
      <c r="BC496" s="744"/>
      <c r="BD496" s="744"/>
      <c r="BE496" s="744"/>
      <c r="BF496" s="744"/>
      <c r="BG496" s="744"/>
      <c r="BH496" s="744"/>
      <c r="BI496" s="744"/>
      <c r="BJ496" s="744"/>
      <c r="BK496" s="744"/>
      <c r="BL496" s="744"/>
    </row>
    <row r="497" spans="1:64" s="752" customFormat="1" ht="15" customHeight="1">
      <c r="A497" s="747" t="s">
        <v>3493</v>
      </c>
      <c r="B497" s="746" t="s">
        <v>2684</v>
      </c>
      <c r="C497" s="748">
        <v>2041651</v>
      </c>
      <c r="D497" s="748" t="s">
        <v>3007</v>
      </c>
      <c r="E497" s="750" t="s">
        <v>3499</v>
      </c>
      <c r="F497" s="753">
        <v>163760</v>
      </c>
      <c r="G497" s="765"/>
      <c r="H497" s="765"/>
      <c r="I497" s="744"/>
      <c r="J497" s="744"/>
      <c r="K497" s="744"/>
      <c r="L497" s="744"/>
      <c r="M497" s="744"/>
      <c r="N497" s="744"/>
      <c r="O497" s="744"/>
      <c r="P497" s="744"/>
      <c r="Q497" s="744"/>
      <c r="R497" s="744"/>
      <c r="S497" s="744"/>
      <c r="T497" s="744"/>
      <c r="U497" s="744"/>
      <c r="V497" s="744"/>
      <c r="W497" s="744"/>
      <c r="X497" s="744"/>
      <c r="Y497" s="744"/>
      <c r="Z497" s="744"/>
      <c r="AA497" s="744"/>
      <c r="AB497" s="744"/>
      <c r="AC497" s="744"/>
      <c r="AD497" s="744"/>
      <c r="AE497" s="744"/>
      <c r="AF497" s="744"/>
      <c r="AG497" s="744"/>
      <c r="AH497" s="744"/>
      <c r="AI497" s="744"/>
      <c r="AJ497" s="744"/>
      <c r="AK497" s="744"/>
      <c r="AL497" s="744"/>
      <c r="AM497" s="744"/>
      <c r="AN497" s="744"/>
      <c r="AO497" s="744"/>
      <c r="AP497" s="744"/>
      <c r="AQ497" s="744"/>
      <c r="AR497" s="744"/>
      <c r="AS497" s="744"/>
      <c r="AT497" s="744"/>
      <c r="AU497" s="744"/>
      <c r="AV497" s="744"/>
      <c r="AW497" s="744"/>
      <c r="AX497" s="744"/>
      <c r="AY497" s="744"/>
      <c r="AZ497" s="744"/>
      <c r="BA497" s="744"/>
      <c r="BB497" s="744"/>
      <c r="BC497" s="744"/>
      <c r="BD497" s="744"/>
      <c r="BE497" s="744"/>
      <c r="BF497" s="744"/>
      <c r="BG497" s="744"/>
      <c r="BH497" s="744"/>
      <c r="BI497" s="744"/>
      <c r="BJ497" s="744"/>
      <c r="BK497" s="744"/>
      <c r="BL497" s="744"/>
    </row>
    <row r="498" spans="1:64" s="752" customFormat="1" ht="15" customHeight="1">
      <c r="A498" s="747" t="s">
        <v>3493</v>
      </c>
      <c r="B498" s="746" t="s">
        <v>3502</v>
      </c>
      <c r="C498" s="746"/>
      <c r="D498" s="746"/>
      <c r="E498" s="750" t="s">
        <v>3503</v>
      </c>
      <c r="F498" s="753">
        <v>139240</v>
      </c>
      <c r="G498" s="765"/>
      <c r="H498" s="765"/>
      <c r="I498" s="744"/>
      <c r="J498" s="744"/>
      <c r="K498" s="744"/>
      <c r="L498" s="744"/>
      <c r="M498" s="744"/>
      <c r="N498" s="744"/>
      <c r="O498" s="744"/>
      <c r="P498" s="744"/>
      <c r="Q498" s="744"/>
      <c r="R498" s="744"/>
      <c r="S498" s="744"/>
      <c r="T498" s="744"/>
      <c r="U498" s="744"/>
      <c r="V498" s="744"/>
      <c r="W498" s="744"/>
      <c r="X498" s="744"/>
      <c r="Y498" s="744"/>
      <c r="Z498" s="744"/>
      <c r="AA498" s="744"/>
      <c r="AB498" s="744"/>
      <c r="AC498" s="744"/>
      <c r="AD498" s="744"/>
      <c r="AE498" s="744"/>
      <c r="AF498" s="744"/>
      <c r="AG498" s="744"/>
      <c r="AH498" s="744"/>
      <c r="AI498" s="744"/>
      <c r="AJ498" s="744"/>
      <c r="AK498" s="744"/>
      <c r="AL498" s="744"/>
      <c r="AM498" s="744"/>
      <c r="AN498" s="744"/>
      <c r="AO498" s="744"/>
      <c r="AP498" s="744"/>
      <c r="AQ498" s="744"/>
      <c r="AR498" s="744"/>
      <c r="AS498" s="744"/>
      <c r="AT498" s="744"/>
      <c r="AU498" s="744"/>
      <c r="AV498" s="744"/>
      <c r="AW498" s="744"/>
      <c r="AX498" s="744"/>
      <c r="AY498" s="744"/>
      <c r="AZ498" s="744"/>
      <c r="BA498" s="744"/>
      <c r="BB498" s="744"/>
      <c r="BC498" s="744"/>
      <c r="BD498" s="744"/>
      <c r="BE498" s="744"/>
      <c r="BF498" s="744"/>
      <c r="BG498" s="744"/>
      <c r="BH498" s="744"/>
      <c r="BI498" s="744"/>
      <c r="BJ498" s="744"/>
      <c r="BK498" s="744"/>
      <c r="BL498" s="744"/>
    </row>
    <row r="499" spans="1:64" s="752" customFormat="1" ht="15" customHeight="1">
      <c r="A499" s="747" t="s">
        <v>3493</v>
      </c>
      <c r="B499" s="746" t="s">
        <v>2900</v>
      </c>
      <c r="C499" s="746"/>
      <c r="D499" s="746"/>
      <c r="E499" s="750" t="s">
        <v>3503</v>
      </c>
      <c r="F499" s="753">
        <v>663060</v>
      </c>
      <c r="G499" s="765"/>
      <c r="H499" s="765"/>
      <c r="I499" s="744"/>
      <c r="J499" s="744"/>
      <c r="K499" s="744"/>
      <c r="L499" s="744"/>
      <c r="M499" s="744"/>
      <c r="N499" s="744"/>
      <c r="O499" s="744"/>
      <c r="P499" s="744"/>
      <c r="Q499" s="744"/>
      <c r="R499" s="744"/>
      <c r="S499" s="744"/>
      <c r="T499" s="744"/>
      <c r="U499" s="744"/>
      <c r="V499" s="744"/>
      <c r="W499" s="744"/>
      <c r="X499" s="744"/>
      <c r="Y499" s="744"/>
      <c r="Z499" s="744"/>
      <c r="AA499" s="744"/>
      <c r="AB499" s="744"/>
      <c r="AC499" s="744"/>
      <c r="AD499" s="744"/>
      <c r="AE499" s="744"/>
      <c r="AF499" s="744"/>
      <c r="AG499" s="744"/>
      <c r="AH499" s="744"/>
      <c r="AI499" s="744"/>
      <c r="AJ499" s="744"/>
      <c r="AK499" s="744"/>
      <c r="AL499" s="744"/>
      <c r="AM499" s="744"/>
      <c r="AN499" s="744"/>
      <c r="AO499" s="744"/>
      <c r="AP499" s="744"/>
      <c r="AQ499" s="744"/>
      <c r="AR499" s="744"/>
      <c r="AS499" s="744"/>
      <c r="AT499" s="744"/>
      <c r="AU499" s="744"/>
      <c r="AV499" s="744"/>
      <c r="AW499" s="744"/>
      <c r="AX499" s="744"/>
      <c r="AY499" s="744"/>
      <c r="AZ499" s="744"/>
      <c r="BA499" s="744"/>
      <c r="BB499" s="744"/>
      <c r="BC499" s="744"/>
      <c r="BD499" s="744"/>
      <c r="BE499" s="744"/>
      <c r="BF499" s="744"/>
      <c r="BG499" s="744"/>
      <c r="BH499" s="744"/>
      <c r="BI499" s="744"/>
      <c r="BJ499" s="744"/>
      <c r="BK499" s="744"/>
      <c r="BL499" s="744"/>
    </row>
    <row r="500" spans="1:64" s="752" customFormat="1" ht="15" customHeight="1">
      <c r="A500" s="747" t="s">
        <v>3493</v>
      </c>
      <c r="B500" s="746" t="s">
        <v>2856</v>
      </c>
      <c r="C500" s="746"/>
      <c r="D500" s="746"/>
      <c r="E500" s="750" t="s">
        <v>2915</v>
      </c>
      <c r="F500" s="753">
        <v>450000</v>
      </c>
      <c r="G500" s="765"/>
      <c r="H500" s="765"/>
      <c r="I500" s="744"/>
      <c r="J500" s="744"/>
      <c r="K500" s="744"/>
      <c r="L500" s="744"/>
      <c r="M500" s="744"/>
      <c r="N500" s="744"/>
      <c r="O500" s="744"/>
      <c r="P500" s="744"/>
      <c r="Q500" s="744"/>
      <c r="R500" s="744"/>
      <c r="S500" s="744"/>
      <c r="T500" s="744"/>
      <c r="U500" s="744"/>
      <c r="V500" s="744"/>
      <c r="W500" s="744"/>
      <c r="X500" s="744"/>
      <c r="Y500" s="744"/>
      <c r="Z500" s="744"/>
      <c r="AA500" s="744"/>
      <c r="AB500" s="744"/>
      <c r="AC500" s="744"/>
      <c r="AD500" s="744"/>
      <c r="AE500" s="744"/>
      <c r="AF500" s="744"/>
      <c r="AG500" s="744"/>
      <c r="AH500" s="744"/>
      <c r="AI500" s="744"/>
      <c r="AJ500" s="744"/>
      <c r="AK500" s="744"/>
      <c r="AL500" s="744"/>
      <c r="AM500" s="744"/>
      <c r="AN500" s="744"/>
      <c r="AO500" s="744"/>
      <c r="AP500" s="744"/>
      <c r="AQ500" s="744"/>
      <c r="AR500" s="744"/>
      <c r="AS500" s="744"/>
      <c r="AT500" s="744"/>
      <c r="AU500" s="744"/>
      <c r="AV500" s="744"/>
      <c r="AW500" s="744"/>
      <c r="AX500" s="744"/>
      <c r="AY500" s="744"/>
      <c r="AZ500" s="744"/>
      <c r="BA500" s="744"/>
      <c r="BB500" s="744"/>
      <c r="BC500" s="744"/>
      <c r="BD500" s="744"/>
      <c r="BE500" s="744"/>
      <c r="BF500" s="744"/>
      <c r="BG500" s="744"/>
      <c r="BH500" s="744"/>
      <c r="BI500" s="744"/>
      <c r="BJ500" s="744"/>
      <c r="BK500" s="744"/>
      <c r="BL500" s="744"/>
    </row>
    <row r="501" spans="1:64" s="752" customFormat="1" ht="15" customHeight="1">
      <c r="A501" s="747" t="s">
        <v>3493</v>
      </c>
      <c r="B501" s="746" t="s">
        <v>2687</v>
      </c>
      <c r="C501" s="748">
        <v>2748818</v>
      </c>
      <c r="D501" s="748" t="s">
        <v>3007</v>
      </c>
      <c r="E501" s="750" t="s">
        <v>2913</v>
      </c>
      <c r="F501" s="753">
        <v>459250</v>
      </c>
      <c r="G501" s="765"/>
      <c r="H501" s="765"/>
      <c r="I501" s="744"/>
      <c r="J501" s="744"/>
      <c r="K501" s="744"/>
      <c r="L501" s="744"/>
      <c r="M501" s="744"/>
      <c r="N501" s="744"/>
      <c r="O501" s="744"/>
      <c r="P501" s="744"/>
      <c r="Q501" s="744"/>
      <c r="R501" s="744"/>
      <c r="S501" s="744"/>
      <c r="T501" s="744"/>
      <c r="U501" s="744"/>
      <c r="V501" s="744"/>
      <c r="W501" s="744"/>
      <c r="X501" s="744"/>
      <c r="Y501" s="744"/>
      <c r="Z501" s="744"/>
      <c r="AA501" s="744"/>
      <c r="AB501" s="744"/>
      <c r="AC501" s="744"/>
      <c r="AD501" s="744"/>
      <c r="AE501" s="744"/>
      <c r="AF501" s="744"/>
      <c r="AG501" s="744"/>
      <c r="AH501" s="744"/>
      <c r="AI501" s="744"/>
      <c r="AJ501" s="744"/>
      <c r="AK501" s="744"/>
      <c r="AL501" s="744"/>
      <c r="AM501" s="744"/>
      <c r="AN501" s="744"/>
      <c r="AO501" s="744"/>
      <c r="AP501" s="744"/>
      <c r="AQ501" s="744"/>
      <c r="AR501" s="744"/>
      <c r="AS501" s="744"/>
      <c r="AT501" s="744"/>
      <c r="AU501" s="744"/>
      <c r="AV501" s="744"/>
      <c r="AW501" s="744"/>
      <c r="AX501" s="744"/>
      <c r="AY501" s="744"/>
      <c r="AZ501" s="744"/>
      <c r="BA501" s="744"/>
      <c r="BB501" s="744"/>
      <c r="BC501" s="744"/>
      <c r="BD501" s="744"/>
      <c r="BE501" s="744"/>
      <c r="BF501" s="744"/>
      <c r="BG501" s="744"/>
      <c r="BH501" s="744"/>
      <c r="BI501" s="744"/>
      <c r="BJ501" s="744"/>
      <c r="BK501" s="744"/>
      <c r="BL501" s="744"/>
    </row>
    <row r="502" spans="1:64" s="752" customFormat="1" ht="15" customHeight="1">
      <c r="A502" s="747" t="s">
        <v>3493</v>
      </c>
      <c r="B502" s="746" t="s">
        <v>3504</v>
      </c>
      <c r="C502" s="746"/>
      <c r="D502" s="746"/>
      <c r="E502" s="750" t="s">
        <v>3505</v>
      </c>
      <c r="F502" s="753">
        <v>636000</v>
      </c>
      <c r="G502" s="765"/>
      <c r="H502" s="765"/>
      <c r="I502" s="744"/>
      <c r="J502" s="744"/>
      <c r="K502" s="744"/>
      <c r="L502" s="744"/>
      <c r="M502" s="744"/>
      <c r="N502" s="744"/>
      <c r="O502" s="744"/>
      <c r="P502" s="744"/>
      <c r="Q502" s="744"/>
      <c r="R502" s="744"/>
      <c r="S502" s="744"/>
      <c r="T502" s="744"/>
      <c r="U502" s="744"/>
      <c r="V502" s="744"/>
      <c r="W502" s="744"/>
      <c r="X502" s="744"/>
      <c r="Y502" s="744"/>
      <c r="Z502" s="744"/>
      <c r="AA502" s="744"/>
      <c r="AB502" s="744"/>
      <c r="AC502" s="744"/>
      <c r="AD502" s="744"/>
      <c r="AE502" s="744"/>
      <c r="AF502" s="744"/>
      <c r="AG502" s="744"/>
      <c r="AH502" s="744"/>
      <c r="AI502" s="744"/>
      <c r="AJ502" s="744"/>
      <c r="AK502" s="744"/>
      <c r="AL502" s="744"/>
      <c r="AM502" s="744"/>
      <c r="AN502" s="744"/>
      <c r="AO502" s="744"/>
      <c r="AP502" s="744"/>
      <c r="AQ502" s="744"/>
      <c r="AR502" s="744"/>
      <c r="AS502" s="744"/>
      <c r="AT502" s="744"/>
      <c r="AU502" s="744"/>
      <c r="AV502" s="744"/>
      <c r="AW502" s="744"/>
      <c r="AX502" s="744"/>
      <c r="AY502" s="744"/>
      <c r="AZ502" s="744"/>
      <c r="BA502" s="744"/>
      <c r="BB502" s="744"/>
      <c r="BC502" s="744"/>
      <c r="BD502" s="744"/>
      <c r="BE502" s="744"/>
      <c r="BF502" s="744"/>
      <c r="BG502" s="744"/>
      <c r="BH502" s="744"/>
      <c r="BI502" s="744"/>
      <c r="BJ502" s="744"/>
      <c r="BK502" s="744"/>
      <c r="BL502" s="744"/>
    </row>
    <row r="503" spans="1:64" s="752" customFormat="1" ht="15" customHeight="1">
      <c r="A503" s="747" t="s">
        <v>3493</v>
      </c>
      <c r="B503" s="746" t="s">
        <v>2590</v>
      </c>
      <c r="C503" s="746"/>
      <c r="D503" s="746"/>
      <c r="E503" s="750" t="s">
        <v>3503</v>
      </c>
      <c r="F503" s="753">
        <v>1008800</v>
      </c>
      <c r="G503" s="765"/>
      <c r="H503" s="765"/>
      <c r="I503" s="744"/>
      <c r="J503" s="744"/>
      <c r="K503" s="744"/>
      <c r="L503" s="744"/>
      <c r="M503" s="744"/>
      <c r="N503" s="744"/>
      <c r="O503" s="744"/>
      <c r="P503" s="744"/>
      <c r="Q503" s="744"/>
      <c r="R503" s="744"/>
      <c r="S503" s="744"/>
      <c r="T503" s="744"/>
      <c r="U503" s="744"/>
      <c r="V503" s="744"/>
      <c r="W503" s="744"/>
      <c r="X503" s="744"/>
      <c r="Y503" s="744"/>
      <c r="Z503" s="744"/>
      <c r="AA503" s="744"/>
      <c r="AB503" s="744"/>
      <c r="AC503" s="744"/>
      <c r="AD503" s="744"/>
      <c r="AE503" s="744"/>
      <c r="AF503" s="744"/>
      <c r="AG503" s="744"/>
      <c r="AH503" s="744"/>
      <c r="AI503" s="744"/>
      <c r="AJ503" s="744"/>
      <c r="AK503" s="744"/>
      <c r="AL503" s="744"/>
      <c r="AM503" s="744"/>
      <c r="AN503" s="744"/>
      <c r="AO503" s="744"/>
      <c r="AP503" s="744"/>
      <c r="AQ503" s="744"/>
      <c r="AR503" s="744"/>
      <c r="AS503" s="744"/>
      <c r="AT503" s="744"/>
      <c r="AU503" s="744"/>
      <c r="AV503" s="744"/>
      <c r="AW503" s="744"/>
      <c r="AX503" s="744"/>
      <c r="AY503" s="744"/>
      <c r="AZ503" s="744"/>
      <c r="BA503" s="744"/>
      <c r="BB503" s="744"/>
      <c r="BC503" s="744"/>
      <c r="BD503" s="744"/>
      <c r="BE503" s="744"/>
      <c r="BF503" s="744"/>
      <c r="BG503" s="744"/>
      <c r="BH503" s="744"/>
      <c r="BI503" s="744"/>
      <c r="BJ503" s="744"/>
      <c r="BK503" s="744"/>
      <c r="BL503" s="744"/>
    </row>
    <row r="504" spans="1:64" s="752" customFormat="1" ht="15" customHeight="1">
      <c r="A504" s="747" t="s">
        <v>3493</v>
      </c>
      <c r="B504" s="746" t="s">
        <v>3506</v>
      </c>
      <c r="C504" s="746"/>
      <c r="D504" s="746"/>
      <c r="E504" s="750" t="s">
        <v>3503</v>
      </c>
      <c r="F504" s="753">
        <v>28360</v>
      </c>
      <c r="G504" s="765"/>
      <c r="H504" s="765"/>
      <c r="I504" s="744"/>
      <c r="J504" s="744"/>
      <c r="K504" s="744"/>
      <c r="L504" s="744"/>
      <c r="M504" s="744"/>
      <c r="N504" s="744"/>
      <c r="O504" s="744"/>
      <c r="P504" s="744"/>
      <c r="Q504" s="744"/>
      <c r="R504" s="744"/>
      <c r="S504" s="744"/>
      <c r="T504" s="744"/>
      <c r="U504" s="744"/>
      <c r="V504" s="744"/>
      <c r="W504" s="744"/>
      <c r="X504" s="744"/>
      <c r="Y504" s="744"/>
      <c r="Z504" s="744"/>
      <c r="AA504" s="744"/>
      <c r="AB504" s="744"/>
      <c r="AC504" s="744"/>
      <c r="AD504" s="744"/>
      <c r="AE504" s="744"/>
      <c r="AF504" s="744"/>
      <c r="AG504" s="744"/>
      <c r="AH504" s="744"/>
      <c r="AI504" s="744"/>
      <c r="AJ504" s="744"/>
      <c r="AK504" s="744"/>
      <c r="AL504" s="744"/>
      <c r="AM504" s="744"/>
      <c r="AN504" s="744"/>
      <c r="AO504" s="744"/>
      <c r="AP504" s="744"/>
      <c r="AQ504" s="744"/>
      <c r="AR504" s="744"/>
      <c r="AS504" s="744"/>
      <c r="AT504" s="744"/>
      <c r="AU504" s="744"/>
      <c r="AV504" s="744"/>
      <c r="AW504" s="744"/>
      <c r="AX504" s="744"/>
      <c r="AY504" s="744"/>
      <c r="AZ504" s="744"/>
      <c r="BA504" s="744"/>
      <c r="BB504" s="744"/>
      <c r="BC504" s="744"/>
      <c r="BD504" s="744"/>
      <c r="BE504" s="744"/>
      <c r="BF504" s="744"/>
      <c r="BG504" s="744"/>
      <c r="BH504" s="744"/>
      <c r="BI504" s="744"/>
      <c r="BJ504" s="744"/>
      <c r="BK504" s="744"/>
      <c r="BL504" s="744"/>
    </row>
    <row r="505" spans="1:64" s="752" customFormat="1" ht="15" customHeight="1">
      <c r="A505" s="747" t="s">
        <v>3493</v>
      </c>
      <c r="B505" s="746" t="s">
        <v>2881</v>
      </c>
      <c r="C505" s="746"/>
      <c r="D505" s="746"/>
      <c r="E505" s="750" t="s">
        <v>3507</v>
      </c>
      <c r="F505" s="753">
        <v>118000</v>
      </c>
      <c r="G505" s="765"/>
      <c r="H505" s="765"/>
      <c r="I505" s="744"/>
      <c r="J505" s="744"/>
      <c r="K505" s="744"/>
      <c r="L505" s="744"/>
      <c r="M505" s="744"/>
      <c r="N505" s="744"/>
      <c r="O505" s="744"/>
      <c r="P505" s="744"/>
      <c r="Q505" s="744"/>
      <c r="R505" s="744"/>
      <c r="S505" s="744"/>
      <c r="T505" s="744"/>
      <c r="U505" s="744"/>
      <c r="V505" s="744"/>
      <c r="W505" s="744"/>
      <c r="X505" s="744"/>
      <c r="Y505" s="744"/>
      <c r="Z505" s="744"/>
      <c r="AA505" s="744"/>
      <c r="AB505" s="744"/>
      <c r="AC505" s="744"/>
      <c r="AD505" s="744"/>
      <c r="AE505" s="744"/>
      <c r="AF505" s="744"/>
      <c r="AG505" s="744"/>
      <c r="AH505" s="744"/>
      <c r="AI505" s="744"/>
      <c r="AJ505" s="744"/>
      <c r="AK505" s="744"/>
      <c r="AL505" s="744"/>
      <c r="AM505" s="744"/>
      <c r="AN505" s="744"/>
      <c r="AO505" s="744"/>
      <c r="AP505" s="744"/>
      <c r="AQ505" s="744"/>
      <c r="AR505" s="744"/>
      <c r="AS505" s="744"/>
      <c r="AT505" s="744"/>
      <c r="AU505" s="744"/>
      <c r="AV505" s="744"/>
      <c r="AW505" s="744"/>
      <c r="AX505" s="744"/>
      <c r="AY505" s="744"/>
      <c r="AZ505" s="744"/>
      <c r="BA505" s="744"/>
      <c r="BB505" s="744"/>
      <c r="BC505" s="744"/>
      <c r="BD505" s="744"/>
      <c r="BE505" s="744"/>
      <c r="BF505" s="744"/>
      <c r="BG505" s="744"/>
      <c r="BH505" s="744"/>
      <c r="BI505" s="744"/>
      <c r="BJ505" s="744"/>
      <c r="BK505" s="744"/>
      <c r="BL505" s="744"/>
    </row>
    <row r="506" spans="1:64" s="752" customFormat="1" ht="15" customHeight="1">
      <c r="A506" s="747" t="s">
        <v>3493</v>
      </c>
      <c r="B506" s="746" t="s">
        <v>3508</v>
      </c>
      <c r="C506" s="746"/>
      <c r="D506" s="746"/>
      <c r="E506" s="750" t="s">
        <v>3509</v>
      </c>
      <c r="F506" s="753">
        <v>170800</v>
      </c>
      <c r="G506" s="765"/>
      <c r="H506" s="765"/>
      <c r="I506" s="744"/>
      <c r="J506" s="744"/>
      <c r="K506" s="744"/>
      <c r="L506" s="744"/>
      <c r="M506" s="744"/>
      <c r="N506" s="744"/>
      <c r="O506" s="744"/>
      <c r="P506" s="744"/>
      <c r="Q506" s="744"/>
      <c r="R506" s="744"/>
      <c r="S506" s="744"/>
      <c r="T506" s="744"/>
      <c r="U506" s="744"/>
      <c r="V506" s="744"/>
      <c r="W506" s="744"/>
      <c r="X506" s="744"/>
      <c r="Y506" s="744"/>
      <c r="Z506" s="744"/>
      <c r="AA506" s="744"/>
      <c r="AB506" s="744"/>
      <c r="AC506" s="744"/>
      <c r="AD506" s="744"/>
      <c r="AE506" s="744"/>
      <c r="AF506" s="744"/>
      <c r="AG506" s="744"/>
      <c r="AH506" s="744"/>
      <c r="AI506" s="744"/>
      <c r="AJ506" s="744"/>
      <c r="AK506" s="744"/>
      <c r="AL506" s="744"/>
      <c r="AM506" s="744"/>
      <c r="AN506" s="744"/>
      <c r="AO506" s="744"/>
      <c r="AP506" s="744"/>
      <c r="AQ506" s="744"/>
      <c r="AR506" s="744"/>
      <c r="AS506" s="744"/>
      <c r="AT506" s="744"/>
      <c r="AU506" s="744"/>
      <c r="AV506" s="744"/>
      <c r="AW506" s="744"/>
      <c r="AX506" s="744"/>
      <c r="AY506" s="744"/>
      <c r="AZ506" s="744"/>
      <c r="BA506" s="744"/>
      <c r="BB506" s="744"/>
      <c r="BC506" s="744"/>
      <c r="BD506" s="744"/>
      <c r="BE506" s="744"/>
      <c r="BF506" s="744"/>
      <c r="BG506" s="744"/>
      <c r="BH506" s="744"/>
      <c r="BI506" s="744"/>
      <c r="BJ506" s="744"/>
      <c r="BK506" s="744"/>
      <c r="BL506" s="744"/>
    </row>
    <row r="507" spans="1:64" s="752" customFormat="1" ht="15" customHeight="1">
      <c r="A507" s="747" t="s">
        <v>3493</v>
      </c>
      <c r="B507" s="746" t="s">
        <v>2903</v>
      </c>
      <c r="C507" s="746"/>
      <c r="D507" s="746"/>
      <c r="E507" s="750" t="s">
        <v>3505</v>
      </c>
      <c r="F507" s="753">
        <v>361000</v>
      </c>
      <c r="G507" s="765"/>
      <c r="H507" s="765"/>
      <c r="I507" s="744"/>
      <c r="J507" s="744"/>
      <c r="K507" s="744"/>
      <c r="L507" s="744"/>
      <c r="M507" s="744"/>
      <c r="N507" s="744"/>
      <c r="O507" s="744"/>
      <c r="P507" s="744"/>
      <c r="Q507" s="744"/>
      <c r="R507" s="744"/>
      <c r="S507" s="744"/>
      <c r="T507" s="744"/>
      <c r="U507" s="744"/>
      <c r="V507" s="744"/>
      <c r="W507" s="744"/>
      <c r="X507" s="744"/>
      <c r="Y507" s="744"/>
      <c r="Z507" s="744"/>
      <c r="AA507" s="744"/>
      <c r="AB507" s="744"/>
      <c r="AC507" s="744"/>
      <c r="AD507" s="744"/>
      <c r="AE507" s="744"/>
      <c r="AF507" s="744"/>
      <c r="AG507" s="744"/>
      <c r="AH507" s="744"/>
      <c r="AI507" s="744"/>
      <c r="AJ507" s="744"/>
      <c r="AK507" s="744"/>
      <c r="AL507" s="744"/>
      <c r="AM507" s="744"/>
      <c r="AN507" s="744"/>
      <c r="AO507" s="744"/>
      <c r="AP507" s="744"/>
      <c r="AQ507" s="744"/>
      <c r="AR507" s="744"/>
      <c r="AS507" s="744"/>
      <c r="AT507" s="744"/>
      <c r="AU507" s="744"/>
      <c r="AV507" s="744"/>
      <c r="AW507" s="744"/>
      <c r="AX507" s="744"/>
      <c r="AY507" s="744"/>
      <c r="AZ507" s="744"/>
      <c r="BA507" s="744"/>
      <c r="BB507" s="744"/>
      <c r="BC507" s="744"/>
      <c r="BD507" s="744"/>
      <c r="BE507" s="744"/>
      <c r="BF507" s="744"/>
      <c r="BG507" s="744"/>
      <c r="BH507" s="744"/>
      <c r="BI507" s="744"/>
      <c r="BJ507" s="744"/>
      <c r="BK507" s="744"/>
      <c r="BL507" s="744"/>
    </row>
    <row r="508" spans="1:64" s="752" customFormat="1" ht="15" customHeight="1">
      <c r="A508" s="747" t="s">
        <v>3493</v>
      </c>
      <c r="B508" s="746" t="s">
        <v>2692</v>
      </c>
      <c r="C508" s="746"/>
      <c r="D508" s="746"/>
      <c r="E508" s="750" t="s">
        <v>3499</v>
      </c>
      <c r="F508" s="753">
        <v>219705</v>
      </c>
      <c r="G508" s="765"/>
      <c r="H508" s="765"/>
      <c r="I508" s="744"/>
      <c r="J508" s="744"/>
      <c r="K508" s="744"/>
      <c r="L508" s="744"/>
      <c r="M508" s="744"/>
      <c r="N508" s="744"/>
      <c r="O508" s="744"/>
      <c r="P508" s="744"/>
      <c r="Q508" s="744"/>
      <c r="R508" s="744"/>
      <c r="S508" s="744"/>
      <c r="T508" s="744"/>
      <c r="U508" s="744"/>
      <c r="V508" s="744"/>
      <c r="W508" s="744"/>
      <c r="X508" s="744"/>
      <c r="Y508" s="744"/>
      <c r="Z508" s="744"/>
      <c r="AA508" s="744"/>
      <c r="AB508" s="744"/>
      <c r="AC508" s="744"/>
      <c r="AD508" s="744"/>
      <c r="AE508" s="744"/>
      <c r="AF508" s="744"/>
      <c r="AG508" s="744"/>
      <c r="AH508" s="744"/>
      <c r="AI508" s="744"/>
      <c r="AJ508" s="744"/>
      <c r="AK508" s="744"/>
      <c r="AL508" s="744"/>
      <c r="AM508" s="744"/>
      <c r="AN508" s="744"/>
      <c r="AO508" s="744"/>
      <c r="AP508" s="744"/>
      <c r="AQ508" s="744"/>
      <c r="AR508" s="744"/>
      <c r="AS508" s="744"/>
      <c r="AT508" s="744"/>
      <c r="AU508" s="744"/>
      <c r="AV508" s="744"/>
      <c r="AW508" s="744"/>
      <c r="AX508" s="744"/>
      <c r="AY508" s="744"/>
      <c r="AZ508" s="744"/>
      <c r="BA508" s="744"/>
      <c r="BB508" s="744"/>
      <c r="BC508" s="744"/>
      <c r="BD508" s="744"/>
      <c r="BE508" s="744"/>
      <c r="BF508" s="744"/>
      <c r="BG508" s="744"/>
      <c r="BH508" s="744"/>
      <c r="BI508" s="744"/>
      <c r="BJ508" s="744"/>
      <c r="BK508" s="744"/>
      <c r="BL508" s="744"/>
    </row>
    <row r="509" spans="1:64" s="752" customFormat="1" ht="15" customHeight="1">
      <c r="A509" s="747" t="s">
        <v>3493</v>
      </c>
      <c r="B509" s="746" t="s">
        <v>3510</v>
      </c>
      <c r="C509" s="746"/>
      <c r="D509" s="746"/>
      <c r="E509" s="750" t="s">
        <v>3511</v>
      </c>
      <c r="F509" s="753">
        <v>80736</v>
      </c>
      <c r="G509" s="765"/>
      <c r="H509" s="765"/>
      <c r="I509" s="744"/>
      <c r="J509" s="744"/>
      <c r="K509" s="744"/>
      <c r="L509" s="744"/>
      <c r="M509" s="744"/>
      <c r="N509" s="744"/>
      <c r="O509" s="744"/>
      <c r="P509" s="744"/>
      <c r="Q509" s="744"/>
      <c r="R509" s="744"/>
      <c r="S509" s="744"/>
      <c r="T509" s="744"/>
      <c r="U509" s="744"/>
      <c r="V509" s="744"/>
      <c r="W509" s="744"/>
      <c r="X509" s="744"/>
      <c r="Y509" s="744"/>
      <c r="Z509" s="744"/>
      <c r="AA509" s="744"/>
      <c r="AB509" s="744"/>
      <c r="AC509" s="744"/>
      <c r="AD509" s="744"/>
      <c r="AE509" s="744"/>
      <c r="AF509" s="744"/>
      <c r="AG509" s="744"/>
      <c r="AH509" s="744"/>
      <c r="AI509" s="744"/>
      <c r="AJ509" s="744"/>
      <c r="AK509" s="744"/>
      <c r="AL509" s="744"/>
      <c r="AM509" s="744"/>
      <c r="AN509" s="744"/>
      <c r="AO509" s="744"/>
      <c r="AP509" s="744"/>
      <c r="AQ509" s="744"/>
      <c r="AR509" s="744"/>
      <c r="AS509" s="744"/>
      <c r="AT509" s="744"/>
      <c r="AU509" s="744"/>
      <c r="AV509" s="744"/>
      <c r="AW509" s="744"/>
      <c r="AX509" s="744"/>
      <c r="AY509" s="744"/>
      <c r="AZ509" s="744"/>
      <c r="BA509" s="744"/>
      <c r="BB509" s="744"/>
      <c r="BC509" s="744"/>
      <c r="BD509" s="744"/>
      <c r="BE509" s="744"/>
      <c r="BF509" s="744"/>
      <c r="BG509" s="744"/>
      <c r="BH509" s="744"/>
      <c r="BI509" s="744"/>
      <c r="BJ509" s="744"/>
      <c r="BK509" s="744"/>
      <c r="BL509" s="744"/>
    </row>
    <row r="510" spans="1:64" s="752" customFormat="1" ht="15" customHeight="1">
      <c r="A510" s="747" t="s">
        <v>3493</v>
      </c>
      <c r="B510" s="746" t="s">
        <v>3512</v>
      </c>
      <c r="C510" s="746"/>
      <c r="D510" s="746"/>
      <c r="E510" s="750" t="s">
        <v>3513</v>
      </c>
      <c r="F510" s="753">
        <v>46400</v>
      </c>
      <c r="G510" s="765"/>
      <c r="H510" s="765"/>
      <c r="I510" s="744"/>
      <c r="J510" s="744"/>
      <c r="K510" s="744"/>
      <c r="L510" s="744"/>
      <c r="M510" s="744"/>
      <c r="N510" s="744"/>
      <c r="O510" s="744"/>
      <c r="P510" s="744"/>
      <c r="Q510" s="744"/>
      <c r="R510" s="744"/>
      <c r="S510" s="744"/>
      <c r="T510" s="744"/>
      <c r="U510" s="744"/>
      <c r="V510" s="744"/>
      <c r="W510" s="744"/>
      <c r="X510" s="744"/>
      <c r="Y510" s="744"/>
      <c r="Z510" s="744"/>
      <c r="AA510" s="744"/>
      <c r="AB510" s="744"/>
      <c r="AC510" s="744"/>
      <c r="AD510" s="744"/>
      <c r="AE510" s="744"/>
      <c r="AF510" s="744"/>
      <c r="AG510" s="744"/>
      <c r="AH510" s="744"/>
      <c r="AI510" s="744"/>
      <c r="AJ510" s="744"/>
      <c r="AK510" s="744"/>
      <c r="AL510" s="744"/>
      <c r="AM510" s="744"/>
      <c r="AN510" s="744"/>
      <c r="AO510" s="744"/>
      <c r="AP510" s="744"/>
      <c r="AQ510" s="744"/>
      <c r="AR510" s="744"/>
      <c r="AS510" s="744"/>
      <c r="AT510" s="744"/>
      <c r="AU510" s="744"/>
      <c r="AV510" s="744"/>
      <c r="AW510" s="744"/>
      <c r="AX510" s="744"/>
      <c r="AY510" s="744"/>
      <c r="AZ510" s="744"/>
      <c r="BA510" s="744"/>
      <c r="BB510" s="744"/>
      <c r="BC510" s="744"/>
      <c r="BD510" s="744"/>
      <c r="BE510" s="744"/>
      <c r="BF510" s="744"/>
      <c r="BG510" s="744"/>
      <c r="BH510" s="744"/>
      <c r="BI510" s="744"/>
      <c r="BJ510" s="744"/>
      <c r="BK510" s="744"/>
      <c r="BL510" s="744"/>
    </row>
    <row r="511" spans="1:64" s="752" customFormat="1" ht="15" customHeight="1">
      <c r="A511" s="747" t="s">
        <v>3493</v>
      </c>
      <c r="B511" s="746" t="s">
        <v>2905</v>
      </c>
      <c r="C511" s="746"/>
      <c r="D511" s="746"/>
      <c r="E511" s="750" t="s">
        <v>3514</v>
      </c>
      <c r="F511" s="753">
        <v>1666</v>
      </c>
      <c r="G511" s="765"/>
      <c r="H511" s="765"/>
      <c r="I511" s="744"/>
      <c r="J511" s="744"/>
      <c r="K511" s="744"/>
      <c r="L511" s="744"/>
      <c r="M511" s="744"/>
      <c r="N511" s="744"/>
      <c r="O511" s="744"/>
      <c r="P511" s="744"/>
      <c r="Q511" s="744"/>
      <c r="R511" s="744"/>
      <c r="S511" s="744"/>
      <c r="T511" s="744"/>
      <c r="U511" s="744"/>
      <c r="V511" s="744"/>
      <c r="W511" s="744"/>
      <c r="X511" s="744"/>
      <c r="Y511" s="744"/>
      <c r="Z511" s="744"/>
      <c r="AA511" s="744"/>
      <c r="AB511" s="744"/>
      <c r="AC511" s="744"/>
      <c r="AD511" s="744"/>
      <c r="AE511" s="744"/>
      <c r="AF511" s="744"/>
      <c r="AG511" s="744"/>
      <c r="AH511" s="744"/>
      <c r="AI511" s="744"/>
      <c r="AJ511" s="744"/>
      <c r="AK511" s="744"/>
      <c r="AL511" s="744"/>
      <c r="AM511" s="744"/>
      <c r="AN511" s="744"/>
      <c r="AO511" s="744"/>
      <c r="AP511" s="744"/>
      <c r="AQ511" s="744"/>
      <c r="AR511" s="744"/>
      <c r="AS511" s="744"/>
      <c r="AT511" s="744"/>
      <c r="AU511" s="744"/>
      <c r="AV511" s="744"/>
      <c r="AW511" s="744"/>
      <c r="AX511" s="744"/>
      <c r="AY511" s="744"/>
      <c r="AZ511" s="744"/>
      <c r="BA511" s="744"/>
      <c r="BB511" s="744"/>
      <c r="BC511" s="744"/>
      <c r="BD511" s="744"/>
      <c r="BE511" s="744"/>
      <c r="BF511" s="744"/>
      <c r="BG511" s="744"/>
      <c r="BH511" s="744"/>
      <c r="BI511" s="744"/>
      <c r="BJ511" s="744"/>
      <c r="BK511" s="744"/>
      <c r="BL511" s="744"/>
    </row>
    <row r="512" spans="1:64" s="752" customFormat="1" ht="15" customHeight="1">
      <c r="A512" s="747" t="s">
        <v>3493</v>
      </c>
      <c r="B512" s="746" t="s">
        <v>2904</v>
      </c>
      <c r="C512" s="746"/>
      <c r="D512" s="746"/>
      <c r="E512" s="750" t="s">
        <v>3515</v>
      </c>
      <c r="F512" s="753">
        <v>223996</v>
      </c>
      <c r="G512" s="765"/>
      <c r="H512" s="765"/>
      <c r="I512" s="744"/>
      <c r="J512" s="744"/>
      <c r="K512" s="744"/>
      <c r="L512" s="744"/>
      <c r="M512" s="744"/>
      <c r="N512" s="744"/>
      <c r="O512" s="744"/>
      <c r="P512" s="744"/>
      <c r="Q512" s="744"/>
      <c r="R512" s="744"/>
      <c r="S512" s="744"/>
      <c r="T512" s="744"/>
      <c r="U512" s="744"/>
      <c r="V512" s="744"/>
      <c r="W512" s="744"/>
      <c r="X512" s="744"/>
      <c r="Y512" s="744"/>
      <c r="Z512" s="744"/>
      <c r="AA512" s="744"/>
      <c r="AB512" s="744"/>
      <c r="AC512" s="744"/>
      <c r="AD512" s="744"/>
      <c r="AE512" s="744"/>
      <c r="AF512" s="744"/>
      <c r="AG512" s="744"/>
      <c r="AH512" s="744"/>
      <c r="AI512" s="744"/>
      <c r="AJ512" s="744"/>
      <c r="AK512" s="744"/>
      <c r="AL512" s="744"/>
      <c r="AM512" s="744"/>
      <c r="AN512" s="744"/>
      <c r="AO512" s="744"/>
      <c r="AP512" s="744"/>
      <c r="AQ512" s="744"/>
      <c r="AR512" s="744"/>
      <c r="AS512" s="744"/>
      <c r="AT512" s="744"/>
      <c r="AU512" s="744"/>
      <c r="AV512" s="744"/>
      <c r="AW512" s="744"/>
      <c r="AX512" s="744"/>
      <c r="AY512" s="744"/>
      <c r="AZ512" s="744"/>
      <c r="BA512" s="744"/>
      <c r="BB512" s="744"/>
      <c r="BC512" s="744"/>
      <c r="BD512" s="744"/>
      <c r="BE512" s="744"/>
      <c r="BF512" s="744"/>
      <c r="BG512" s="744"/>
      <c r="BH512" s="744"/>
      <c r="BI512" s="744"/>
      <c r="BJ512" s="744"/>
      <c r="BK512" s="744"/>
      <c r="BL512" s="744"/>
    </row>
    <row r="513" spans="1:64" s="752" customFormat="1" ht="15" customHeight="1">
      <c r="A513" s="747" t="s">
        <v>3493</v>
      </c>
      <c r="B513" s="746" t="s">
        <v>3516</v>
      </c>
      <c r="C513" s="746"/>
      <c r="D513" s="746"/>
      <c r="E513" s="750" t="s">
        <v>3495</v>
      </c>
      <c r="F513" s="753">
        <v>430000</v>
      </c>
      <c r="G513" s="765"/>
      <c r="H513" s="765"/>
      <c r="I513" s="744"/>
      <c r="J513" s="744"/>
      <c r="K513" s="744"/>
      <c r="L513" s="744"/>
      <c r="M513" s="744"/>
      <c r="N513" s="744"/>
      <c r="O513" s="744"/>
      <c r="P513" s="744"/>
      <c r="Q513" s="744"/>
      <c r="R513" s="744"/>
      <c r="S513" s="744"/>
      <c r="T513" s="744"/>
      <c r="U513" s="744"/>
      <c r="V513" s="744"/>
      <c r="W513" s="744"/>
      <c r="X513" s="744"/>
      <c r="Y513" s="744"/>
      <c r="Z513" s="744"/>
      <c r="AA513" s="744"/>
      <c r="AB513" s="744"/>
      <c r="AC513" s="744"/>
      <c r="AD513" s="744"/>
      <c r="AE513" s="744"/>
      <c r="AF513" s="744"/>
      <c r="AG513" s="744"/>
      <c r="AH513" s="744"/>
      <c r="AI513" s="744"/>
      <c r="AJ513" s="744"/>
      <c r="AK513" s="744"/>
      <c r="AL513" s="744"/>
      <c r="AM513" s="744"/>
      <c r="AN513" s="744"/>
      <c r="AO513" s="744"/>
      <c r="AP513" s="744"/>
      <c r="AQ513" s="744"/>
      <c r="AR513" s="744"/>
      <c r="AS513" s="744"/>
      <c r="AT513" s="744"/>
      <c r="AU513" s="744"/>
      <c r="AV513" s="744"/>
      <c r="AW513" s="744"/>
      <c r="AX513" s="744"/>
      <c r="AY513" s="744"/>
      <c r="AZ513" s="744"/>
      <c r="BA513" s="744"/>
      <c r="BB513" s="744"/>
      <c r="BC513" s="744"/>
      <c r="BD513" s="744"/>
      <c r="BE513" s="744"/>
      <c r="BF513" s="744"/>
      <c r="BG513" s="744"/>
      <c r="BH513" s="744"/>
      <c r="BI513" s="744"/>
      <c r="BJ513" s="744"/>
      <c r="BK513" s="744"/>
      <c r="BL513" s="744"/>
    </row>
    <row r="514" spans="1:64" s="752" customFormat="1" ht="15" customHeight="1">
      <c r="A514" s="747" t="s">
        <v>3493</v>
      </c>
      <c r="B514" s="746" t="s">
        <v>3517</v>
      </c>
      <c r="C514" s="746"/>
      <c r="D514" s="746"/>
      <c r="E514" s="750" t="s">
        <v>3505</v>
      </c>
      <c r="F514" s="753">
        <v>356000</v>
      </c>
      <c r="G514" s="765"/>
      <c r="H514" s="765"/>
      <c r="I514" s="744"/>
      <c r="J514" s="744"/>
      <c r="K514" s="744"/>
      <c r="L514" s="744"/>
      <c r="M514" s="744"/>
      <c r="N514" s="744"/>
      <c r="O514" s="744"/>
      <c r="P514" s="744"/>
      <c r="Q514" s="744"/>
      <c r="R514" s="744"/>
      <c r="S514" s="744"/>
      <c r="T514" s="744"/>
      <c r="U514" s="744"/>
      <c r="V514" s="744"/>
      <c r="W514" s="744"/>
      <c r="X514" s="744"/>
      <c r="Y514" s="744"/>
      <c r="Z514" s="744"/>
      <c r="AA514" s="744"/>
      <c r="AB514" s="744"/>
      <c r="AC514" s="744"/>
      <c r="AD514" s="744"/>
      <c r="AE514" s="744"/>
      <c r="AF514" s="744"/>
      <c r="AG514" s="744"/>
      <c r="AH514" s="744"/>
      <c r="AI514" s="744"/>
      <c r="AJ514" s="744"/>
      <c r="AK514" s="744"/>
      <c r="AL514" s="744"/>
      <c r="AM514" s="744"/>
      <c r="AN514" s="744"/>
      <c r="AO514" s="744"/>
      <c r="AP514" s="744"/>
      <c r="AQ514" s="744"/>
      <c r="AR514" s="744"/>
      <c r="AS514" s="744"/>
      <c r="AT514" s="744"/>
      <c r="AU514" s="744"/>
      <c r="AV514" s="744"/>
      <c r="AW514" s="744"/>
      <c r="AX514" s="744"/>
      <c r="AY514" s="744"/>
      <c r="AZ514" s="744"/>
      <c r="BA514" s="744"/>
      <c r="BB514" s="744"/>
      <c r="BC514" s="744"/>
      <c r="BD514" s="744"/>
      <c r="BE514" s="744"/>
      <c r="BF514" s="744"/>
      <c r="BG514" s="744"/>
      <c r="BH514" s="744"/>
      <c r="BI514" s="744"/>
      <c r="BJ514" s="744"/>
      <c r="BK514" s="744"/>
      <c r="BL514" s="744"/>
    </row>
    <row r="515" spans="1:64" s="752" customFormat="1" ht="15" customHeight="1">
      <c r="A515" s="747" t="s">
        <v>3493</v>
      </c>
      <c r="B515" s="746" t="s">
        <v>2618</v>
      </c>
      <c r="C515" s="746"/>
      <c r="D515" s="746"/>
      <c r="E515" s="750" t="s">
        <v>3507</v>
      </c>
      <c r="F515" s="753">
        <v>280000</v>
      </c>
      <c r="G515" s="765"/>
      <c r="H515" s="765"/>
      <c r="I515" s="744"/>
      <c r="J515" s="744"/>
      <c r="K515" s="744"/>
      <c r="L515" s="744"/>
      <c r="M515" s="744"/>
      <c r="N515" s="744"/>
      <c r="O515" s="744"/>
      <c r="P515" s="744"/>
      <c r="Q515" s="744"/>
      <c r="R515" s="744"/>
      <c r="S515" s="744"/>
      <c r="T515" s="744"/>
      <c r="U515" s="744"/>
      <c r="V515" s="744"/>
      <c r="W515" s="744"/>
      <c r="X515" s="744"/>
      <c r="Y515" s="744"/>
      <c r="Z515" s="744"/>
      <c r="AA515" s="744"/>
      <c r="AB515" s="744"/>
      <c r="AC515" s="744"/>
      <c r="AD515" s="744"/>
      <c r="AE515" s="744"/>
      <c r="AF515" s="744"/>
      <c r="AG515" s="744"/>
      <c r="AH515" s="744"/>
      <c r="AI515" s="744"/>
      <c r="AJ515" s="744"/>
      <c r="AK515" s="744"/>
      <c r="AL515" s="744"/>
      <c r="AM515" s="744"/>
      <c r="AN515" s="744"/>
      <c r="AO515" s="744"/>
      <c r="AP515" s="744"/>
      <c r="AQ515" s="744"/>
      <c r="AR515" s="744"/>
      <c r="AS515" s="744"/>
      <c r="AT515" s="744"/>
      <c r="AU515" s="744"/>
      <c r="AV515" s="744"/>
      <c r="AW515" s="744"/>
      <c r="AX515" s="744"/>
      <c r="AY515" s="744"/>
      <c r="AZ515" s="744"/>
      <c r="BA515" s="744"/>
      <c r="BB515" s="744"/>
      <c r="BC515" s="744"/>
      <c r="BD515" s="744"/>
      <c r="BE515" s="744"/>
      <c r="BF515" s="744"/>
      <c r="BG515" s="744"/>
      <c r="BH515" s="744"/>
      <c r="BI515" s="744"/>
      <c r="BJ515" s="744"/>
      <c r="BK515" s="744"/>
      <c r="BL515" s="744"/>
    </row>
    <row r="516" spans="1:64" s="752" customFormat="1" ht="15" customHeight="1">
      <c r="A516" s="747" t="s">
        <v>3493</v>
      </c>
      <c r="B516" s="746" t="s">
        <v>3518</v>
      </c>
      <c r="C516" s="746"/>
      <c r="D516" s="746"/>
      <c r="E516" s="750" t="s">
        <v>3519</v>
      </c>
      <c r="F516" s="753">
        <v>148000</v>
      </c>
      <c r="G516" s="765"/>
      <c r="H516" s="765"/>
      <c r="I516" s="744"/>
      <c r="J516" s="744"/>
      <c r="K516" s="744"/>
      <c r="L516" s="744"/>
      <c r="M516" s="744"/>
      <c r="N516" s="744"/>
      <c r="O516" s="744"/>
      <c r="P516" s="744"/>
      <c r="Q516" s="744"/>
      <c r="R516" s="744"/>
      <c r="S516" s="744"/>
      <c r="T516" s="744"/>
      <c r="U516" s="744"/>
      <c r="V516" s="744"/>
      <c r="W516" s="744"/>
      <c r="X516" s="744"/>
      <c r="Y516" s="744"/>
      <c r="Z516" s="744"/>
      <c r="AA516" s="744"/>
      <c r="AB516" s="744"/>
      <c r="AC516" s="744"/>
      <c r="AD516" s="744"/>
      <c r="AE516" s="744"/>
      <c r="AF516" s="744"/>
      <c r="AG516" s="744"/>
      <c r="AH516" s="744"/>
      <c r="AI516" s="744"/>
      <c r="AJ516" s="744"/>
      <c r="AK516" s="744"/>
      <c r="AL516" s="744"/>
      <c r="AM516" s="744"/>
      <c r="AN516" s="744"/>
      <c r="AO516" s="744"/>
      <c r="AP516" s="744"/>
      <c r="AQ516" s="744"/>
      <c r="AR516" s="744"/>
      <c r="AS516" s="744"/>
      <c r="AT516" s="744"/>
      <c r="AU516" s="744"/>
      <c r="AV516" s="744"/>
      <c r="AW516" s="744"/>
      <c r="AX516" s="744"/>
      <c r="AY516" s="744"/>
      <c r="AZ516" s="744"/>
      <c r="BA516" s="744"/>
      <c r="BB516" s="744"/>
      <c r="BC516" s="744"/>
      <c r="BD516" s="744"/>
      <c r="BE516" s="744"/>
      <c r="BF516" s="744"/>
      <c r="BG516" s="744"/>
      <c r="BH516" s="744"/>
      <c r="BI516" s="744"/>
      <c r="BJ516" s="744"/>
      <c r="BK516" s="744"/>
      <c r="BL516" s="744"/>
    </row>
    <row r="517" spans="1:64" s="752" customFormat="1" ht="15" customHeight="1">
      <c r="A517" s="747" t="s">
        <v>3493</v>
      </c>
      <c r="B517" s="746" t="s">
        <v>3520</v>
      </c>
      <c r="C517" s="748">
        <v>2041554</v>
      </c>
      <c r="D517" s="748" t="s">
        <v>3007</v>
      </c>
      <c r="E517" s="750" t="s">
        <v>3496</v>
      </c>
      <c r="F517" s="753">
        <v>199147</v>
      </c>
      <c r="G517" s="765"/>
      <c r="H517" s="765"/>
      <c r="I517" s="744"/>
      <c r="J517" s="744"/>
      <c r="K517" s="744"/>
      <c r="L517" s="744"/>
      <c r="M517" s="744"/>
      <c r="N517" s="744"/>
      <c r="O517" s="744"/>
      <c r="P517" s="744"/>
      <c r="Q517" s="744"/>
      <c r="R517" s="744"/>
      <c r="S517" s="744"/>
      <c r="T517" s="744"/>
      <c r="U517" s="744"/>
      <c r="V517" s="744"/>
      <c r="W517" s="744"/>
      <c r="X517" s="744"/>
      <c r="Y517" s="744"/>
      <c r="Z517" s="744"/>
      <c r="AA517" s="744"/>
      <c r="AB517" s="744"/>
      <c r="AC517" s="744"/>
      <c r="AD517" s="744"/>
      <c r="AE517" s="744"/>
      <c r="AF517" s="744"/>
      <c r="AG517" s="744"/>
      <c r="AH517" s="744"/>
      <c r="AI517" s="744"/>
      <c r="AJ517" s="744"/>
      <c r="AK517" s="744"/>
      <c r="AL517" s="744"/>
      <c r="AM517" s="744"/>
      <c r="AN517" s="744"/>
      <c r="AO517" s="744"/>
      <c r="AP517" s="744"/>
      <c r="AQ517" s="744"/>
      <c r="AR517" s="744"/>
      <c r="AS517" s="744"/>
      <c r="AT517" s="744"/>
      <c r="AU517" s="744"/>
      <c r="AV517" s="744"/>
      <c r="AW517" s="744"/>
      <c r="AX517" s="744"/>
      <c r="AY517" s="744"/>
      <c r="AZ517" s="744"/>
      <c r="BA517" s="744"/>
      <c r="BB517" s="744"/>
      <c r="BC517" s="744"/>
      <c r="BD517" s="744"/>
      <c r="BE517" s="744"/>
      <c r="BF517" s="744"/>
      <c r="BG517" s="744"/>
      <c r="BH517" s="744"/>
      <c r="BI517" s="744"/>
      <c r="BJ517" s="744"/>
      <c r="BK517" s="744"/>
      <c r="BL517" s="744"/>
    </row>
    <row r="518" spans="1:64" s="752" customFormat="1" ht="15" customHeight="1">
      <c r="A518" s="747" t="s">
        <v>3493</v>
      </c>
      <c r="B518" s="746" t="s">
        <v>3521</v>
      </c>
      <c r="C518" s="746"/>
      <c r="D518" s="746"/>
      <c r="E518" s="750" t="s">
        <v>3505</v>
      </c>
      <c r="F518" s="753">
        <v>1856000</v>
      </c>
      <c r="G518" s="765"/>
      <c r="H518" s="765"/>
      <c r="I518" s="744"/>
      <c r="J518" s="744"/>
      <c r="K518" s="744"/>
      <c r="L518" s="744"/>
      <c r="M518" s="744"/>
      <c r="N518" s="744"/>
      <c r="O518" s="744"/>
      <c r="P518" s="744"/>
      <c r="Q518" s="744"/>
      <c r="R518" s="744"/>
      <c r="S518" s="744"/>
      <c r="T518" s="744"/>
      <c r="U518" s="744"/>
      <c r="V518" s="744"/>
      <c r="W518" s="744"/>
      <c r="X518" s="744"/>
      <c r="Y518" s="744"/>
      <c r="Z518" s="744"/>
      <c r="AA518" s="744"/>
      <c r="AB518" s="744"/>
      <c r="AC518" s="744"/>
      <c r="AD518" s="744"/>
      <c r="AE518" s="744"/>
      <c r="AF518" s="744"/>
      <c r="AG518" s="744"/>
      <c r="AH518" s="744"/>
      <c r="AI518" s="744"/>
      <c r="AJ518" s="744"/>
      <c r="AK518" s="744"/>
      <c r="AL518" s="744"/>
      <c r="AM518" s="744"/>
      <c r="AN518" s="744"/>
      <c r="AO518" s="744"/>
      <c r="AP518" s="744"/>
      <c r="AQ518" s="744"/>
      <c r="AR518" s="744"/>
      <c r="AS518" s="744"/>
      <c r="AT518" s="744"/>
      <c r="AU518" s="744"/>
      <c r="AV518" s="744"/>
      <c r="AW518" s="744"/>
      <c r="AX518" s="744"/>
      <c r="AY518" s="744"/>
      <c r="AZ518" s="744"/>
      <c r="BA518" s="744"/>
      <c r="BB518" s="744"/>
      <c r="BC518" s="744"/>
      <c r="BD518" s="744"/>
      <c r="BE518" s="744"/>
      <c r="BF518" s="744"/>
      <c r="BG518" s="744"/>
      <c r="BH518" s="744"/>
      <c r="BI518" s="744"/>
      <c r="BJ518" s="744"/>
      <c r="BK518" s="744"/>
      <c r="BL518" s="744"/>
    </row>
    <row r="519" spans="1:64" s="752" customFormat="1" ht="15" customHeight="1">
      <c r="A519" s="747" t="s">
        <v>3493</v>
      </c>
      <c r="B519" s="746" t="s">
        <v>2616</v>
      </c>
      <c r="C519" s="746"/>
      <c r="D519" s="746"/>
      <c r="E519" s="750" t="s">
        <v>3503</v>
      </c>
      <c r="F519" s="753">
        <v>157375</v>
      </c>
      <c r="G519" s="765"/>
      <c r="H519" s="765"/>
      <c r="I519" s="744"/>
      <c r="J519" s="744"/>
      <c r="K519" s="744"/>
      <c r="L519" s="744"/>
      <c r="M519" s="744"/>
      <c r="N519" s="744"/>
      <c r="O519" s="744"/>
      <c r="P519" s="744"/>
      <c r="Q519" s="744"/>
      <c r="R519" s="744"/>
      <c r="S519" s="744"/>
      <c r="T519" s="744"/>
      <c r="U519" s="744"/>
      <c r="V519" s="744"/>
      <c r="W519" s="744"/>
      <c r="X519" s="744"/>
      <c r="Y519" s="744"/>
      <c r="Z519" s="744"/>
      <c r="AA519" s="744"/>
      <c r="AB519" s="744"/>
      <c r="AC519" s="744"/>
      <c r="AD519" s="744"/>
      <c r="AE519" s="744"/>
      <c r="AF519" s="744"/>
      <c r="AG519" s="744"/>
      <c r="AH519" s="744"/>
      <c r="AI519" s="744"/>
      <c r="AJ519" s="744"/>
      <c r="AK519" s="744"/>
      <c r="AL519" s="744"/>
      <c r="AM519" s="744"/>
      <c r="AN519" s="744"/>
      <c r="AO519" s="744"/>
      <c r="AP519" s="744"/>
      <c r="AQ519" s="744"/>
      <c r="AR519" s="744"/>
      <c r="AS519" s="744"/>
      <c r="AT519" s="744"/>
      <c r="AU519" s="744"/>
      <c r="AV519" s="744"/>
      <c r="AW519" s="744"/>
      <c r="AX519" s="744"/>
      <c r="AY519" s="744"/>
      <c r="AZ519" s="744"/>
      <c r="BA519" s="744"/>
      <c r="BB519" s="744"/>
      <c r="BC519" s="744"/>
      <c r="BD519" s="744"/>
      <c r="BE519" s="744"/>
      <c r="BF519" s="744"/>
      <c r="BG519" s="744"/>
      <c r="BH519" s="744"/>
      <c r="BI519" s="744"/>
      <c r="BJ519" s="744"/>
      <c r="BK519" s="744"/>
      <c r="BL519" s="744"/>
    </row>
    <row r="520" spans="1:64" s="752" customFormat="1" ht="15" customHeight="1">
      <c r="A520" s="747" t="s">
        <v>3493</v>
      </c>
      <c r="B520" s="746" t="s">
        <v>2626</v>
      </c>
      <c r="C520" s="746"/>
      <c r="D520" s="746"/>
      <c r="E520" s="750" t="s">
        <v>3501</v>
      </c>
      <c r="F520" s="753">
        <v>96000</v>
      </c>
      <c r="G520" s="765"/>
      <c r="H520" s="765"/>
      <c r="I520" s="744"/>
      <c r="J520" s="744"/>
      <c r="K520" s="744"/>
      <c r="L520" s="744"/>
      <c r="M520" s="744"/>
      <c r="N520" s="744"/>
      <c r="O520" s="744"/>
      <c r="P520" s="744"/>
      <c r="Q520" s="744"/>
      <c r="R520" s="744"/>
      <c r="S520" s="744"/>
      <c r="T520" s="744"/>
      <c r="U520" s="744"/>
      <c r="V520" s="744"/>
      <c r="W520" s="744"/>
      <c r="X520" s="744"/>
      <c r="Y520" s="744"/>
      <c r="Z520" s="744"/>
      <c r="AA520" s="744"/>
      <c r="AB520" s="744"/>
      <c r="AC520" s="744"/>
      <c r="AD520" s="744"/>
      <c r="AE520" s="744"/>
      <c r="AF520" s="744"/>
      <c r="AG520" s="744"/>
      <c r="AH520" s="744"/>
      <c r="AI520" s="744"/>
      <c r="AJ520" s="744"/>
      <c r="AK520" s="744"/>
      <c r="AL520" s="744"/>
      <c r="AM520" s="744"/>
      <c r="AN520" s="744"/>
      <c r="AO520" s="744"/>
      <c r="AP520" s="744"/>
      <c r="AQ520" s="744"/>
      <c r="AR520" s="744"/>
      <c r="AS520" s="744"/>
      <c r="AT520" s="744"/>
      <c r="AU520" s="744"/>
      <c r="AV520" s="744"/>
      <c r="AW520" s="744"/>
      <c r="AX520" s="744"/>
      <c r="AY520" s="744"/>
      <c r="AZ520" s="744"/>
      <c r="BA520" s="744"/>
      <c r="BB520" s="744"/>
      <c r="BC520" s="744"/>
      <c r="BD520" s="744"/>
      <c r="BE520" s="744"/>
      <c r="BF520" s="744"/>
      <c r="BG520" s="744"/>
      <c r="BH520" s="744"/>
      <c r="BI520" s="744"/>
      <c r="BJ520" s="744"/>
      <c r="BK520" s="744"/>
      <c r="BL520" s="744"/>
    </row>
    <row r="521" spans="1:64" s="752" customFormat="1" ht="15" customHeight="1">
      <c r="A521" s="747" t="s">
        <v>3493</v>
      </c>
      <c r="B521" s="746" t="s">
        <v>2608</v>
      </c>
      <c r="C521" s="746"/>
      <c r="D521" s="746"/>
      <c r="E521" s="750" t="s">
        <v>3515</v>
      </c>
      <c r="F521" s="753">
        <v>169012</v>
      </c>
      <c r="G521" s="765"/>
      <c r="H521" s="765"/>
      <c r="I521" s="744"/>
      <c r="J521" s="744"/>
      <c r="K521" s="744"/>
      <c r="L521" s="744"/>
      <c r="M521" s="744"/>
      <c r="N521" s="744"/>
      <c r="O521" s="744"/>
      <c r="P521" s="744"/>
      <c r="Q521" s="744"/>
      <c r="R521" s="744"/>
      <c r="S521" s="744"/>
      <c r="T521" s="744"/>
      <c r="U521" s="744"/>
      <c r="V521" s="744"/>
      <c r="W521" s="744"/>
      <c r="X521" s="744"/>
      <c r="Y521" s="744"/>
      <c r="Z521" s="744"/>
      <c r="AA521" s="744"/>
      <c r="AB521" s="744"/>
      <c r="AC521" s="744"/>
      <c r="AD521" s="744"/>
      <c r="AE521" s="744"/>
      <c r="AF521" s="744"/>
      <c r="AG521" s="744"/>
      <c r="AH521" s="744"/>
      <c r="AI521" s="744"/>
      <c r="AJ521" s="744"/>
      <c r="AK521" s="744"/>
      <c r="AL521" s="744"/>
      <c r="AM521" s="744"/>
      <c r="AN521" s="744"/>
      <c r="AO521" s="744"/>
      <c r="AP521" s="744"/>
      <c r="AQ521" s="744"/>
      <c r="AR521" s="744"/>
      <c r="AS521" s="744"/>
      <c r="AT521" s="744"/>
      <c r="AU521" s="744"/>
      <c r="AV521" s="744"/>
      <c r="AW521" s="744"/>
      <c r="AX521" s="744"/>
      <c r="AY521" s="744"/>
      <c r="AZ521" s="744"/>
      <c r="BA521" s="744"/>
      <c r="BB521" s="744"/>
      <c r="BC521" s="744"/>
      <c r="BD521" s="744"/>
      <c r="BE521" s="744"/>
      <c r="BF521" s="744"/>
      <c r="BG521" s="744"/>
      <c r="BH521" s="744"/>
      <c r="BI521" s="744"/>
      <c r="BJ521" s="744"/>
      <c r="BK521" s="744"/>
      <c r="BL521" s="744"/>
    </row>
    <row r="522" spans="1:64" s="752" customFormat="1" ht="15" customHeight="1">
      <c r="A522" s="747" t="s">
        <v>3493</v>
      </c>
      <c r="B522" s="746" t="s">
        <v>3522</v>
      </c>
      <c r="C522" s="746"/>
      <c r="D522" s="746"/>
      <c r="E522" s="750" t="s">
        <v>3523</v>
      </c>
      <c r="F522" s="753">
        <v>399600</v>
      </c>
      <c r="G522" s="765"/>
      <c r="H522" s="765"/>
      <c r="I522" s="744"/>
      <c r="J522" s="744"/>
      <c r="K522" s="744"/>
      <c r="L522" s="744"/>
      <c r="M522" s="744"/>
      <c r="N522" s="744"/>
      <c r="O522" s="744"/>
      <c r="P522" s="744"/>
      <c r="Q522" s="744"/>
      <c r="R522" s="744"/>
      <c r="S522" s="744"/>
      <c r="T522" s="744"/>
      <c r="U522" s="744"/>
      <c r="V522" s="744"/>
      <c r="W522" s="744"/>
      <c r="X522" s="744"/>
      <c r="Y522" s="744"/>
      <c r="Z522" s="744"/>
      <c r="AA522" s="744"/>
      <c r="AB522" s="744"/>
      <c r="AC522" s="744"/>
      <c r="AD522" s="744"/>
      <c r="AE522" s="744"/>
      <c r="AF522" s="744"/>
      <c r="AG522" s="744"/>
      <c r="AH522" s="744"/>
      <c r="AI522" s="744"/>
      <c r="AJ522" s="744"/>
      <c r="AK522" s="744"/>
      <c r="AL522" s="744"/>
      <c r="AM522" s="744"/>
      <c r="AN522" s="744"/>
      <c r="AO522" s="744"/>
      <c r="AP522" s="744"/>
      <c r="AQ522" s="744"/>
      <c r="AR522" s="744"/>
      <c r="AS522" s="744"/>
      <c r="AT522" s="744"/>
      <c r="AU522" s="744"/>
      <c r="AV522" s="744"/>
      <c r="AW522" s="744"/>
      <c r="AX522" s="744"/>
      <c r="AY522" s="744"/>
      <c r="AZ522" s="744"/>
      <c r="BA522" s="744"/>
      <c r="BB522" s="744"/>
      <c r="BC522" s="744"/>
      <c r="BD522" s="744"/>
      <c r="BE522" s="744"/>
      <c r="BF522" s="744"/>
      <c r="BG522" s="744"/>
      <c r="BH522" s="744"/>
      <c r="BI522" s="744"/>
      <c r="BJ522" s="744"/>
      <c r="BK522" s="744"/>
      <c r="BL522" s="744"/>
    </row>
    <row r="523" spans="1:64" s="752" customFormat="1" ht="15" customHeight="1">
      <c r="A523" s="747" t="s">
        <v>3493</v>
      </c>
      <c r="B523" s="746" t="s">
        <v>2740</v>
      </c>
      <c r="C523" s="746"/>
      <c r="D523" s="746"/>
      <c r="E523" s="750" t="s">
        <v>3524</v>
      </c>
      <c r="F523" s="753">
        <v>416500</v>
      </c>
      <c r="G523" s="765"/>
      <c r="H523" s="765"/>
      <c r="I523" s="744"/>
      <c r="J523" s="744"/>
      <c r="K523" s="744"/>
      <c r="L523" s="744"/>
      <c r="M523" s="744"/>
      <c r="N523" s="744"/>
      <c r="O523" s="744"/>
      <c r="P523" s="744"/>
      <c r="Q523" s="744"/>
      <c r="R523" s="744"/>
      <c r="S523" s="744"/>
      <c r="T523" s="744"/>
      <c r="U523" s="744"/>
      <c r="V523" s="744"/>
      <c r="W523" s="744"/>
      <c r="X523" s="744"/>
      <c r="Y523" s="744"/>
      <c r="Z523" s="744"/>
      <c r="AA523" s="744"/>
      <c r="AB523" s="744"/>
      <c r="AC523" s="744"/>
      <c r="AD523" s="744"/>
      <c r="AE523" s="744"/>
      <c r="AF523" s="744"/>
      <c r="AG523" s="744"/>
      <c r="AH523" s="744"/>
      <c r="AI523" s="744"/>
      <c r="AJ523" s="744"/>
      <c r="AK523" s="744"/>
      <c r="AL523" s="744"/>
      <c r="AM523" s="744"/>
      <c r="AN523" s="744"/>
      <c r="AO523" s="744"/>
      <c r="AP523" s="744"/>
      <c r="AQ523" s="744"/>
      <c r="AR523" s="744"/>
      <c r="AS523" s="744"/>
      <c r="AT523" s="744"/>
      <c r="AU523" s="744"/>
      <c r="AV523" s="744"/>
      <c r="AW523" s="744"/>
      <c r="AX523" s="744"/>
      <c r="AY523" s="744"/>
      <c r="AZ523" s="744"/>
      <c r="BA523" s="744"/>
      <c r="BB523" s="744"/>
      <c r="BC523" s="744"/>
      <c r="BD523" s="744"/>
      <c r="BE523" s="744"/>
      <c r="BF523" s="744"/>
      <c r="BG523" s="744"/>
      <c r="BH523" s="744"/>
      <c r="BI523" s="744"/>
      <c r="BJ523" s="744"/>
      <c r="BK523" s="744"/>
      <c r="BL523" s="744"/>
    </row>
    <row r="524" spans="1:64" s="752" customFormat="1" ht="15" customHeight="1">
      <c r="A524" s="747" t="s">
        <v>3493</v>
      </c>
      <c r="B524" s="746" t="s">
        <v>2901</v>
      </c>
      <c r="C524" s="746"/>
      <c r="D524" s="746"/>
      <c r="E524" s="750" t="s">
        <v>3501</v>
      </c>
      <c r="F524" s="753">
        <v>6000</v>
      </c>
      <c r="G524" s="765"/>
      <c r="H524" s="765"/>
      <c r="I524" s="744"/>
      <c r="J524" s="744"/>
      <c r="K524" s="744"/>
      <c r="L524" s="744"/>
      <c r="M524" s="744"/>
      <c r="N524" s="744"/>
      <c r="O524" s="744"/>
      <c r="P524" s="744"/>
      <c r="Q524" s="744"/>
      <c r="R524" s="744"/>
      <c r="S524" s="744"/>
      <c r="T524" s="744"/>
      <c r="U524" s="744"/>
      <c r="V524" s="744"/>
      <c r="W524" s="744"/>
      <c r="X524" s="744"/>
      <c r="Y524" s="744"/>
      <c r="Z524" s="744"/>
      <c r="AA524" s="744"/>
      <c r="AB524" s="744"/>
      <c r="AC524" s="744"/>
      <c r="AD524" s="744"/>
      <c r="AE524" s="744"/>
      <c r="AF524" s="744"/>
      <c r="AG524" s="744"/>
      <c r="AH524" s="744"/>
      <c r="AI524" s="744"/>
      <c r="AJ524" s="744"/>
      <c r="AK524" s="744"/>
      <c r="AL524" s="744"/>
      <c r="AM524" s="744"/>
      <c r="AN524" s="744"/>
      <c r="AO524" s="744"/>
      <c r="AP524" s="744"/>
      <c r="AQ524" s="744"/>
      <c r="AR524" s="744"/>
      <c r="AS524" s="744"/>
      <c r="AT524" s="744"/>
      <c r="AU524" s="744"/>
      <c r="AV524" s="744"/>
      <c r="AW524" s="744"/>
      <c r="AX524" s="744"/>
      <c r="AY524" s="744"/>
      <c r="AZ524" s="744"/>
      <c r="BA524" s="744"/>
      <c r="BB524" s="744"/>
      <c r="BC524" s="744"/>
      <c r="BD524" s="744"/>
      <c r="BE524" s="744"/>
      <c r="BF524" s="744"/>
      <c r="BG524" s="744"/>
      <c r="BH524" s="744"/>
      <c r="BI524" s="744"/>
      <c r="BJ524" s="744"/>
      <c r="BK524" s="744"/>
      <c r="BL524" s="744"/>
    </row>
    <row r="525" spans="1:64" s="752" customFormat="1" ht="15" customHeight="1">
      <c r="A525" s="747" t="s">
        <v>3493</v>
      </c>
      <c r="B525" s="746" t="s">
        <v>2847</v>
      </c>
      <c r="C525" s="746"/>
      <c r="D525" s="746"/>
      <c r="E525" s="750" t="s">
        <v>3503</v>
      </c>
      <c r="F525" s="753">
        <v>511500</v>
      </c>
      <c r="G525" s="765"/>
      <c r="H525" s="765"/>
      <c r="I525" s="744"/>
      <c r="J525" s="744"/>
      <c r="K525" s="744"/>
      <c r="L525" s="744"/>
      <c r="M525" s="744"/>
      <c r="N525" s="744"/>
      <c r="O525" s="744"/>
      <c r="P525" s="744"/>
      <c r="Q525" s="744"/>
      <c r="R525" s="744"/>
      <c r="S525" s="744"/>
      <c r="T525" s="744"/>
      <c r="U525" s="744"/>
      <c r="V525" s="744"/>
      <c r="W525" s="744"/>
      <c r="X525" s="744"/>
      <c r="Y525" s="744"/>
      <c r="Z525" s="744"/>
      <c r="AA525" s="744"/>
      <c r="AB525" s="744"/>
      <c r="AC525" s="744"/>
      <c r="AD525" s="744"/>
      <c r="AE525" s="744"/>
      <c r="AF525" s="744"/>
      <c r="AG525" s="744"/>
      <c r="AH525" s="744"/>
      <c r="AI525" s="744"/>
      <c r="AJ525" s="744"/>
      <c r="AK525" s="744"/>
      <c r="AL525" s="744"/>
      <c r="AM525" s="744"/>
      <c r="AN525" s="744"/>
      <c r="AO525" s="744"/>
      <c r="AP525" s="744"/>
      <c r="AQ525" s="744"/>
      <c r="AR525" s="744"/>
      <c r="AS525" s="744"/>
      <c r="AT525" s="744"/>
      <c r="AU525" s="744"/>
      <c r="AV525" s="744"/>
      <c r="AW525" s="744"/>
      <c r="AX525" s="744"/>
      <c r="AY525" s="744"/>
      <c r="AZ525" s="744"/>
      <c r="BA525" s="744"/>
      <c r="BB525" s="744"/>
      <c r="BC525" s="744"/>
      <c r="BD525" s="744"/>
      <c r="BE525" s="744"/>
      <c r="BF525" s="744"/>
      <c r="BG525" s="744"/>
      <c r="BH525" s="744"/>
      <c r="BI525" s="744"/>
      <c r="BJ525" s="744"/>
      <c r="BK525" s="744"/>
      <c r="BL525" s="744"/>
    </row>
    <row r="526" spans="1:64" s="752" customFormat="1" ht="15" customHeight="1">
      <c r="A526" s="747" t="s">
        <v>3493</v>
      </c>
      <c r="B526" s="746" t="s">
        <v>3525</v>
      </c>
      <c r="C526" s="746"/>
      <c r="D526" s="746"/>
      <c r="E526" s="750" t="s">
        <v>3526</v>
      </c>
      <c r="F526" s="753">
        <v>80000</v>
      </c>
      <c r="G526" s="765"/>
      <c r="H526" s="765"/>
      <c r="I526" s="744"/>
      <c r="J526" s="744"/>
      <c r="K526" s="744"/>
      <c r="L526" s="744"/>
      <c r="M526" s="744"/>
      <c r="N526" s="744"/>
      <c r="O526" s="744"/>
      <c r="P526" s="744"/>
      <c r="Q526" s="744"/>
      <c r="R526" s="744"/>
      <c r="S526" s="744"/>
      <c r="T526" s="744"/>
      <c r="U526" s="744"/>
      <c r="V526" s="744"/>
      <c r="W526" s="744"/>
      <c r="X526" s="744"/>
      <c r="Y526" s="744"/>
      <c r="Z526" s="744"/>
      <c r="AA526" s="744"/>
      <c r="AB526" s="744"/>
      <c r="AC526" s="744"/>
      <c r="AD526" s="744"/>
      <c r="AE526" s="744"/>
      <c r="AF526" s="744"/>
      <c r="AG526" s="744"/>
      <c r="AH526" s="744"/>
      <c r="AI526" s="744"/>
      <c r="AJ526" s="744"/>
      <c r="AK526" s="744"/>
      <c r="AL526" s="744"/>
      <c r="AM526" s="744"/>
      <c r="AN526" s="744"/>
      <c r="AO526" s="744"/>
      <c r="AP526" s="744"/>
      <c r="AQ526" s="744"/>
      <c r="AR526" s="744"/>
      <c r="AS526" s="744"/>
      <c r="AT526" s="744"/>
      <c r="AU526" s="744"/>
      <c r="AV526" s="744"/>
      <c r="AW526" s="744"/>
      <c r="AX526" s="744"/>
      <c r="AY526" s="744"/>
      <c r="AZ526" s="744"/>
      <c r="BA526" s="744"/>
      <c r="BB526" s="744"/>
      <c r="BC526" s="744"/>
      <c r="BD526" s="744"/>
      <c r="BE526" s="744"/>
      <c r="BF526" s="744"/>
      <c r="BG526" s="744"/>
      <c r="BH526" s="744"/>
      <c r="BI526" s="744"/>
      <c r="BJ526" s="744"/>
      <c r="BK526" s="744"/>
      <c r="BL526" s="744"/>
    </row>
    <row r="527" spans="1:64" s="752" customFormat="1" ht="15" customHeight="1">
      <c r="A527" s="746" t="s">
        <v>3527</v>
      </c>
      <c r="B527" s="747" t="s">
        <v>3528</v>
      </c>
      <c r="C527" s="790">
        <v>2021828</v>
      </c>
      <c r="D527" s="786" t="s">
        <v>3529</v>
      </c>
      <c r="E527" s="750" t="s">
        <v>3530</v>
      </c>
      <c r="F527" s="753">
        <v>210000</v>
      </c>
      <c r="G527" s="765">
        <v>210000</v>
      </c>
      <c r="H527" s="765">
        <f t="shared" ref="H527:H532" si="7">F527-G527</f>
        <v>0</v>
      </c>
      <c r="I527" s="744"/>
      <c r="J527" s="744"/>
      <c r="K527" s="744"/>
      <c r="L527" s="744"/>
      <c r="M527" s="744"/>
      <c r="N527" s="744"/>
      <c r="O527" s="744"/>
      <c r="P527" s="744"/>
      <c r="Q527" s="744"/>
      <c r="R527" s="744"/>
      <c r="S527" s="744"/>
      <c r="T527" s="744"/>
      <c r="U527" s="744"/>
      <c r="V527" s="744"/>
      <c r="W527" s="744"/>
      <c r="X527" s="744"/>
      <c r="Y527" s="744"/>
      <c r="Z527" s="744"/>
      <c r="AA527" s="744"/>
      <c r="AB527" s="744"/>
      <c r="AC527" s="744"/>
      <c r="AD527" s="744"/>
      <c r="AE527" s="744"/>
      <c r="AF527" s="744"/>
      <c r="AG527" s="744"/>
      <c r="AH527" s="744"/>
      <c r="AI527" s="744"/>
      <c r="AJ527" s="744"/>
      <c r="AK527" s="744"/>
      <c r="AL527" s="744"/>
      <c r="AM527" s="744"/>
      <c r="AN527" s="744"/>
      <c r="AO527" s="744"/>
      <c r="AP527" s="744"/>
      <c r="AQ527" s="744"/>
      <c r="AR527" s="744"/>
      <c r="AS527" s="744"/>
      <c r="AT527" s="744"/>
      <c r="AU527" s="744"/>
      <c r="AV527" s="744"/>
      <c r="AW527" s="744"/>
      <c r="AX527" s="744"/>
      <c r="AY527" s="744"/>
      <c r="AZ527" s="744"/>
      <c r="BA527" s="744"/>
      <c r="BB527" s="744"/>
      <c r="BC527" s="744"/>
      <c r="BD527" s="744"/>
      <c r="BE527" s="744"/>
      <c r="BF527" s="744"/>
      <c r="BG527" s="744"/>
      <c r="BH527" s="744"/>
      <c r="BI527" s="744"/>
      <c r="BJ527" s="744"/>
      <c r="BK527" s="744"/>
      <c r="BL527" s="744"/>
    </row>
    <row r="528" spans="1:64" s="752" customFormat="1" ht="15" customHeight="1">
      <c r="A528" s="746" t="s">
        <v>3527</v>
      </c>
      <c r="B528" s="746" t="s">
        <v>3531</v>
      </c>
      <c r="C528" s="790">
        <v>2021831</v>
      </c>
      <c r="D528" s="789">
        <v>45386</v>
      </c>
      <c r="E528" s="750" t="s">
        <v>3341</v>
      </c>
      <c r="F528" s="753">
        <v>172956</v>
      </c>
      <c r="G528" s="765">
        <v>172956</v>
      </c>
      <c r="H528" s="765">
        <f t="shared" si="7"/>
        <v>0</v>
      </c>
      <c r="I528" s="744"/>
      <c r="J528" s="744"/>
      <c r="K528" s="744"/>
      <c r="L528" s="744"/>
      <c r="M528" s="744"/>
      <c r="N528" s="744"/>
      <c r="O528" s="744"/>
      <c r="P528" s="744"/>
      <c r="Q528" s="744"/>
      <c r="R528" s="744"/>
      <c r="S528" s="744"/>
      <c r="T528" s="744"/>
      <c r="U528" s="744"/>
      <c r="V528" s="744"/>
      <c r="W528" s="744"/>
      <c r="X528" s="744"/>
      <c r="Y528" s="744"/>
      <c r="Z528" s="744"/>
      <c r="AA528" s="744"/>
      <c r="AB528" s="744"/>
      <c r="AC528" s="744"/>
      <c r="AD528" s="744"/>
      <c r="AE528" s="744"/>
      <c r="AF528" s="744"/>
      <c r="AG528" s="744"/>
      <c r="AH528" s="744"/>
      <c r="AI528" s="744"/>
      <c r="AJ528" s="744"/>
      <c r="AK528" s="744"/>
      <c r="AL528" s="744"/>
      <c r="AM528" s="744"/>
      <c r="AN528" s="744"/>
      <c r="AO528" s="744"/>
      <c r="AP528" s="744"/>
      <c r="AQ528" s="744"/>
      <c r="AR528" s="744"/>
      <c r="AS528" s="744"/>
      <c r="AT528" s="744"/>
      <c r="AU528" s="744"/>
      <c r="AV528" s="744"/>
      <c r="AW528" s="744"/>
      <c r="AX528" s="744"/>
      <c r="AY528" s="744"/>
      <c r="AZ528" s="744"/>
      <c r="BA528" s="744"/>
      <c r="BB528" s="744"/>
      <c r="BC528" s="744"/>
      <c r="BD528" s="744"/>
      <c r="BE528" s="744"/>
      <c r="BF528" s="744"/>
      <c r="BG528" s="744"/>
      <c r="BH528" s="744"/>
      <c r="BI528" s="744"/>
      <c r="BJ528" s="744"/>
      <c r="BK528" s="744"/>
      <c r="BL528" s="744"/>
    </row>
    <row r="529" spans="1:64" s="752" customFormat="1" ht="15" customHeight="1">
      <c r="A529" s="746" t="s">
        <v>3527</v>
      </c>
      <c r="B529" s="746" t="s">
        <v>3532</v>
      </c>
      <c r="C529" s="790">
        <v>2021835</v>
      </c>
      <c r="D529" s="789">
        <v>45571</v>
      </c>
      <c r="E529" s="750" t="s">
        <v>2632</v>
      </c>
      <c r="F529" s="753">
        <v>75000</v>
      </c>
      <c r="G529" s="765">
        <v>75000</v>
      </c>
      <c r="H529" s="765">
        <f t="shared" si="7"/>
        <v>0</v>
      </c>
      <c r="I529" s="744"/>
      <c r="J529" s="744"/>
      <c r="K529" s="744"/>
      <c r="L529" s="744"/>
      <c r="M529" s="744"/>
      <c r="N529" s="744"/>
      <c r="O529" s="744"/>
      <c r="P529" s="744"/>
      <c r="Q529" s="744"/>
      <c r="R529" s="744"/>
      <c r="S529" s="744"/>
      <c r="T529" s="744"/>
      <c r="U529" s="744"/>
      <c r="V529" s="744"/>
      <c r="W529" s="744"/>
      <c r="X529" s="744"/>
      <c r="Y529" s="744"/>
      <c r="Z529" s="744"/>
      <c r="AA529" s="744"/>
      <c r="AB529" s="744"/>
      <c r="AC529" s="744"/>
      <c r="AD529" s="744"/>
      <c r="AE529" s="744"/>
      <c r="AF529" s="744"/>
      <c r="AG529" s="744"/>
      <c r="AH529" s="744"/>
      <c r="AI529" s="744"/>
      <c r="AJ529" s="744"/>
      <c r="AK529" s="744"/>
      <c r="AL529" s="744"/>
      <c r="AM529" s="744"/>
      <c r="AN529" s="744"/>
      <c r="AO529" s="744"/>
      <c r="AP529" s="744"/>
      <c r="AQ529" s="744"/>
      <c r="AR529" s="744"/>
      <c r="AS529" s="744"/>
      <c r="AT529" s="744"/>
      <c r="AU529" s="744"/>
      <c r="AV529" s="744"/>
      <c r="AW529" s="744"/>
      <c r="AX529" s="744"/>
      <c r="AY529" s="744"/>
      <c r="AZ529" s="744"/>
      <c r="BA529" s="744"/>
      <c r="BB529" s="744"/>
      <c r="BC529" s="744"/>
      <c r="BD529" s="744"/>
      <c r="BE529" s="744"/>
      <c r="BF529" s="744"/>
      <c r="BG529" s="744"/>
      <c r="BH529" s="744"/>
      <c r="BI529" s="744"/>
      <c r="BJ529" s="744"/>
      <c r="BK529" s="744"/>
      <c r="BL529" s="744"/>
    </row>
    <row r="530" spans="1:64" s="752" customFormat="1" ht="15" customHeight="1">
      <c r="A530" s="746" t="s">
        <v>3527</v>
      </c>
      <c r="B530" s="746" t="s">
        <v>3533</v>
      </c>
      <c r="C530" s="790">
        <v>2021814</v>
      </c>
      <c r="D530" s="786" t="s">
        <v>3534</v>
      </c>
      <c r="E530" s="750" t="s">
        <v>3530</v>
      </c>
      <c r="F530" s="753">
        <v>1689772</v>
      </c>
      <c r="G530" s="765">
        <v>1398920</v>
      </c>
      <c r="H530" s="765">
        <f t="shared" si="7"/>
        <v>290852</v>
      </c>
      <c r="I530" s="744"/>
      <c r="J530" s="744"/>
      <c r="K530" s="744"/>
      <c r="L530" s="744"/>
      <c r="M530" s="744"/>
      <c r="N530" s="744"/>
      <c r="O530" s="744"/>
      <c r="P530" s="744"/>
      <c r="Q530" s="744"/>
      <c r="R530" s="744"/>
      <c r="S530" s="744"/>
      <c r="T530" s="744"/>
      <c r="U530" s="744"/>
      <c r="V530" s="744"/>
      <c r="W530" s="744"/>
      <c r="X530" s="744"/>
      <c r="Y530" s="744"/>
      <c r="Z530" s="744"/>
      <c r="AA530" s="744"/>
      <c r="AB530" s="744"/>
      <c r="AC530" s="744"/>
      <c r="AD530" s="744"/>
      <c r="AE530" s="744"/>
      <c r="AF530" s="744"/>
      <c r="AG530" s="744"/>
      <c r="AH530" s="744"/>
      <c r="AI530" s="744"/>
      <c r="AJ530" s="744"/>
      <c r="AK530" s="744"/>
      <c r="AL530" s="744"/>
      <c r="AM530" s="744"/>
      <c r="AN530" s="744"/>
      <c r="AO530" s="744"/>
      <c r="AP530" s="744"/>
      <c r="AQ530" s="744"/>
      <c r="AR530" s="744"/>
      <c r="AS530" s="744"/>
      <c r="AT530" s="744"/>
      <c r="AU530" s="744"/>
      <c r="AV530" s="744"/>
      <c r="AW530" s="744"/>
      <c r="AX530" s="744"/>
      <c r="AY530" s="744"/>
      <c r="AZ530" s="744"/>
      <c r="BA530" s="744"/>
      <c r="BB530" s="744"/>
      <c r="BC530" s="744"/>
      <c r="BD530" s="744"/>
      <c r="BE530" s="744"/>
      <c r="BF530" s="744"/>
      <c r="BG530" s="744"/>
      <c r="BH530" s="744"/>
      <c r="BI530" s="744"/>
      <c r="BJ530" s="744"/>
      <c r="BK530" s="744"/>
      <c r="BL530" s="744"/>
    </row>
    <row r="531" spans="1:64" s="752" customFormat="1" ht="15" customHeight="1">
      <c r="A531" s="746" t="s">
        <v>3527</v>
      </c>
      <c r="B531" s="746" t="s">
        <v>3535</v>
      </c>
      <c r="C531" s="790">
        <v>2021827</v>
      </c>
      <c r="D531" s="789">
        <v>45270</v>
      </c>
      <c r="E531" s="750" t="s">
        <v>3530</v>
      </c>
      <c r="F531" s="753">
        <v>2047690</v>
      </c>
      <c r="G531" s="765">
        <v>1690370</v>
      </c>
      <c r="H531" s="765">
        <f t="shared" si="7"/>
        <v>357320</v>
      </c>
      <c r="I531" s="744"/>
      <c r="J531" s="744"/>
      <c r="K531" s="744"/>
      <c r="L531" s="744"/>
      <c r="M531" s="744"/>
      <c r="N531" s="744"/>
      <c r="O531" s="744"/>
      <c r="P531" s="744"/>
      <c r="Q531" s="744"/>
      <c r="R531" s="744"/>
      <c r="S531" s="744"/>
      <c r="T531" s="744"/>
      <c r="U531" s="744"/>
      <c r="V531" s="744"/>
      <c r="W531" s="744"/>
      <c r="X531" s="744"/>
      <c r="Y531" s="744"/>
      <c r="Z531" s="744"/>
      <c r="AA531" s="744"/>
      <c r="AB531" s="744"/>
      <c r="AC531" s="744"/>
      <c r="AD531" s="744"/>
      <c r="AE531" s="744"/>
      <c r="AF531" s="744"/>
      <c r="AG531" s="744"/>
      <c r="AH531" s="744"/>
      <c r="AI531" s="744"/>
      <c r="AJ531" s="744"/>
      <c r="AK531" s="744"/>
      <c r="AL531" s="744"/>
      <c r="AM531" s="744"/>
      <c r="AN531" s="744"/>
      <c r="AO531" s="744"/>
      <c r="AP531" s="744"/>
      <c r="AQ531" s="744"/>
      <c r="AR531" s="744"/>
      <c r="AS531" s="744"/>
      <c r="AT531" s="744"/>
      <c r="AU531" s="744"/>
      <c r="AV531" s="744"/>
      <c r="AW531" s="744"/>
      <c r="AX531" s="744"/>
      <c r="AY531" s="744"/>
      <c r="AZ531" s="744"/>
      <c r="BA531" s="744"/>
      <c r="BB531" s="744"/>
      <c r="BC531" s="744"/>
      <c r="BD531" s="744"/>
      <c r="BE531" s="744"/>
      <c r="BF531" s="744"/>
      <c r="BG531" s="744"/>
      <c r="BH531" s="744"/>
      <c r="BI531" s="744"/>
      <c r="BJ531" s="744"/>
      <c r="BK531" s="744"/>
      <c r="BL531" s="744"/>
    </row>
    <row r="532" spans="1:64" s="752" customFormat="1" ht="15" customHeight="1">
      <c r="A532" s="746" t="s">
        <v>3527</v>
      </c>
      <c r="B532" s="746" t="s">
        <v>2921</v>
      </c>
      <c r="C532" s="790">
        <v>3817449</v>
      </c>
      <c r="D532" s="789">
        <v>45449</v>
      </c>
      <c r="E532" s="750" t="s">
        <v>3536</v>
      </c>
      <c r="F532" s="753">
        <v>3552200</v>
      </c>
      <c r="G532" s="765">
        <v>2494860</v>
      </c>
      <c r="H532" s="765">
        <f t="shared" si="7"/>
        <v>1057340</v>
      </c>
      <c r="I532" s="744"/>
      <c r="J532" s="744"/>
      <c r="K532" s="744"/>
      <c r="L532" s="744"/>
      <c r="M532" s="744"/>
      <c r="N532" s="744"/>
      <c r="O532" s="744"/>
      <c r="P532" s="744"/>
      <c r="Q532" s="744"/>
      <c r="R532" s="744"/>
      <c r="S532" s="744"/>
      <c r="T532" s="744"/>
      <c r="U532" s="744"/>
      <c r="V532" s="744"/>
      <c r="W532" s="744"/>
      <c r="X532" s="744"/>
      <c r="Y532" s="744"/>
      <c r="Z532" s="744"/>
      <c r="AA532" s="744"/>
      <c r="AB532" s="744"/>
      <c r="AC532" s="744"/>
      <c r="AD532" s="744"/>
      <c r="AE532" s="744"/>
      <c r="AF532" s="744"/>
      <c r="AG532" s="744"/>
      <c r="AH532" s="744"/>
      <c r="AI532" s="744"/>
      <c r="AJ532" s="744"/>
      <c r="AK532" s="744"/>
      <c r="AL532" s="744"/>
      <c r="AM532" s="744"/>
      <c r="AN532" s="744"/>
      <c r="AO532" s="744"/>
      <c r="AP532" s="744"/>
      <c r="AQ532" s="744"/>
      <c r="AR532" s="744"/>
      <c r="AS532" s="744"/>
      <c r="AT532" s="744"/>
      <c r="AU532" s="744"/>
      <c r="AV532" s="744"/>
      <c r="AW532" s="744"/>
      <c r="AX532" s="744"/>
      <c r="AY532" s="744"/>
      <c r="AZ532" s="744"/>
      <c r="BA532" s="744"/>
      <c r="BB532" s="744"/>
      <c r="BC532" s="744"/>
      <c r="BD532" s="744"/>
      <c r="BE532" s="744"/>
      <c r="BF532" s="744"/>
      <c r="BG532" s="744"/>
      <c r="BH532" s="744"/>
      <c r="BI532" s="744"/>
      <c r="BJ532" s="744"/>
      <c r="BK532" s="744"/>
      <c r="BL532" s="744"/>
    </row>
    <row r="533" spans="1:64" s="752" customFormat="1" ht="15" customHeight="1">
      <c r="A533" s="746" t="s">
        <v>3527</v>
      </c>
      <c r="B533" s="756" t="s">
        <v>3537</v>
      </c>
      <c r="C533" s="790">
        <v>2021590</v>
      </c>
      <c r="D533" s="786" t="s">
        <v>3538</v>
      </c>
      <c r="E533" s="760" t="s">
        <v>2920</v>
      </c>
      <c r="F533" s="751">
        <v>69000</v>
      </c>
      <c r="G533" s="765"/>
      <c r="H533" s="765"/>
      <c r="I533" s="744"/>
      <c r="J533" s="744"/>
      <c r="K533" s="744"/>
      <c r="L533" s="744"/>
      <c r="M533" s="744"/>
      <c r="N533" s="744"/>
      <c r="O533" s="744"/>
      <c r="P533" s="744"/>
      <c r="Q533" s="744"/>
      <c r="R533" s="744"/>
      <c r="S533" s="744"/>
      <c r="T533" s="744"/>
      <c r="U533" s="744"/>
      <c r="V533" s="744"/>
      <c r="W533" s="744"/>
      <c r="X533" s="744"/>
      <c r="Y533" s="744"/>
      <c r="Z533" s="744"/>
      <c r="AA533" s="744"/>
      <c r="AB533" s="744"/>
      <c r="AC533" s="744"/>
      <c r="AD533" s="744"/>
      <c r="AE533" s="744"/>
      <c r="AF533" s="744"/>
      <c r="AG533" s="744"/>
      <c r="AH533" s="744"/>
      <c r="AI533" s="744"/>
      <c r="AJ533" s="744"/>
      <c r="AK533" s="744"/>
      <c r="AL533" s="744"/>
      <c r="AM533" s="744"/>
      <c r="AN533" s="744"/>
      <c r="AO533" s="744"/>
      <c r="AP533" s="744"/>
      <c r="AQ533" s="744"/>
      <c r="AR533" s="744"/>
      <c r="AS533" s="744"/>
      <c r="AT533" s="744"/>
      <c r="AU533" s="744"/>
      <c r="AV533" s="744"/>
      <c r="AW533" s="744"/>
      <c r="AX533" s="744"/>
      <c r="AY533" s="744"/>
      <c r="AZ533" s="744"/>
      <c r="BA533" s="744"/>
      <c r="BB533" s="744"/>
      <c r="BC533" s="744"/>
      <c r="BD533" s="744"/>
      <c r="BE533" s="744"/>
      <c r="BF533" s="744"/>
      <c r="BG533" s="744"/>
      <c r="BH533" s="744"/>
      <c r="BI533" s="744"/>
      <c r="BJ533" s="744"/>
      <c r="BK533" s="744"/>
      <c r="BL533" s="744"/>
    </row>
    <row r="534" spans="1:64" s="752" customFormat="1" ht="15" customHeight="1">
      <c r="A534" s="746" t="s">
        <v>3527</v>
      </c>
      <c r="B534" s="756" t="s">
        <v>2873</v>
      </c>
      <c r="C534" s="790">
        <v>2021577</v>
      </c>
      <c r="D534" s="789">
        <v>45144</v>
      </c>
      <c r="E534" s="760" t="s">
        <v>2918</v>
      </c>
      <c r="F534" s="753">
        <v>455000</v>
      </c>
      <c r="G534" s="765"/>
      <c r="H534" s="765"/>
      <c r="I534" s="744"/>
      <c r="J534" s="744"/>
      <c r="K534" s="744"/>
      <c r="L534" s="744"/>
      <c r="M534" s="744"/>
      <c r="N534" s="744"/>
      <c r="O534" s="744"/>
      <c r="P534" s="744"/>
      <c r="Q534" s="744"/>
      <c r="R534" s="744"/>
      <c r="S534" s="744"/>
      <c r="T534" s="744"/>
      <c r="U534" s="744"/>
      <c r="V534" s="744"/>
      <c r="W534" s="744"/>
      <c r="X534" s="744"/>
      <c r="Y534" s="744"/>
      <c r="Z534" s="744"/>
      <c r="AA534" s="744"/>
      <c r="AB534" s="744"/>
      <c r="AC534" s="744"/>
      <c r="AD534" s="744"/>
      <c r="AE534" s="744"/>
      <c r="AF534" s="744"/>
      <c r="AG534" s="744"/>
      <c r="AH534" s="744"/>
      <c r="AI534" s="744"/>
      <c r="AJ534" s="744"/>
      <c r="AK534" s="744"/>
      <c r="AL534" s="744"/>
      <c r="AM534" s="744"/>
      <c r="AN534" s="744"/>
      <c r="AO534" s="744"/>
      <c r="AP534" s="744"/>
      <c r="AQ534" s="744"/>
      <c r="AR534" s="744"/>
      <c r="AS534" s="744"/>
      <c r="AT534" s="744"/>
      <c r="AU534" s="744"/>
      <c r="AV534" s="744"/>
      <c r="AW534" s="744"/>
      <c r="AX534" s="744"/>
      <c r="AY534" s="744"/>
      <c r="AZ534" s="744"/>
      <c r="BA534" s="744"/>
      <c r="BB534" s="744"/>
      <c r="BC534" s="744"/>
      <c r="BD534" s="744"/>
      <c r="BE534" s="744"/>
      <c r="BF534" s="744"/>
      <c r="BG534" s="744"/>
      <c r="BH534" s="744"/>
      <c r="BI534" s="744"/>
      <c r="BJ534" s="744"/>
      <c r="BK534" s="744"/>
      <c r="BL534" s="744"/>
    </row>
    <row r="535" spans="1:64" s="752" customFormat="1" ht="15" customHeight="1">
      <c r="A535" s="746" t="s">
        <v>3527</v>
      </c>
      <c r="B535" s="746" t="s">
        <v>3539</v>
      </c>
      <c r="C535" s="790">
        <v>3817448</v>
      </c>
      <c r="D535" s="789">
        <v>45449</v>
      </c>
      <c r="E535" s="750" t="s">
        <v>3540</v>
      </c>
      <c r="F535" s="753">
        <v>315000</v>
      </c>
      <c r="G535" s="765"/>
      <c r="H535" s="765"/>
      <c r="I535" s="744"/>
      <c r="J535" s="744"/>
      <c r="K535" s="744"/>
      <c r="L535" s="744"/>
      <c r="M535" s="744"/>
      <c r="N535" s="744"/>
      <c r="O535" s="744"/>
      <c r="P535" s="744"/>
      <c r="Q535" s="744"/>
      <c r="R535" s="744"/>
      <c r="S535" s="744"/>
      <c r="T535" s="744"/>
      <c r="U535" s="744"/>
      <c r="V535" s="744"/>
      <c r="W535" s="744"/>
      <c r="X535" s="744"/>
      <c r="Y535" s="744"/>
      <c r="Z535" s="744"/>
      <c r="AA535" s="744"/>
      <c r="AB535" s="744"/>
      <c r="AC535" s="744"/>
      <c r="AD535" s="744"/>
      <c r="AE535" s="744"/>
      <c r="AF535" s="744"/>
      <c r="AG535" s="744"/>
      <c r="AH535" s="744"/>
      <c r="AI535" s="744"/>
      <c r="AJ535" s="744"/>
      <c r="AK535" s="744"/>
      <c r="AL535" s="744"/>
      <c r="AM535" s="744"/>
      <c r="AN535" s="744"/>
      <c r="AO535" s="744"/>
      <c r="AP535" s="744"/>
      <c r="AQ535" s="744"/>
      <c r="AR535" s="744"/>
      <c r="AS535" s="744"/>
      <c r="AT535" s="744"/>
      <c r="AU535" s="744"/>
      <c r="AV535" s="744"/>
      <c r="AW535" s="744"/>
      <c r="AX535" s="744"/>
      <c r="AY535" s="744"/>
      <c r="AZ535" s="744"/>
      <c r="BA535" s="744"/>
      <c r="BB535" s="744"/>
      <c r="BC535" s="744"/>
      <c r="BD535" s="744"/>
      <c r="BE535" s="744"/>
      <c r="BF535" s="744"/>
      <c r="BG535" s="744"/>
      <c r="BH535" s="744"/>
      <c r="BI535" s="744"/>
      <c r="BJ535" s="744"/>
      <c r="BK535" s="744"/>
      <c r="BL535" s="744"/>
    </row>
    <row r="536" spans="1:64" s="752" customFormat="1" ht="15" customHeight="1">
      <c r="A536" s="746" t="s">
        <v>3527</v>
      </c>
      <c r="B536" s="747" t="s">
        <v>3541</v>
      </c>
      <c r="C536" s="790">
        <v>3817446</v>
      </c>
      <c r="D536" s="786" t="s">
        <v>3542</v>
      </c>
      <c r="E536" s="750" t="s">
        <v>3543</v>
      </c>
      <c r="F536" s="753">
        <v>4482370</v>
      </c>
      <c r="G536" s="765"/>
      <c r="H536" s="765"/>
      <c r="I536" s="744"/>
      <c r="J536" s="744"/>
      <c r="K536" s="744"/>
      <c r="L536" s="744"/>
      <c r="M536" s="744"/>
      <c r="N536" s="744"/>
      <c r="O536" s="744"/>
      <c r="P536" s="744"/>
      <c r="Q536" s="744"/>
      <c r="R536" s="744"/>
      <c r="S536" s="744"/>
      <c r="T536" s="744"/>
      <c r="U536" s="744"/>
      <c r="V536" s="744"/>
      <c r="W536" s="744"/>
      <c r="X536" s="744"/>
      <c r="Y536" s="744"/>
      <c r="Z536" s="744"/>
      <c r="AA536" s="744"/>
      <c r="AB536" s="744"/>
      <c r="AC536" s="744"/>
      <c r="AD536" s="744"/>
      <c r="AE536" s="744"/>
      <c r="AF536" s="744"/>
      <c r="AG536" s="744"/>
      <c r="AH536" s="744"/>
      <c r="AI536" s="744"/>
      <c r="AJ536" s="744"/>
      <c r="AK536" s="744"/>
      <c r="AL536" s="744"/>
      <c r="AM536" s="744"/>
      <c r="AN536" s="744"/>
      <c r="AO536" s="744"/>
      <c r="AP536" s="744"/>
      <c r="AQ536" s="744"/>
      <c r="AR536" s="744"/>
      <c r="AS536" s="744"/>
      <c r="AT536" s="744"/>
      <c r="AU536" s="744"/>
      <c r="AV536" s="744"/>
      <c r="AW536" s="744"/>
      <c r="AX536" s="744"/>
      <c r="AY536" s="744"/>
      <c r="AZ536" s="744"/>
      <c r="BA536" s="744"/>
      <c r="BB536" s="744"/>
      <c r="BC536" s="744"/>
      <c r="BD536" s="744"/>
      <c r="BE536" s="744"/>
      <c r="BF536" s="744"/>
      <c r="BG536" s="744"/>
      <c r="BH536" s="744"/>
      <c r="BI536" s="744"/>
      <c r="BJ536" s="744"/>
      <c r="BK536" s="744"/>
      <c r="BL536" s="744"/>
    </row>
    <row r="537" spans="1:64" s="752" customFormat="1" ht="15" customHeight="1">
      <c r="A537" s="746" t="s">
        <v>3527</v>
      </c>
      <c r="B537" s="747" t="s">
        <v>3544</v>
      </c>
      <c r="C537" s="790">
        <v>3817450</v>
      </c>
      <c r="D537" s="789">
        <v>45571</v>
      </c>
      <c r="E537" s="750" t="s">
        <v>3545</v>
      </c>
      <c r="F537" s="753">
        <v>1290000</v>
      </c>
      <c r="G537" s="765"/>
      <c r="H537" s="765"/>
      <c r="I537" s="744"/>
      <c r="J537" s="744"/>
      <c r="K537" s="744"/>
      <c r="L537" s="744"/>
      <c r="M537" s="744"/>
      <c r="N537" s="744"/>
      <c r="O537" s="744"/>
      <c r="P537" s="744"/>
      <c r="Q537" s="744"/>
      <c r="R537" s="744"/>
      <c r="S537" s="744"/>
      <c r="T537" s="744"/>
      <c r="U537" s="744"/>
      <c r="V537" s="744"/>
      <c r="W537" s="744"/>
      <c r="X537" s="744"/>
      <c r="Y537" s="744"/>
      <c r="Z537" s="744"/>
      <c r="AA537" s="744"/>
      <c r="AB537" s="744"/>
      <c r="AC537" s="744"/>
      <c r="AD537" s="744"/>
      <c r="AE537" s="744"/>
      <c r="AF537" s="744"/>
      <c r="AG537" s="744"/>
      <c r="AH537" s="744"/>
      <c r="AI537" s="744"/>
      <c r="AJ537" s="744"/>
      <c r="AK537" s="744"/>
      <c r="AL537" s="744"/>
      <c r="AM537" s="744"/>
      <c r="AN537" s="744"/>
      <c r="AO537" s="744"/>
      <c r="AP537" s="744"/>
      <c r="AQ537" s="744"/>
      <c r="AR537" s="744"/>
      <c r="AS537" s="744"/>
      <c r="AT537" s="744"/>
      <c r="AU537" s="744"/>
      <c r="AV537" s="744"/>
      <c r="AW537" s="744"/>
      <c r="AX537" s="744"/>
      <c r="AY537" s="744"/>
      <c r="AZ537" s="744"/>
      <c r="BA537" s="744"/>
      <c r="BB537" s="744"/>
      <c r="BC537" s="744"/>
      <c r="BD537" s="744"/>
      <c r="BE537" s="744"/>
      <c r="BF537" s="744"/>
      <c r="BG537" s="744"/>
      <c r="BH537" s="744"/>
      <c r="BI537" s="744"/>
      <c r="BJ537" s="744"/>
      <c r="BK537" s="744"/>
      <c r="BL537" s="744"/>
    </row>
    <row r="538" spans="1:64" s="752" customFormat="1" ht="15" customHeight="1">
      <c r="A538" s="746" t="s">
        <v>3527</v>
      </c>
      <c r="B538" s="747" t="s">
        <v>3546</v>
      </c>
      <c r="C538" s="790">
        <v>2021830</v>
      </c>
      <c r="D538" s="786" t="s">
        <v>1882</v>
      </c>
      <c r="E538" s="750" t="s">
        <v>3341</v>
      </c>
      <c r="F538" s="753">
        <v>892013.6</v>
      </c>
      <c r="G538" s="765"/>
      <c r="H538" s="765"/>
      <c r="I538" s="744"/>
      <c r="J538" s="744"/>
      <c r="K538" s="744"/>
      <c r="L538" s="744"/>
      <c r="M538" s="744"/>
      <c r="N538" s="744"/>
      <c r="O538" s="744"/>
      <c r="P538" s="744"/>
      <c r="Q538" s="744"/>
      <c r="R538" s="744"/>
      <c r="S538" s="744"/>
      <c r="T538" s="744"/>
      <c r="U538" s="744"/>
      <c r="V538" s="744"/>
      <c r="W538" s="744"/>
      <c r="X538" s="744"/>
      <c r="Y538" s="744"/>
      <c r="Z538" s="744"/>
      <c r="AA538" s="744"/>
      <c r="AB538" s="744"/>
      <c r="AC538" s="744"/>
      <c r="AD538" s="744"/>
      <c r="AE538" s="744"/>
      <c r="AF538" s="744"/>
      <c r="AG538" s="744"/>
      <c r="AH538" s="744"/>
      <c r="AI538" s="744"/>
      <c r="AJ538" s="744"/>
      <c r="AK538" s="744"/>
      <c r="AL538" s="744"/>
      <c r="AM538" s="744"/>
      <c r="AN538" s="744"/>
      <c r="AO538" s="744"/>
      <c r="AP538" s="744"/>
      <c r="AQ538" s="744"/>
      <c r="AR538" s="744"/>
      <c r="AS538" s="744"/>
      <c r="AT538" s="744"/>
      <c r="AU538" s="744"/>
      <c r="AV538" s="744"/>
      <c r="AW538" s="744"/>
      <c r="AX538" s="744"/>
      <c r="AY538" s="744"/>
      <c r="AZ538" s="744"/>
      <c r="BA538" s="744"/>
      <c r="BB538" s="744"/>
      <c r="BC538" s="744"/>
      <c r="BD538" s="744"/>
      <c r="BE538" s="744"/>
      <c r="BF538" s="744"/>
      <c r="BG538" s="744"/>
      <c r="BH538" s="744"/>
      <c r="BI538" s="744"/>
      <c r="BJ538" s="744"/>
      <c r="BK538" s="744"/>
      <c r="BL538" s="744"/>
    </row>
    <row r="539" spans="1:64" s="752" customFormat="1" ht="15" customHeight="1">
      <c r="A539" s="746" t="s">
        <v>3527</v>
      </c>
      <c r="B539" s="756" t="s">
        <v>3547</v>
      </c>
      <c r="C539" s="790">
        <v>2021591</v>
      </c>
      <c r="D539" s="786" t="s">
        <v>3548</v>
      </c>
      <c r="E539" s="760" t="s">
        <v>2920</v>
      </c>
      <c r="F539" s="751">
        <v>71920</v>
      </c>
      <c r="G539" s="765"/>
      <c r="H539" s="765"/>
      <c r="I539" s="744"/>
      <c r="J539" s="744"/>
      <c r="K539" s="744"/>
      <c r="L539" s="744"/>
      <c r="M539" s="744"/>
      <c r="N539" s="744"/>
      <c r="O539" s="744"/>
      <c r="P539" s="744"/>
      <c r="Q539" s="744"/>
      <c r="R539" s="744"/>
      <c r="S539" s="744"/>
      <c r="T539" s="744"/>
      <c r="U539" s="744"/>
      <c r="V539" s="744"/>
      <c r="W539" s="744"/>
      <c r="X539" s="744"/>
      <c r="Y539" s="744"/>
      <c r="Z539" s="744"/>
      <c r="AA539" s="744"/>
      <c r="AB539" s="744"/>
      <c r="AC539" s="744"/>
      <c r="AD539" s="744"/>
      <c r="AE539" s="744"/>
      <c r="AF539" s="744"/>
      <c r="AG539" s="744"/>
      <c r="AH539" s="744"/>
      <c r="AI539" s="744"/>
      <c r="AJ539" s="744"/>
      <c r="AK539" s="744"/>
      <c r="AL539" s="744"/>
      <c r="AM539" s="744"/>
      <c r="AN539" s="744"/>
      <c r="AO539" s="744"/>
      <c r="AP539" s="744"/>
      <c r="AQ539" s="744"/>
      <c r="AR539" s="744"/>
      <c r="AS539" s="744"/>
      <c r="AT539" s="744"/>
      <c r="AU539" s="744"/>
      <c r="AV539" s="744"/>
      <c r="AW539" s="744"/>
      <c r="AX539" s="744"/>
      <c r="AY539" s="744"/>
      <c r="AZ539" s="744"/>
      <c r="BA539" s="744"/>
      <c r="BB539" s="744"/>
      <c r="BC539" s="744"/>
      <c r="BD539" s="744"/>
      <c r="BE539" s="744"/>
      <c r="BF539" s="744"/>
      <c r="BG539" s="744"/>
      <c r="BH539" s="744"/>
      <c r="BI539" s="744"/>
      <c r="BJ539" s="744"/>
      <c r="BK539" s="744"/>
      <c r="BL539" s="744"/>
    </row>
    <row r="540" spans="1:64" s="752" customFormat="1" ht="15" customHeight="1">
      <c r="A540" s="746" t="s">
        <v>3527</v>
      </c>
      <c r="B540" s="756" t="s">
        <v>3549</v>
      </c>
      <c r="C540" s="756"/>
      <c r="D540" s="756"/>
      <c r="E540" s="760" t="s">
        <v>2920</v>
      </c>
      <c r="F540" s="751">
        <v>58240</v>
      </c>
      <c r="G540" s="765"/>
      <c r="H540" s="765"/>
      <c r="I540" s="744"/>
      <c r="J540" s="744"/>
      <c r="K540" s="744"/>
      <c r="L540" s="744"/>
      <c r="M540" s="744"/>
      <c r="N540" s="744"/>
      <c r="O540" s="744"/>
      <c r="P540" s="744"/>
      <c r="Q540" s="744"/>
      <c r="R540" s="744"/>
      <c r="S540" s="744"/>
      <c r="T540" s="744"/>
      <c r="U540" s="744"/>
      <c r="V540" s="744"/>
      <c r="W540" s="744"/>
      <c r="X540" s="744"/>
      <c r="Y540" s="744"/>
      <c r="Z540" s="744"/>
      <c r="AA540" s="744"/>
      <c r="AB540" s="744"/>
      <c r="AC540" s="744"/>
      <c r="AD540" s="744"/>
      <c r="AE540" s="744"/>
      <c r="AF540" s="744"/>
      <c r="AG540" s="744"/>
      <c r="AH540" s="744"/>
      <c r="AI540" s="744"/>
      <c r="AJ540" s="744"/>
      <c r="AK540" s="744"/>
      <c r="AL540" s="744"/>
      <c r="AM540" s="744"/>
      <c r="AN540" s="744"/>
      <c r="AO540" s="744"/>
      <c r="AP540" s="744"/>
      <c r="AQ540" s="744"/>
      <c r="AR540" s="744"/>
      <c r="AS540" s="744"/>
      <c r="AT540" s="744"/>
      <c r="AU540" s="744"/>
      <c r="AV540" s="744"/>
      <c r="AW540" s="744"/>
      <c r="AX540" s="744"/>
      <c r="AY540" s="744"/>
      <c r="AZ540" s="744"/>
      <c r="BA540" s="744"/>
      <c r="BB540" s="744"/>
      <c r="BC540" s="744"/>
      <c r="BD540" s="744"/>
      <c r="BE540" s="744"/>
      <c r="BF540" s="744"/>
      <c r="BG540" s="744"/>
      <c r="BH540" s="744"/>
      <c r="BI540" s="744"/>
      <c r="BJ540" s="744"/>
      <c r="BK540" s="744"/>
      <c r="BL540" s="744"/>
    </row>
    <row r="541" spans="1:64" s="752" customFormat="1" ht="15" customHeight="1">
      <c r="A541" s="746" t="s">
        <v>3527</v>
      </c>
      <c r="B541" s="756" t="s">
        <v>2911</v>
      </c>
      <c r="C541" s="790">
        <v>2021825</v>
      </c>
      <c r="D541" s="789">
        <v>44995</v>
      </c>
      <c r="E541" s="760" t="s">
        <v>2920</v>
      </c>
      <c r="F541" s="753">
        <v>92000</v>
      </c>
      <c r="G541" s="765"/>
      <c r="H541" s="765"/>
      <c r="I541" s="744"/>
      <c r="J541" s="744"/>
      <c r="K541" s="744"/>
      <c r="L541" s="744"/>
      <c r="M541" s="744"/>
      <c r="N541" s="744"/>
      <c r="O541" s="744"/>
      <c r="P541" s="744"/>
      <c r="Q541" s="744"/>
      <c r="R541" s="744"/>
      <c r="S541" s="744"/>
      <c r="T541" s="744"/>
      <c r="U541" s="744"/>
      <c r="V541" s="744"/>
      <c r="W541" s="744"/>
      <c r="X541" s="744"/>
      <c r="Y541" s="744"/>
      <c r="Z541" s="744"/>
      <c r="AA541" s="744"/>
      <c r="AB541" s="744"/>
      <c r="AC541" s="744"/>
      <c r="AD541" s="744"/>
      <c r="AE541" s="744"/>
      <c r="AF541" s="744"/>
      <c r="AG541" s="744"/>
      <c r="AH541" s="744"/>
      <c r="AI541" s="744"/>
      <c r="AJ541" s="744"/>
      <c r="AK541" s="744"/>
      <c r="AL541" s="744"/>
      <c r="AM541" s="744"/>
      <c r="AN541" s="744"/>
      <c r="AO541" s="744"/>
      <c r="AP541" s="744"/>
      <c r="AQ541" s="744"/>
      <c r="AR541" s="744"/>
      <c r="AS541" s="744"/>
      <c r="AT541" s="744"/>
      <c r="AU541" s="744"/>
      <c r="AV541" s="744"/>
      <c r="AW541" s="744"/>
      <c r="AX541" s="744"/>
      <c r="AY541" s="744"/>
      <c r="AZ541" s="744"/>
      <c r="BA541" s="744"/>
      <c r="BB541" s="744"/>
      <c r="BC541" s="744"/>
      <c r="BD541" s="744"/>
      <c r="BE541" s="744"/>
      <c r="BF541" s="744"/>
      <c r="BG541" s="744"/>
      <c r="BH541" s="744"/>
      <c r="BI541" s="744"/>
      <c r="BJ541" s="744"/>
      <c r="BK541" s="744"/>
      <c r="BL541" s="744"/>
    </row>
    <row r="542" spans="1:64" s="752" customFormat="1" ht="15" customHeight="1">
      <c r="A542" s="746" t="s">
        <v>3527</v>
      </c>
      <c r="B542" s="756" t="s">
        <v>2908</v>
      </c>
      <c r="C542" s="790">
        <v>3817434</v>
      </c>
      <c r="D542" s="789">
        <v>45597</v>
      </c>
      <c r="E542" s="760" t="s">
        <v>2916</v>
      </c>
      <c r="F542" s="753">
        <v>1185000</v>
      </c>
      <c r="G542" s="765"/>
      <c r="H542" s="765"/>
      <c r="I542" s="744"/>
      <c r="J542" s="744"/>
      <c r="K542" s="744"/>
      <c r="L542" s="744"/>
      <c r="M542" s="744"/>
      <c r="N542" s="744"/>
      <c r="O542" s="744"/>
      <c r="P542" s="744"/>
      <c r="Q542" s="744"/>
      <c r="R542" s="744"/>
      <c r="S542" s="744"/>
      <c r="T542" s="744"/>
      <c r="U542" s="744"/>
      <c r="V542" s="744"/>
      <c r="W542" s="744"/>
      <c r="X542" s="744"/>
      <c r="Y542" s="744"/>
      <c r="Z542" s="744"/>
      <c r="AA542" s="744"/>
      <c r="AB542" s="744"/>
      <c r="AC542" s="744"/>
      <c r="AD542" s="744"/>
      <c r="AE542" s="744"/>
      <c r="AF542" s="744"/>
      <c r="AG542" s="744"/>
      <c r="AH542" s="744"/>
      <c r="AI542" s="744"/>
      <c r="AJ542" s="744"/>
      <c r="AK542" s="744"/>
      <c r="AL542" s="744"/>
      <c r="AM542" s="744"/>
      <c r="AN542" s="744"/>
      <c r="AO542" s="744"/>
      <c r="AP542" s="744"/>
      <c r="AQ542" s="744"/>
      <c r="AR542" s="744"/>
      <c r="AS542" s="744"/>
      <c r="AT542" s="744"/>
      <c r="AU542" s="744"/>
      <c r="AV542" s="744"/>
      <c r="AW542" s="744"/>
      <c r="AX542" s="744"/>
      <c r="AY542" s="744"/>
      <c r="AZ542" s="744"/>
      <c r="BA542" s="744"/>
      <c r="BB542" s="744"/>
      <c r="BC542" s="744"/>
      <c r="BD542" s="744"/>
      <c r="BE542" s="744"/>
      <c r="BF542" s="744"/>
      <c r="BG542" s="744"/>
      <c r="BH542" s="744"/>
      <c r="BI542" s="744"/>
      <c r="BJ542" s="744"/>
      <c r="BK542" s="744"/>
      <c r="BL542" s="744"/>
    </row>
    <row r="543" spans="1:64" s="752" customFormat="1" ht="15" customHeight="1">
      <c r="A543" s="746" t="s">
        <v>3527</v>
      </c>
      <c r="B543" s="756" t="s">
        <v>3162</v>
      </c>
      <c r="C543" s="790">
        <v>3817436</v>
      </c>
      <c r="D543" s="789">
        <v>45627</v>
      </c>
      <c r="E543" s="760" t="s">
        <v>2914</v>
      </c>
      <c r="F543" s="753">
        <v>1981000</v>
      </c>
      <c r="G543" s="765"/>
      <c r="H543" s="765"/>
      <c r="I543" s="744"/>
      <c r="J543" s="744"/>
      <c r="K543" s="744"/>
      <c r="L543" s="744"/>
      <c r="M543" s="744"/>
      <c r="N543" s="744"/>
      <c r="O543" s="744"/>
      <c r="P543" s="744"/>
      <c r="Q543" s="744"/>
      <c r="R543" s="744"/>
      <c r="S543" s="744"/>
      <c r="T543" s="744"/>
      <c r="U543" s="744"/>
      <c r="V543" s="744"/>
      <c r="W543" s="744"/>
      <c r="X543" s="744"/>
      <c r="Y543" s="744"/>
      <c r="Z543" s="744"/>
      <c r="AA543" s="744"/>
      <c r="AB543" s="744"/>
      <c r="AC543" s="744"/>
      <c r="AD543" s="744"/>
      <c r="AE543" s="744"/>
      <c r="AF543" s="744"/>
      <c r="AG543" s="744"/>
      <c r="AH543" s="744"/>
      <c r="AI543" s="744"/>
      <c r="AJ543" s="744"/>
      <c r="AK543" s="744"/>
      <c r="AL543" s="744"/>
      <c r="AM543" s="744"/>
      <c r="AN543" s="744"/>
      <c r="AO543" s="744"/>
      <c r="AP543" s="744"/>
      <c r="AQ543" s="744"/>
      <c r="AR543" s="744"/>
      <c r="AS543" s="744"/>
      <c r="AT543" s="744"/>
      <c r="AU543" s="744"/>
      <c r="AV543" s="744"/>
      <c r="AW543" s="744"/>
      <c r="AX543" s="744"/>
      <c r="AY543" s="744"/>
      <c r="AZ543" s="744"/>
      <c r="BA543" s="744"/>
      <c r="BB543" s="744"/>
      <c r="BC543" s="744"/>
      <c r="BD543" s="744"/>
      <c r="BE543" s="744"/>
      <c r="BF543" s="744"/>
      <c r="BG543" s="744"/>
      <c r="BH543" s="744"/>
      <c r="BI543" s="744"/>
      <c r="BJ543" s="744"/>
      <c r="BK543" s="744"/>
      <c r="BL543" s="744"/>
    </row>
    <row r="544" spans="1:64" s="752" customFormat="1" ht="15" customHeight="1">
      <c r="A544" s="746" t="s">
        <v>3527</v>
      </c>
      <c r="B544" s="756" t="s">
        <v>2907</v>
      </c>
      <c r="C544" s="790">
        <v>3817443</v>
      </c>
      <c r="D544" s="786" t="s">
        <v>1169</v>
      </c>
      <c r="E544" s="760" t="s">
        <v>2915</v>
      </c>
      <c r="F544" s="753">
        <v>1310000</v>
      </c>
      <c r="G544" s="765"/>
      <c r="H544" s="765"/>
      <c r="I544" s="744"/>
      <c r="J544" s="744"/>
      <c r="K544" s="744"/>
      <c r="L544" s="744"/>
      <c r="M544" s="744"/>
      <c r="N544" s="744"/>
      <c r="O544" s="744"/>
      <c r="P544" s="744"/>
      <c r="Q544" s="744"/>
      <c r="R544" s="744"/>
      <c r="S544" s="744"/>
      <c r="T544" s="744"/>
      <c r="U544" s="744"/>
      <c r="V544" s="744"/>
      <c r="W544" s="744"/>
      <c r="X544" s="744"/>
      <c r="Y544" s="744"/>
      <c r="Z544" s="744"/>
      <c r="AA544" s="744"/>
      <c r="AB544" s="744"/>
      <c r="AC544" s="744"/>
      <c r="AD544" s="744"/>
      <c r="AE544" s="744"/>
      <c r="AF544" s="744"/>
      <c r="AG544" s="744"/>
      <c r="AH544" s="744"/>
      <c r="AI544" s="744"/>
      <c r="AJ544" s="744"/>
      <c r="AK544" s="744"/>
      <c r="AL544" s="744"/>
      <c r="AM544" s="744"/>
      <c r="AN544" s="744"/>
      <c r="AO544" s="744"/>
      <c r="AP544" s="744"/>
      <c r="AQ544" s="744"/>
      <c r="AR544" s="744"/>
      <c r="AS544" s="744"/>
      <c r="AT544" s="744"/>
      <c r="AU544" s="744"/>
      <c r="AV544" s="744"/>
      <c r="AW544" s="744"/>
      <c r="AX544" s="744"/>
      <c r="AY544" s="744"/>
      <c r="AZ544" s="744"/>
      <c r="BA544" s="744"/>
      <c r="BB544" s="744"/>
      <c r="BC544" s="744"/>
      <c r="BD544" s="744"/>
      <c r="BE544" s="744"/>
      <c r="BF544" s="744"/>
      <c r="BG544" s="744"/>
      <c r="BH544" s="744"/>
      <c r="BI544" s="744"/>
      <c r="BJ544" s="744"/>
      <c r="BK544" s="744"/>
      <c r="BL544" s="744"/>
    </row>
    <row r="545" spans="1:64" s="752" customFormat="1" ht="15" customHeight="1">
      <c r="A545" s="746" t="s">
        <v>3527</v>
      </c>
      <c r="B545" s="756" t="s">
        <v>3550</v>
      </c>
      <c r="C545" s="756"/>
      <c r="D545" s="756"/>
      <c r="E545" s="760" t="s">
        <v>2918</v>
      </c>
      <c r="F545" s="751">
        <v>90000</v>
      </c>
      <c r="G545" s="765"/>
      <c r="H545" s="765"/>
      <c r="I545" s="744"/>
      <c r="J545" s="744"/>
      <c r="K545" s="744"/>
      <c r="L545" s="744"/>
      <c r="M545" s="744"/>
      <c r="N545" s="744"/>
      <c r="O545" s="744"/>
      <c r="P545" s="744"/>
      <c r="Q545" s="744"/>
      <c r="R545" s="744"/>
      <c r="S545" s="744"/>
      <c r="T545" s="744"/>
      <c r="U545" s="744"/>
      <c r="V545" s="744"/>
      <c r="W545" s="744"/>
      <c r="X545" s="744"/>
      <c r="Y545" s="744"/>
      <c r="Z545" s="744"/>
      <c r="AA545" s="744"/>
      <c r="AB545" s="744"/>
      <c r="AC545" s="744"/>
      <c r="AD545" s="744"/>
      <c r="AE545" s="744"/>
      <c r="AF545" s="744"/>
      <c r="AG545" s="744"/>
      <c r="AH545" s="744"/>
      <c r="AI545" s="744"/>
      <c r="AJ545" s="744"/>
      <c r="AK545" s="744"/>
      <c r="AL545" s="744"/>
      <c r="AM545" s="744"/>
      <c r="AN545" s="744"/>
      <c r="AO545" s="744"/>
      <c r="AP545" s="744"/>
      <c r="AQ545" s="744"/>
      <c r="AR545" s="744"/>
      <c r="AS545" s="744"/>
      <c r="AT545" s="744"/>
      <c r="AU545" s="744"/>
      <c r="AV545" s="744"/>
      <c r="AW545" s="744"/>
      <c r="AX545" s="744"/>
      <c r="AY545" s="744"/>
      <c r="AZ545" s="744"/>
      <c r="BA545" s="744"/>
      <c r="BB545" s="744"/>
      <c r="BC545" s="744"/>
      <c r="BD545" s="744"/>
      <c r="BE545" s="744"/>
      <c r="BF545" s="744"/>
      <c r="BG545" s="744"/>
      <c r="BH545" s="744"/>
      <c r="BI545" s="744"/>
      <c r="BJ545" s="744"/>
      <c r="BK545" s="744"/>
      <c r="BL545" s="744"/>
    </row>
    <row r="546" spans="1:64" s="752" customFormat="1" ht="15" customHeight="1">
      <c r="A546" s="746" t="s">
        <v>3527</v>
      </c>
      <c r="B546" s="756" t="s">
        <v>3551</v>
      </c>
      <c r="C546" s="790">
        <v>3817441</v>
      </c>
      <c r="D546" s="786" t="s">
        <v>3008</v>
      </c>
      <c r="E546" s="760" t="s">
        <v>2913</v>
      </c>
      <c r="F546" s="753">
        <v>2603500</v>
      </c>
      <c r="G546" s="765"/>
      <c r="H546" s="765"/>
      <c r="I546" s="744"/>
      <c r="J546" s="744"/>
      <c r="K546" s="744"/>
      <c r="L546" s="744"/>
      <c r="M546" s="744"/>
      <c r="N546" s="744"/>
      <c r="O546" s="744"/>
      <c r="P546" s="744"/>
      <c r="Q546" s="744"/>
      <c r="R546" s="744"/>
      <c r="S546" s="744"/>
      <c r="T546" s="744"/>
      <c r="U546" s="744"/>
      <c r="V546" s="744"/>
      <c r="W546" s="744"/>
      <c r="X546" s="744"/>
      <c r="Y546" s="744"/>
      <c r="Z546" s="744"/>
      <c r="AA546" s="744"/>
      <c r="AB546" s="744"/>
      <c r="AC546" s="744"/>
      <c r="AD546" s="744"/>
      <c r="AE546" s="744"/>
      <c r="AF546" s="744"/>
      <c r="AG546" s="744"/>
      <c r="AH546" s="744"/>
      <c r="AI546" s="744"/>
      <c r="AJ546" s="744"/>
      <c r="AK546" s="744"/>
      <c r="AL546" s="744"/>
      <c r="AM546" s="744"/>
      <c r="AN546" s="744"/>
      <c r="AO546" s="744"/>
      <c r="AP546" s="744"/>
      <c r="AQ546" s="744"/>
      <c r="AR546" s="744"/>
      <c r="AS546" s="744"/>
      <c r="AT546" s="744"/>
      <c r="AU546" s="744"/>
      <c r="AV546" s="744"/>
      <c r="AW546" s="744"/>
      <c r="AX546" s="744"/>
      <c r="AY546" s="744"/>
      <c r="AZ546" s="744"/>
      <c r="BA546" s="744"/>
      <c r="BB546" s="744"/>
      <c r="BC546" s="744"/>
      <c r="BD546" s="744"/>
      <c r="BE546" s="744"/>
      <c r="BF546" s="744"/>
      <c r="BG546" s="744"/>
      <c r="BH546" s="744"/>
      <c r="BI546" s="744"/>
      <c r="BJ546" s="744"/>
      <c r="BK546" s="744"/>
      <c r="BL546" s="744"/>
    </row>
    <row r="547" spans="1:64" s="752" customFormat="1" ht="15" customHeight="1">
      <c r="A547" s="746" t="s">
        <v>3527</v>
      </c>
      <c r="B547" s="756" t="s">
        <v>2912</v>
      </c>
      <c r="C547" s="790">
        <v>2021705</v>
      </c>
      <c r="D547" s="789">
        <v>44690</v>
      </c>
      <c r="E547" s="760" t="s">
        <v>2918</v>
      </c>
      <c r="F547" s="753">
        <v>144000</v>
      </c>
      <c r="G547" s="765"/>
      <c r="H547" s="765"/>
      <c r="I547" s="744"/>
      <c r="J547" s="744"/>
      <c r="K547" s="744"/>
      <c r="L547" s="744"/>
      <c r="M547" s="744"/>
      <c r="N547" s="744"/>
      <c r="O547" s="744"/>
      <c r="P547" s="744"/>
      <c r="Q547" s="744"/>
      <c r="R547" s="744"/>
      <c r="S547" s="744"/>
      <c r="T547" s="744"/>
      <c r="U547" s="744"/>
      <c r="V547" s="744"/>
      <c r="W547" s="744"/>
      <c r="X547" s="744"/>
      <c r="Y547" s="744"/>
      <c r="Z547" s="744"/>
      <c r="AA547" s="744"/>
      <c r="AB547" s="744"/>
      <c r="AC547" s="744"/>
      <c r="AD547" s="744"/>
      <c r="AE547" s="744"/>
      <c r="AF547" s="744"/>
      <c r="AG547" s="744"/>
      <c r="AH547" s="744"/>
      <c r="AI547" s="744"/>
      <c r="AJ547" s="744"/>
      <c r="AK547" s="744"/>
      <c r="AL547" s="744"/>
      <c r="AM547" s="744"/>
      <c r="AN547" s="744"/>
      <c r="AO547" s="744"/>
      <c r="AP547" s="744"/>
      <c r="AQ547" s="744"/>
      <c r="AR547" s="744"/>
      <c r="AS547" s="744"/>
      <c r="AT547" s="744"/>
      <c r="AU547" s="744"/>
      <c r="AV547" s="744"/>
      <c r="AW547" s="744"/>
      <c r="AX547" s="744"/>
      <c r="AY547" s="744"/>
      <c r="AZ547" s="744"/>
      <c r="BA547" s="744"/>
      <c r="BB547" s="744"/>
      <c r="BC547" s="744"/>
      <c r="BD547" s="744"/>
      <c r="BE547" s="744"/>
      <c r="BF547" s="744"/>
      <c r="BG547" s="744"/>
      <c r="BH547" s="744"/>
      <c r="BI547" s="744"/>
      <c r="BJ547" s="744"/>
      <c r="BK547" s="744"/>
      <c r="BL547" s="744"/>
    </row>
    <row r="548" spans="1:64" s="752" customFormat="1" ht="15" customHeight="1">
      <c r="A548" s="746" t="s">
        <v>3527</v>
      </c>
      <c r="B548" s="756" t="s">
        <v>2906</v>
      </c>
      <c r="C548" s="790">
        <v>3817442</v>
      </c>
      <c r="D548" s="789">
        <v>45539</v>
      </c>
      <c r="E548" s="760" t="s">
        <v>2915</v>
      </c>
      <c r="F548" s="753">
        <v>1399750</v>
      </c>
      <c r="G548" s="765"/>
      <c r="H548" s="765"/>
      <c r="I548" s="744"/>
      <c r="J548" s="744"/>
      <c r="K548" s="744"/>
      <c r="L548" s="744"/>
      <c r="M548" s="744"/>
      <c r="N548" s="744"/>
      <c r="O548" s="744"/>
      <c r="P548" s="744"/>
      <c r="Q548" s="744"/>
      <c r="R548" s="744"/>
      <c r="S548" s="744"/>
      <c r="T548" s="744"/>
      <c r="U548" s="744"/>
      <c r="V548" s="744"/>
      <c r="W548" s="744"/>
      <c r="X548" s="744"/>
      <c r="Y548" s="744"/>
      <c r="Z548" s="744"/>
      <c r="AA548" s="744"/>
      <c r="AB548" s="744"/>
      <c r="AC548" s="744"/>
      <c r="AD548" s="744"/>
      <c r="AE548" s="744"/>
      <c r="AF548" s="744"/>
      <c r="AG548" s="744"/>
      <c r="AH548" s="744"/>
      <c r="AI548" s="744"/>
      <c r="AJ548" s="744"/>
      <c r="AK548" s="744"/>
      <c r="AL548" s="744"/>
      <c r="AM548" s="744"/>
      <c r="AN548" s="744"/>
      <c r="AO548" s="744"/>
      <c r="AP548" s="744"/>
      <c r="AQ548" s="744"/>
      <c r="AR548" s="744"/>
      <c r="AS548" s="744"/>
      <c r="AT548" s="744"/>
      <c r="AU548" s="744"/>
      <c r="AV548" s="744"/>
      <c r="AW548" s="744"/>
      <c r="AX548" s="744"/>
      <c r="AY548" s="744"/>
      <c r="AZ548" s="744"/>
      <c r="BA548" s="744"/>
      <c r="BB548" s="744"/>
      <c r="BC548" s="744"/>
      <c r="BD548" s="744"/>
      <c r="BE548" s="744"/>
      <c r="BF548" s="744"/>
      <c r="BG548" s="744"/>
      <c r="BH548" s="744"/>
      <c r="BI548" s="744"/>
      <c r="BJ548" s="744"/>
      <c r="BK548" s="744"/>
      <c r="BL548" s="744"/>
    </row>
    <row r="549" spans="1:64" s="752" customFormat="1" ht="15" customHeight="1">
      <c r="A549" s="746" t="s">
        <v>3527</v>
      </c>
      <c r="B549" s="756" t="s">
        <v>2909</v>
      </c>
      <c r="C549" s="790">
        <v>2021575</v>
      </c>
      <c r="D549" s="789">
        <v>45266</v>
      </c>
      <c r="E549" s="760" t="s">
        <v>2917</v>
      </c>
      <c r="F549" s="753">
        <v>638928</v>
      </c>
      <c r="G549" s="765"/>
      <c r="H549" s="765"/>
      <c r="I549" s="744"/>
      <c r="J549" s="744"/>
      <c r="K549" s="744"/>
      <c r="L549" s="744"/>
      <c r="M549" s="744"/>
      <c r="N549" s="744"/>
      <c r="O549" s="744"/>
      <c r="P549" s="744"/>
      <c r="Q549" s="744"/>
      <c r="R549" s="744"/>
      <c r="S549" s="744"/>
      <c r="T549" s="744"/>
      <c r="U549" s="744"/>
      <c r="V549" s="744"/>
      <c r="W549" s="744"/>
      <c r="X549" s="744"/>
      <c r="Y549" s="744"/>
      <c r="Z549" s="744"/>
      <c r="AA549" s="744"/>
      <c r="AB549" s="744"/>
      <c r="AC549" s="744"/>
      <c r="AD549" s="744"/>
      <c r="AE549" s="744"/>
      <c r="AF549" s="744"/>
      <c r="AG549" s="744"/>
      <c r="AH549" s="744"/>
      <c r="AI549" s="744"/>
      <c r="AJ549" s="744"/>
      <c r="AK549" s="744"/>
      <c r="AL549" s="744"/>
      <c r="AM549" s="744"/>
      <c r="AN549" s="744"/>
      <c r="AO549" s="744"/>
      <c r="AP549" s="744"/>
      <c r="AQ549" s="744"/>
      <c r="AR549" s="744"/>
      <c r="AS549" s="744"/>
      <c r="AT549" s="744"/>
      <c r="AU549" s="744"/>
      <c r="AV549" s="744"/>
      <c r="AW549" s="744"/>
      <c r="AX549" s="744"/>
      <c r="AY549" s="744"/>
      <c r="AZ549" s="744"/>
      <c r="BA549" s="744"/>
      <c r="BB549" s="744"/>
      <c r="BC549" s="744"/>
      <c r="BD549" s="744"/>
      <c r="BE549" s="744"/>
      <c r="BF549" s="744"/>
      <c r="BG549" s="744"/>
      <c r="BH549" s="744"/>
      <c r="BI549" s="744"/>
      <c r="BJ549" s="744"/>
      <c r="BK549" s="744"/>
      <c r="BL549" s="744"/>
    </row>
    <row r="550" spans="1:64" s="752" customFormat="1" ht="15" customHeight="1">
      <c r="A550" s="746" t="s">
        <v>3527</v>
      </c>
      <c r="B550" s="756" t="s">
        <v>2910</v>
      </c>
      <c r="C550" s="790">
        <v>2021598</v>
      </c>
      <c r="D550" s="789">
        <v>45027</v>
      </c>
      <c r="E550" s="760" t="s">
        <v>2919</v>
      </c>
      <c r="F550" s="753">
        <v>192360</v>
      </c>
      <c r="G550" s="765"/>
      <c r="H550" s="765"/>
      <c r="I550" s="744"/>
      <c r="J550" s="744"/>
      <c r="K550" s="744"/>
      <c r="L550" s="744"/>
      <c r="M550" s="744"/>
      <c r="N550" s="744"/>
      <c r="O550" s="744"/>
      <c r="P550" s="744"/>
      <c r="Q550" s="744"/>
      <c r="R550" s="744"/>
      <c r="S550" s="744"/>
      <c r="T550" s="744"/>
      <c r="U550" s="744"/>
      <c r="V550" s="744"/>
      <c r="W550" s="744"/>
      <c r="X550" s="744"/>
      <c r="Y550" s="744"/>
      <c r="Z550" s="744"/>
      <c r="AA550" s="744"/>
      <c r="AB550" s="744"/>
      <c r="AC550" s="744"/>
      <c r="AD550" s="744"/>
      <c r="AE550" s="744"/>
      <c r="AF550" s="744"/>
      <c r="AG550" s="744"/>
      <c r="AH550" s="744"/>
      <c r="AI550" s="744"/>
      <c r="AJ550" s="744"/>
      <c r="AK550" s="744"/>
      <c r="AL550" s="744"/>
      <c r="AM550" s="744"/>
      <c r="AN550" s="744"/>
      <c r="AO550" s="744"/>
      <c r="AP550" s="744"/>
      <c r="AQ550" s="744"/>
      <c r="AR550" s="744"/>
      <c r="AS550" s="744"/>
      <c r="AT550" s="744"/>
      <c r="AU550" s="744"/>
      <c r="AV550" s="744"/>
      <c r="AW550" s="744"/>
      <c r="AX550" s="744"/>
      <c r="AY550" s="744"/>
      <c r="AZ550" s="744"/>
      <c r="BA550" s="744"/>
      <c r="BB550" s="744"/>
      <c r="BC550" s="744"/>
      <c r="BD550" s="744"/>
      <c r="BE550" s="744"/>
      <c r="BF550" s="744"/>
      <c r="BG550" s="744"/>
      <c r="BH550" s="744"/>
      <c r="BI550" s="744"/>
      <c r="BJ550" s="744"/>
      <c r="BK550" s="744"/>
      <c r="BL550" s="744"/>
    </row>
    <row r="551" spans="1:64" s="752" customFormat="1" ht="15" customHeight="1">
      <c r="A551" s="746" t="s">
        <v>3527</v>
      </c>
      <c r="B551" s="756" t="s">
        <v>2615</v>
      </c>
      <c r="C551" s="790">
        <v>2021820</v>
      </c>
      <c r="D551" s="786" t="s">
        <v>3552</v>
      </c>
      <c r="E551" s="760" t="s">
        <v>2919</v>
      </c>
      <c r="F551" s="753">
        <v>10000</v>
      </c>
      <c r="G551" s="765"/>
      <c r="H551" s="765"/>
      <c r="I551" s="744"/>
      <c r="J551" s="744"/>
      <c r="K551" s="744"/>
      <c r="L551" s="744"/>
      <c r="M551" s="744"/>
      <c r="N551" s="744"/>
      <c r="O551" s="744"/>
      <c r="P551" s="744"/>
      <c r="Q551" s="744"/>
      <c r="R551" s="744"/>
      <c r="S551" s="744"/>
      <c r="T551" s="744"/>
      <c r="U551" s="744"/>
      <c r="V551" s="744"/>
      <c r="W551" s="744"/>
      <c r="X551" s="744"/>
      <c r="Y551" s="744"/>
      <c r="Z551" s="744"/>
      <c r="AA551" s="744"/>
      <c r="AB551" s="744"/>
      <c r="AC551" s="744"/>
      <c r="AD551" s="744"/>
      <c r="AE551" s="744"/>
      <c r="AF551" s="744"/>
      <c r="AG551" s="744"/>
      <c r="AH551" s="744"/>
      <c r="AI551" s="744"/>
      <c r="AJ551" s="744"/>
      <c r="AK551" s="744"/>
      <c r="AL551" s="744"/>
      <c r="AM551" s="744"/>
      <c r="AN551" s="744"/>
      <c r="AO551" s="744"/>
      <c r="AP551" s="744"/>
      <c r="AQ551" s="744"/>
      <c r="AR551" s="744"/>
      <c r="AS551" s="744"/>
      <c r="AT551" s="744"/>
      <c r="AU551" s="744"/>
      <c r="AV551" s="744"/>
      <c r="AW551" s="744"/>
      <c r="AX551" s="744"/>
      <c r="AY551" s="744"/>
      <c r="AZ551" s="744"/>
      <c r="BA551" s="744"/>
      <c r="BB551" s="744"/>
      <c r="BC551" s="744"/>
      <c r="BD551" s="744"/>
      <c r="BE551" s="744"/>
      <c r="BF551" s="744"/>
      <c r="BG551" s="744"/>
      <c r="BH551" s="744"/>
      <c r="BI551" s="744"/>
      <c r="BJ551" s="744"/>
      <c r="BK551" s="744"/>
      <c r="BL551" s="744"/>
    </row>
    <row r="552" spans="1:64" s="752" customFormat="1" ht="15" customHeight="1">
      <c r="A552" s="746" t="s">
        <v>3553</v>
      </c>
      <c r="B552" s="748" t="s">
        <v>2683</v>
      </c>
      <c r="C552" s="790">
        <v>1822191</v>
      </c>
      <c r="D552" s="747" t="s">
        <v>3554</v>
      </c>
      <c r="E552" s="760" t="s">
        <v>3555</v>
      </c>
      <c r="F552" s="753">
        <v>128160</v>
      </c>
      <c r="G552" s="753">
        <v>128160</v>
      </c>
      <c r="H552" s="765">
        <f>F552-G552</f>
        <v>0</v>
      </c>
      <c r="I552" s="744"/>
      <c r="J552" s="744"/>
      <c r="K552" s="744"/>
      <c r="L552" s="744"/>
      <c r="M552" s="744"/>
      <c r="N552" s="744"/>
      <c r="O552" s="744"/>
      <c r="P552" s="744"/>
      <c r="Q552" s="744"/>
      <c r="R552" s="744"/>
      <c r="S552" s="744"/>
      <c r="T552" s="744"/>
      <c r="U552" s="744"/>
      <c r="V552" s="744"/>
      <c r="W552" s="744"/>
      <c r="X552" s="744"/>
      <c r="Y552" s="744"/>
      <c r="Z552" s="744"/>
      <c r="AA552" s="744"/>
      <c r="AB552" s="744"/>
      <c r="AC552" s="744"/>
      <c r="AD552" s="744"/>
      <c r="AE552" s="744"/>
      <c r="AF552" s="744"/>
      <c r="AG552" s="744"/>
      <c r="AH552" s="744"/>
      <c r="AI552" s="744"/>
      <c r="AJ552" s="744"/>
      <c r="AK552" s="744"/>
      <c r="AL552" s="744"/>
      <c r="AM552" s="744"/>
      <c r="AN552" s="744"/>
      <c r="AO552" s="744"/>
      <c r="AP552" s="744"/>
      <c r="AQ552" s="744"/>
      <c r="AR552" s="744"/>
      <c r="AS552" s="744"/>
      <c r="AT552" s="744"/>
      <c r="AU552" s="744"/>
      <c r="AV552" s="744"/>
      <c r="AW552" s="744"/>
      <c r="AX552" s="744"/>
      <c r="AY552" s="744"/>
      <c r="AZ552" s="744"/>
      <c r="BA552" s="744"/>
      <c r="BB552" s="744"/>
      <c r="BC552" s="744"/>
      <c r="BD552" s="744"/>
      <c r="BE552" s="744"/>
      <c r="BF552" s="744"/>
      <c r="BG552" s="744"/>
      <c r="BH552" s="744"/>
      <c r="BI552" s="744"/>
      <c r="BJ552" s="744"/>
      <c r="BK552" s="744"/>
      <c r="BL552" s="744"/>
    </row>
    <row r="553" spans="1:64" s="752" customFormat="1" ht="15" customHeight="1">
      <c r="A553" s="746" t="s">
        <v>3553</v>
      </c>
      <c r="B553" s="748" t="s">
        <v>2921</v>
      </c>
      <c r="C553" s="790">
        <v>3496804</v>
      </c>
      <c r="D553" s="791">
        <v>45414</v>
      </c>
      <c r="E553" s="760" t="s">
        <v>3556</v>
      </c>
      <c r="F553" s="753">
        <v>960300</v>
      </c>
      <c r="G553" s="765">
        <v>960300</v>
      </c>
      <c r="H553" s="765">
        <f>F553-G553</f>
        <v>0</v>
      </c>
      <c r="I553" s="744"/>
      <c r="J553" s="744"/>
      <c r="K553" s="744"/>
      <c r="L553" s="744"/>
      <c r="M553" s="744"/>
      <c r="N553" s="744"/>
      <c r="O553" s="744"/>
      <c r="P553" s="744"/>
      <c r="Q553" s="744"/>
      <c r="R553" s="744"/>
      <c r="S553" s="744"/>
      <c r="T553" s="744"/>
      <c r="U553" s="744"/>
      <c r="V553" s="744"/>
      <c r="W553" s="744"/>
      <c r="X553" s="744"/>
      <c r="Y553" s="744"/>
      <c r="Z553" s="744"/>
      <c r="AA553" s="744"/>
      <c r="AB553" s="744"/>
      <c r="AC553" s="744"/>
      <c r="AD553" s="744"/>
      <c r="AE553" s="744"/>
      <c r="AF553" s="744"/>
      <c r="AG553" s="744"/>
      <c r="AH553" s="744"/>
      <c r="AI553" s="744"/>
      <c r="AJ553" s="744"/>
      <c r="AK553" s="744"/>
      <c r="AL553" s="744"/>
      <c r="AM553" s="744"/>
      <c r="AN553" s="744"/>
      <c r="AO553" s="744"/>
      <c r="AP553" s="744"/>
      <c r="AQ553" s="744"/>
      <c r="AR553" s="744"/>
      <c r="AS553" s="744"/>
      <c r="AT553" s="744"/>
      <c r="AU553" s="744"/>
      <c r="AV553" s="744"/>
      <c r="AW553" s="744"/>
      <c r="AX553" s="744"/>
      <c r="AY553" s="744"/>
      <c r="AZ553" s="744"/>
      <c r="BA553" s="744"/>
      <c r="BB553" s="744"/>
      <c r="BC553" s="744"/>
      <c r="BD553" s="744"/>
      <c r="BE553" s="744"/>
      <c r="BF553" s="744"/>
      <c r="BG553" s="744"/>
      <c r="BH553" s="744"/>
      <c r="BI553" s="744"/>
      <c r="BJ553" s="744"/>
      <c r="BK553" s="744"/>
      <c r="BL553" s="744"/>
    </row>
    <row r="554" spans="1:64" s="752" customFormat="1" ht="15" customHeight="1">
      <c r="A554" s="746" t="s">
        <v>3553</v>
      </c>
      <c r="B554" s="748" t="s">
        <v>2922</v>
      </c>
      <c r="C554" s="790">
        <v>3496803</v>
      </c>
      <c r="D554" s="791">
        <v>45414</v>
      </c>
      <c r="E554" s="754" t="s">
        <v>3557</v>
      </c>
      <c r="F554" s="753">
        <v>245600</v>
      </c>
      <c r="G554" s="765">
        <v>245600</v>
      </c>
      <c r="H554" s="765">
        <f>F554-G554</f>
        <v>0</v>
      </c>
      <c r="I554" s="744"/>
      <c r="J554" s="744"/>
      <c r="K554" s="744"/>
      <c r="L554" s="744"/>
      <c r="M554" s="744"/>
      <c r="N554" s="744"/>
      <c r="O554" s="744"/>
      <c r="P554" s="744"/>
      <c r="Q554" s="744"/>
      <c r="R554" s="744"/>
      <c r="S554" s="744"/>
      <c r="T554" s="744"/>
      <c r="U554" s="744"/>
      <c r="V554" s="744"/>
      <c r="W554" s="744"/>
      <c r="X554" s="744"/>
      <c r="Y554" s="744"/>
      <c r="Z554" s="744"/>
      <c r="AA554" s="744"/>
      <c r="AB554" s="744"/>
      <c r="AC554" s="744"/>
      <c r="AD554" s="744"/>
      <c r="AE554" s="744"/>
      <c r="AF554" s="744"/>
      <c r="AG554" s="744"/>
      <c r="AH554" s="744"/>
      <c r="AI554" s="744"/>
      <c r="AJ554" s="744"/>
      <c r="AK554" s="744"/>
      <c r="AL554" s="744"/>
      <c r="AM554" s="744"/>
      <c r="AN554" s="744"/>
      <c r="AO554" s="744"/>
      <c r="AP554" s="744"/>
      <c r="AQ554" s="744"/>
      <c r="AR554" s="744"/>
      <c r="AS554" s="744"/>
      <c r="AT554" s="744"/>
      <c r="AU554" s="744"/>
      <c r="AV554" s="744"/>
      <c r="AW554" s="744"/>
      <c r="AX554" s="744"/>
      <c r="AY554" s="744"/>
      <c r="AZ554" s="744"/>
      <c r="BA554" s="744"/>
      <c r="BB554" s="744"/>
      <c r="BC554" s="744"/>
      <c r="BD554" s="744"/>
      <c r="BE554" s="744"/>
      <c r="BF554" s="744"/>
      <c r="BG554" s="744"/>
      <c r="BH554" s="744"/>
      <c r="BI554" s="744"/>
      <c r="BJ554" s="744"/>
      <c r="BK554" s="744"/>
      <c r="BL554" s="744"/>
    </row>
    <row r="555" spans="1:64" s="752" customFormat="1" ht="15" customHeight="1">
      <c r="A555" s="746" t="s">
        <v>3553</v>
      </c>
      <c r="B555" s="748" t="s">
        <v>2925</v>
      </c>
      <c r="C555" s="790">
        <v>1822177</v>
      </c>
      <c r="D555" s="791">
        <v>45476</v>
      </c>
      <c r="E555" s="760" t="s">
        <v>3558</v>
      </c>
      <c r="F555" s="753">
        <v>118784</v>
      </c>
      <c r="G555" s="765">
        <v>118784</v>
      </c>
      <c r="H555" s="765">
        <f>F555-G555</f>
        <v>0</v>
      </c>
      <c r="I555" s="744"/>
      <c r="J555" s="744"/>
      <c r="K555" s="744"/>
      <c r="L555" s="744"/>
      <c r="M555" s="744"/>
      <c r="N555" s="744"/>
      <c r="O555" s="744"/>
      <c r="P555" s="744"/>
      <c r="Q555" s="744"/>
      <c r="R555" s="744"/>
      <c r="S555" s="744"/>
      <c r="T555" s="744"/>
      <c r="U555" s="744"/>
      <c r="V555" s="744"/>
      <c r="W555" s="744"/>
      <c r="X555" s="744"/>
      <c r="Y555" s="744"/>
      <c r="Z555" s="744"/>
      <c r="AA555" s="744"/>
      <c r="AB555" s="744"/>
      <c r="AC555" s="744"/>
      <c r="AD555" s="744"/>
      <c r="AE555" s="744"/>
      <c r="AF555" s="744"/>
      <c r="AG555" s="744"/>
      <c r="AH555" s="744"/>
      <c r="AI555" s="744"/>
      <c r="AJ555" s="744"/>
      <c r="AK555" s="744"/>
      <c r="AL555" s="744"/>
      <c r="AM555" s="744"/>
      <c r="AN555" s="744"/>
      <c r="AO555" s="744"/>
      <c r="AP555" s="744"/>
      <c r="AQ555" s="744"/>
      <c r="AR555" s="744"/>
      <c r="AS555" s="744"/>
      <c r="AT555" s="744"/>
      <c r="AU555" s="744"/>
      <c r="AV555" s="744"/>
      <c r="AW555" s="744"/>
      <c r="AX555" s="744"/>
      <c r="AY555" s="744"/>
      <c r="AZ555" s="744"/>
      <c r="BA555" s="744"/>
      <c r="BB555" s="744"/>
      <c r="BC555" s="744"/>
      <c r="BD555" s="744"/>
      <c r="BE555" s="744"/>
      <c r="BF555" s="744"/>
      <c r="BG555" s="744"/>
      <c r="BH555" s="744"/>
      <c r="BI555" s="744"/>
      <c r="BJ555" s="744"/>
      <c r="BK555" s="744"/>
      <c r="BL555" s="744"/>
    </row>
    <row r="556" spans="1:64" s="752" customFormat="1" ht="15" customHeight="1">
      <c r="A556" s="746" t="s">
        <v>3553</v>
      </c>
      <c r="B556" s="748" t="s">
        <v>2928</v>
      </c>
      <c r="C556" s="790">
        <v>1822194</v>
      </c>
      <c r="D556" s="747" t="s">
        <v>3559</v>
      </c>
      <c r="E556" s="760" t="s">
        <v>3560</v>
      </c>
      <c r="F556" s="753">
        <v>815721.97</v>
      </c>
      <c r="G556" s="753">
        <v>815721.97</v>
      </c>
      <c r="H556" s="765">
        <f>F556-G556</f>
        <v>0</v>
      </c>
      <c r="I556" s="744"/>
      <c r="J556" s="744"/>
      <c r="K556" s="744"/>
      <c r="L556" s="744"/>
      <c r="M556" s="744"/>
      <c r="N556" s="744"/>
      <c r="O556" s="744"/>
      <c r="P556" s="744"/>
      <c r="Q556" s="744"/>
      <c r="R556" s="744"/>
      <c r="S556" s="744"/>
      <c r="T556" s="744"/>
      <c r="U556" s="744"/>
      <c r="V556" s="744"/>
      <c r="W556" s="744"/>
      <c r="X556" s="744"/>
      <c r="Y556" s="744"/>
      <c r="Z556" s="744"/>
      <c r="AA556" s="744"/>
      <c r="AB556" s="744"/>
      <c r="AC556" s="744"/>
      <c r="AD556" s="744"/>
      <c r="AE556" s="744"/>
      <c r="AF556" s="744"/>
      <c r="AG556" s="744"/>
      <c r="AH556" s="744"/>
      <c r="AI556" s="744"/>
      <c r="AJ556" s="744"/>
      <c r="AK556" s="744"/>
      <c r="AL556" s="744"/>
      <c r="AM556" s="744"/>
      <c r="AN556" s="744"/>
      <c r="AO556" s="744"/>
      <c r="AP556" s="744"/>
      <c r="AQ556" s="744"/>
      <c r="AR556" s="744"/>
      <c r="AS556" s="744"/>
      <c r="AT556" s="744"/>
      <c r="AU556" s="744"/>
      <c r="AV556" s="744"/>
      <c r="AW556" s="744"/>
      <c r="AX556" s="744"/>
      <c r="AY556" s="744"/>
      <c r="AZ556" s="744"/>
      <c r="BA556" s="744"/>
      <c r="BB556" s="744"/>
      <c r="BC556" s="744"/>
      <c r="BD556" s="744"/>
      <c r="BE556" s="744"/>
      <c r="BF556" s="744"/>
      <c r="BG556" s="744"/>
      <c r="BH556" s="744"/>
      <c r="BI556" s="744"/>
      <c r="BJ556" s="744"/>
      <c r="BK556" s="744"/>
      <c r="BL556" s="744"/>
    </row>
    <row r="557" spans="1:64" s="752" customFormat="1" ht="15" customHeight="1">
      <c r="A557" s="746" t="s">
        <v>3553</v>
      </c>
      <c r="B557" s="748" t="s">
        <v>2624</v>
      </c>
      <c r="C557" s="790">
        <v>1822184</v>
      </c>
      <c r="D557" s="791">
        <v>45413</v>
      </c>
      <c r="E557" s="760" t="s">
        <v>3561</v>
      </c>
      <c r="F557" s="753">
        <v>194160</v>
      </c>
      <c r="G557" s="765"/>
      <c r="H557" s="765"/>
      <c r="I557" s="744"/>
      <c r="J557" s="744"/>
      <c r="K557" s="744"/>
      <c r="L557" s="744"/>
      <c r="M557" s="744"/>
      <c r="N557" s="744"/>
      <c r="O557" s="744"/>
      <c r="P557" s="744"/>
      <c r="Q557" s="744"/>
      <c r="R557" s="744"/>
      <c r="S557" s="744"/>
      <c r="T557" s="744"/>
      <c r="U557" s="744"/>
      <c r="V557" s="744"/>
      <c r="W557" s="744"/>
      <c r="X557" s="744"/>
      <c r="Y557" s="744"/>
      <c r="Z557" s="744"/>
      <c r="AA557" s="744"/>
      <c r="AB557" s="744"/>
      <c r="AC557" s="744"/>
      <c r="AD557" s="744"/>
      <c r="AE557" s="744"/>
      <c r="AF557" s="744"/>
      <c r="AG557" s="744"/>
      <c r="AH557" s="744"/>
      <c r="AI557" s="744"/>
      <c r="AJ557" s="744"/>
      <c r="AK557" s="744"/>
      <c r="AL557" s="744"/>
      <c r="AM557" s="744"/>
      <c r="AN557" s="744"/>
      <c r="AO557" s="744"/>
      <c r="AP557" s="744"/>
      <c r="AQ557" s="744"/>
      <c r="AR557" s="744"/>
      <c r="AS557" s="744"/>
      <c r="AT557" s="744"/>
      <c r="AU557" s="744"/>
      <c r="AV557" s="744"/>
      <c r="AW557" s="744"/>
      <c r="AX557" s="744"/>
      <c r="AY557" s="744"/>
      <c r="AZ557" s="744"/>
      <c r="BA557" s="744"/>
      <c r="BB557" s="744"/>
      <c r="BC557" s="744"/>
      <c r="BD557" s="744"/>
      <c r="BE557" s="744"/>
      <c r="BF557" s="744"/>
      <c r="BG557" s="744"/>
      <c r="BH557" s="744"/>
      <c r="BI557" s="744"/>
      <c r="BJ557" s="744"/>
      <c r="BK557" s="744"/>
      <c r="BL557" s="744"/>
    </row>
    <row r="558" spans="1:64" s="752" customFormat="1" ht="15" customHeight="1">
      <c r="A558" s="746" t="s">
        <v>3553</v>
      </c>
      <c r="B558" s="748" t="s">
        <v>3217</v>
      </c>
      <c r="C558" s="790">
        <v>1822190</v>
      </c>
      <c r="D558" s="791">
        <v>44993</v>
      </c>
      <c r="E558" s="760" t="s">
        <v>3558</v>
      </c>
      <c r="F558" s="753">
        <v>191748</v>
      </c>
      <c r="G558" s="765"/>
      <c r="H558" s="765"/>
      <c r="I558" s="744"/>
      <c r="J558" s="744"/>
      <c r="K558" s="744"/>
      <c r="L558" s="744"/>
      <c r="M558" s="744"/>
      <c r="N558" s="744"/>
      <c r="O558" s="744"/>
      <c r="P558" s="744"/>
      <c r="Q558" s="744"/>
      <c r="R558" s="744"/>
      <c r="S558" s="744"/>
      <c r="T558" s="744"/>
      <c r="U558" s="744"/>
      <c r="V558" s="744"/>
      <c r="W558" s="744"/>
      <c r="X558" s="744"/>
      <c r="Y558" s="744"/>
      <c r="Z558" s="744"/>
      <c r="AA558" s="744"/>
      <c r="AB558" s="744"/>
      <c r="AC558" s="744"/>
      <c r="AD558" s="744"/>
      <c r="AE558" s="744"/>
      <c r="AF558" s="744"/>
      <c r="AG558" s="744"/>
      <c r="AH558" s="744"/>
      <c r="AI558" s="744"/>
      <c r="AJ558" s="744"/>
      <c r="AK558" s="744"/>
      <c r="AL558" s="744"/>
      <c r="AM558" s="744"/>
      <c r="AN558" s="744"/>
      <c r="AO558" s="744"/>
      <c r="AP558" s="744"/>
      <c r="AQ558" s="744"/>
      <c r="AR558" s="744"/>
      <c r="AS558" s="744"/>
      <c r="AT558" s="744"/>
      <c r="AU558" s="744"/>
      <c r="AV558" s="744"/>
      <c r="AW558" s="744"/>
      <c r="AX558" s="744"/>
      <c r="AY558" s="744"/>
      <c r="AZ558" s="744"/>
      <c r="BA558" s="744"/>
      <c r="BB558" s="744"/>
      <c r="BC558" s="744"/>
      <c r="BD558" s="744"/>
      <c r="BE558" s="744"/>
      <c r="BF558" s="744"/>
      <c r="BG558" s="744"/>
      <c r="BH558" s="744"/>
      <c r="BI558" s="744"/>
      <c r="BJ558" s="744"/>
      <c r="BK558" s="744"/>
      <c r="BL558" s="744"/>
    </row>
    <row r="559" spans="1:64" s="752" customFormat="1" ht="15" customHeight="1">
      <c r="A559" s="746" t="s">
        <v>3553</v>
      </c>
      <c r="B559" s="748" t="s">
        <v>2625</v>
      </c>
      <c r="C559" s="790">
        <v>1822186</v>
      </c>
      <c r="D559" s="791">
        <v>45413</v>
      </c>
      <c r="E559" s="760" t="s">
        <v>3562</v>
      </c>
      <c r="F559" s="753">
        <v>30740</v>
      </c>
      <c r="G559" s="765"/>
      <c r="H559" s="765"/>
      <c r="I559" s="744"/>
      <c r="J559" s="744"/>
      <c r="K559" s="744"/>
      <c r="L559" s="744"/>
      <c r="M559" s="744"/>
      <c r="N559" s="744"/>
      <c r="O559" s="744"/>
      <c r="P559" s="744"/>
      <c r="Q559" s="744"/>
      <c r="R559" s="744"/>
      <c r="S559" s="744"/>
      <c r="T559" s="744"/>
      <c r="U559" s="744"/>
      <c r="V559" s="744"/>
      <c r="W559" s="744"/>
      <c r="X559" s="744"/>
      <c r="Y559" s="744"/>
      <c r="Z559" s="744"/>
      <c r="AA559" s="744"/>
      <c r="AB559" s="744"/>
      <c r="AC559" s="744"/>
      <c r="AD559" s="744"/>
      <c r="AE559" s="744"/>
      <c r="AF559" s="744"/>
      <c r="AG559" s="744"/>
      <c r="AH559" s="744"/>
      <c r="AI559" s="744"/>
      <c r="AJ559" s="744"/>
      <c r="AK559" s="744"/>
      <c r="AL559" s="744"/>
      <c r="AM559" s="744"/>
      <c r="AN559" s="744"/>
      <c r="AO559" s="744"/>
      <c r="AP559" s="744"/>
      <c r="AQ559" s="744"/>
      <c r="AR559" s="744"/>
      <c r="AS559" s="744"/>
      <c r="AT559" s="744"/>
      <c r="AU559" s="744"/>
      <c r="AV559" s="744"/>
      <c r="AW559" s="744"/>
      <c r="AX559" s="744"/>
      <c r="AY559" s="744"/>
      <c r="AZ559" s="744"/>
      <c r="BA559" s="744"/>
      <c r="BB559" s="744"/>
      <c r="BC559" s="744"/>
      <c r="BD559" s="744"/>
      <c r="BE559" s="744"/>
      <c r="BF559" s="744"/>
      <c r="BG559" s="744"/>
      <c r="BH559" s="744"/>
      <c r="BI559" s="744"/>
      <c r="BJ559" s="744"/>
      <c r="BK559" s="744"/>
      <c r="BL559" s="744"/>
    </row>
    <row r="560" spans="1:64" s="752" customFormat="1" ht="15" customHeight="1">
      <c r="A560" s="746" t="s">
        <v>3553</v>
      </c>
      <c r="B560" s="748" t="s">
        <v>3563</v>
      </c>
      <c r="C560" s="790">
        <v>3496809</v>
      </c>
      <c r="D560" s="747" t="s">
        <v>3564</v>
      </c>
      <c r="E560" s="760" t="s">
        <v>3565</v>
      </c>
      <c r="F560" s="753">
        <v>87000</v>
      </c>
      <c r="G560" s="765"/>
      <c r="H560" s="765"/>
      <c r="I560" s="744"/>
      <c r="J560" s="744"/>
      <c r="K560" s="744"/>
      <c r="L560" s="744"/>
      <c r="M560" s="744"/>
      <c r="N560" s="744"/>
      <c r="O560" s="744"/>
      <c r="P560" s="744"/>
      <c r="Q560" s="744"/>
      <c r="R560" s="744"/>
      <c r="S560" s="744"/>
      <c r="T560" s="744"/>
      <c r="U560" s="744"/>
      <c r="V560" s="744"/>
      <c r="W560" s="744"/>
      <c r="X560" s="744"/>
      <c r="Y560" s="744"/>
      <c r="Z560" s="744"/>
      <c r="AA560" s="744"/>
      <c r="AB560" s="744"/>
      <c r="AC560" s="744"/>
      <c r="AD560" s="744"/>
      <c r="AE560" s="744"/>
      <c r="AF560" s="744"/>
      <c r="AG560" s="744"/>
      <c r="AH560" s="744"/>
      <c r="AI560" s="744"/>
      <c r="AJ560" s="744"/>
      <c r="AK560" s="744"/>
      <c r="AL560" s="744"/>
      <c r="AM560" s="744"/>
      <c r="AN560" s="744"/>
      <c r="AO560" s="744"/>
      <c r="AP560" s="744"/>
      <c r="AQ560" s="744"/>
      <c r="AR560" s="744"/>
      <c r="AS560" s="744"/>
      <c r="AT560" s="744"/>
      <c r="AU560" s="744"/>
      <c r="AV560" s="744"/>
      <c r="AW560" s="744"/>
      <c r="AX560" s="744"/>
      <c r="AY560" s="744"/>
      <c r="AZ560" s="744"/>
      <c r="BA560" s="744"/>
      <c r="BB560" s="744"/>
      <c r="BC560" s="744"/>
      <c r="BD560" s="744"/>
      <c r="BE560" s="744"/>
      <c r="BF560" s="744"/>
      <c r="BG560" s="744"/>
      <c r="BH560" s="744"/>
      <c r="BI560" s="744"/>
      <c r="BJ560" s="744"/>
      <c r="BK560" s="744"/>
      <c r="BL560" s="744"/>
    </row>
    <row r="561" spans="1:64" s="752" customFormat="1" ht="15" customHeight="1">
      <c r="A561" s="746" t="s">
        <v>3553</v>
      </c>
      <c r="B561" s="748" t="s">
        <v>2924</v>
      </c>
      <c r="C561" s="790">
        <v>1822160</v>
      </c>
      <c r="D561" s="791">
        <v>45180</v>
      </c>
      <c r="E561" s="760" t="s">
        <v>3562</v>
      </c>
      <c r="F561" s="753">
        <v>11520</v>
      </c>
      <c r="G561" s="765"/>
      <c r="H561" s="765"/>
      <c r="I561" s="744"/>
      <c r="J561" s="744"/>
      <c r="K561" s="744"/>
      <c r="L561" s="744"/>
      <c r="M561" s="744"/>
      <c r="N561" s="744"/>
      <c r="O561" s="744"/>
      <c r="P561" s="744"/>
      <c r="Q561" s="744"/>
      <c r="R561" s="744"/>
      <c r="S561" s="744"/>
      <c r="T561" s="744"/>
      <c r="U561" s="744"/>
      <c r="V561" s="744"/>
      <c r="W561" s="744"/>
      <c r="X561" s="744"/>
      <c r="Y561" s="744"/>
      <c r="Z561" s="744"/>
      <c r="AA561" s="744"/>
      <c r="AB561" s="744"/>
      <c r="AC561" s="744"/>
      <c r="AD561" s="744"/>
      <c r="AE561" s="744"/>
      <c r="AF561" s="744"/>
      <c r="AG561" s="744"/>
      <c r="AH561" s="744"/>
      <c r="AI561" s="744"/>
      <c r="AJ561" s="744"/>
      <c r="AK561" s="744"/>
      <c r="AL561" s="744"/>
      <c r="AM561" s="744"/>
      <c r="AN561" s="744"/>
      <c r="AO561" s="744"/>
      <c r="AP561" s="744"/>
      <c r="AQ561" s="744"/>
      <c r="AR561" s="744"/>
      <c r="AS561" s="744"/>
      <c r="AT561" s="744"/>
      <c r="AU561" s="744"/>
      <c r="AV561" s="744"/>
      <c r="AW561" s="744"/>
      <c r="AX561" s="744"/>
      <c r="AY561" s="744"/>
      <c r="AZ561" s="744"/>
      <c r="BA561" s="744"/>
      <c r="BB561" s="744"/>
      <c r="BC561" s="744"/>
      <c r="BD561" s="744"/>
      <c r="BE561" s="744"/>
      <c r="BF561" s="744"/>
      <c r="BG561" s="744"/>
      <c r="BH561" s="744"/>
      <c r="BI561" s="744"/>
      <c r="BJ561" s="744"/>
      <c r="BK561" s="744"/>
      <c r="BL561" s="744"/>
    </row>
    <row r="562" spans="1:64" s="752" customFormat="1" ht="15" customHeight="1">
      <c r="A562" s="746" t="s">
        <v>3553</v>
      </c>
      <c r="B562" s="748" t="s">
        <v>3566</v>
      </c>
      <c r="C562" s="790">
        <v>3496759</v>
      </c>
      <c r="D562" s="791">
        <v>45149</v>
      </c>
      <c r="E562" s="754" t="s">
        <v>3567</v>
      </c>
      <c r="F562" s="753">
        <v>249500</v>
      </c>
      <c r="G562" s="765"/>
      <c r="H562" s="765"/>
      <c r="I562" s="744"/>
      <c r="J562" s="744"/>
      <c r="K562" s="744"/>
      <c r="L562" s="744"/>
      <c r="M562" s="744"/>
      <c r="N562" s="744"/>
      <c r="O562" s="744"/>
      <c r="P562" s="744"/>
      <c r="Q562" s="744"/>
      <c r="R562" s="744"/>
      <c r="S562" s="744"/>
      <c r="T562" s="744"/>
      <c r="U562" s="744"/>
      <c r="V562" s="744"/>
      <c r="W562" s="744"/>
      <c r="X562" s="744"/>
      <c r="Y562" s="744"/>
      <c r="Z562" s="744"/>
      <c r="AA562" s="744"/>
      <c r="AB562" s="744"/>
      <c r="AC562" s="744"/>
      <c r="AD562" s="744"/>
      <c r="AE562" s="744"/>
      <c r="AF562" s="744"/>
      <c r="AG562" s="744"/>
      <c r="AH562" s="744"/>
      <c r="AI562" s="744"/>
      <c r="AJ562" s="744"/>
      <c r="AK562" s="744"/>
      <c r="AL562" s="744"/>
      <c r="AM562" s="744"/>
      <c r="AN562" s="744"/>
      <c r="AO562" s="744"/>
      <c r="AP562" s="744"/>
      <c r="AQ562" s="744"/>
      <c r="AR562" s="744"/>
      <c r="AS562" s="744"/>
      <c r="AT562" s="744"/>
      <c r="AU562" s="744"/>
      <c r="AV562" s="744"/>
      <c r="AW562" s="744"/>
      <c r="AX562" s="744"/>
      <c r="AY562" s="744"/>
      <c r="AZ562" s="744"/>
      <c r="BA562" s="744"/>
      <c r="BB562" s="744"/>
      <c r="BC562" s="744"/>
      <c r="BD562" s="744"/>
      <c r="BE562" s="744"/>
      <c r="BF562" s="744"/>
      <c r="BG562" s="744"/>
      <c r="BH562" s="744"/>
      <c r="BI562" s="744"/>
      <c r="BJ562" s="744"/>
      <c r="BK562" s="744"/>
      <c r="BL562" s="744"/>
    </row>
    <row r="563" spans="1:64" s="752" customFormat="1" ht="15" customHeight="1">
      <c r="A563" s="746" t="s">
        <v>3553</v>
      </c>
      <c r="B563" s="748" t="s">
        <v>2690</v>
      </c>
      <c r="C563" s="790">
        <v>1822176</v>
      </c>
      <c r="D563" s="791">
        <v>45629</v>
      </c>
      <c r="E563" s="760" t="s">
        <v>3568</v>
      </c>
      <c r="F563" s="753">
        <v>136800</v>
      </c>
      <c r="G563" s="765"/>
      <c r="H563" s="765"/>
      <c r="I563" s="744"/>
      <c r="J563" s="744"/>
      <c r="K563" s="744"/>
      <c r="L563" s="744"/>
      <c r="M563" s="744"/>
      <c r="N563" s="744"/>
      <c r="O563" s="744"/>
      <c r="P563" s="744"/>
      <c r="Q563" s="744"/>
      <c r="R563" s="744"/>
      <c r="S563" s="744"/>
      <c r="T563" s="744"/>
      <c r="U563" s="744"/>
      <c r="V563" s="744"/>
      <c r="W563" s="744"/>
      <c r="X563" s="744"/>
      <c r="Y563" s="744"/>
      <c r="Z563" s="744"/>
      <c r="AA563" s="744"/>
      <c r="AB563" s="744"/>
      <c r="AC563" s="744"/>
      <c r="AD563" s="744"/>
      <c r="AE563" s="744"/>
      <c r="AF563" s="744"/>
      <c r="AG563" s="744"/>
      <c r="AH563" s="744"/>
      <c r="AI563" s="744"/>
      <c r="AJ563" s="744"/>
      <c r="AK563" s="744"/>
      <c r="AL563" s="744"/>
      <c r="AM563" s="744"/>
      <c r="AN563" s="744"/>
      <c r="AO563" s="744"/>
      <c r="AP563" s="744"/>
      <c r="AQ563" s="744"/>
      <c r="AR563" s="744"/>
      <c r="AS563" s="744"/>
      <c r="AT563" s="744"/>
      <c r="AU563" s="744"/>
      <c r="AV563" s="744"/>
      <c r="AW563" s="744"/>
      <c r="AX563" s="744"/>
      <c r="AY563" s="744"/>
      <c r="AZ563" s="744"/>
      <c r="BA563" s="744"/>
      <c r="BB563" s="744"/>
      <c r="BC563" s="744"/>
      <c r="BD563" s="744"/>
      <c r="BE563" s="744"/>
      <c r="BF563" s="744"/>
      <c r="BG563" s="744"/>
      <c r="BH563" s="744"/>
      <c r="BI563" s="744"/>
      <c r="BJ563" s="744"/>
      <c r="BK563" s="744"/>
      <c r="BL563" s="744"/>
    </row>
    <row r="564" spans="1:64" s="752" customFormat="1" ht="15" customHeight="1">
      <c r="A564" s="746" t="s">
        <v>3553</v>
      </c>
      <c r="B564" s="748" t="s">
        <v>2692</v>
      </c>
      <c r="C564" s="790">
        <v>1822179</v>
      </c>
      <c r="D564" s="747" t="s">
        <v>3381</v>
      </c>
      <c r="E564" s="760" t="s">
        <v>3561</v>
      </c>
      <c r="F564" s="753">
        <v>166280</v>
      </c>
      <c r="G564" s="765"/>
      <c r="H564" s="765"/>
      <c r="I564" s="744"/>
      <c r="J564" s="744"/>
      <c r="K564" s="744"/>
      <c r="L564" s="744"/>
      <c r="M564" s="744"/>
      <c r="N564" s="744"/>
      <c r="O564" s="744"/>
      <c r="P564" s="744"/>
      <c r="Q564" s="744"/>
      <c r="R564" s="744"/>
      <c r="S564" s="744"/>
      <c r="T564" s="744"/>
      <c r="U564" s="744"/>
      <c r="V564" s="744"/>
      <c r="W564" s="744"/>
      <c r="X564" s="744"/>
      <c r="Y564" s="744"/>
      <c r="Z564" s="744"/>
      <c r="AA564" s="744"/>
      <c r="AB564" s="744"/>
      <c r="AC564" s="744"/>
      <c r="AD564" s="744"/>
      <c r="AE564" s="744"/>
      <c r="AF564" s="744"/>
      <c r="AG564" s="744"/>
      <c r="AH564" s="744"/>
      <c r="AI564" s="744"/>
      <c r="AJ564" s="744"/>
      <c r="AK564" s="744"/>
      <c r="AL564" s="744"/>
      <c r="AM564" s="744"/>
      <c r="AN564" s="744"/>
      <c r="AO564" s="744"/>
      <c r="AP564" s="744"/>
      <c r="AQ564" s="744"/>
      <c r="AR564" s="744"/>
      <c r="AS564" s="744"/>
      <c r="AT564" s="744"/>
      <c r="AU564" s="744"/>
      <c r="AV564" s="744"/>
      <c r="AW564" s="744"/>
      <c r="AX564" s="744"/>
      <c r="AY564" s="744"/>
      <c r="AZ564" s="744"/>
      <c r="BA564" s="744"/>
      <c r="BB564" s="744"/>
      <c r="BC564" s="744"/>
      <c r="BD564" s="744"/>
      <c r="BE564" s="744"/>
      <c r="BF564" s="744"/>
      <c r="BG564" s="744"/>
      <c r="BH564" s="744"/>
      <c r="BI564" s="744"/>
      <c r="BJ564" s="744"/>
      <c r="BK564" s="744"/>
      <c r="BL564" s="744"/>
    </row>
    <row r="565" spans="1:64" s="752" customFormat="1" ht="15" customHeight="1">
      <c r="A565" s="746" t="s">
        <v>3553</v>
      </c>
      <c r="B565" s="748" t="s">
        <v>3569</v>
      </c>
      <c r="C565" s="790">
        <v>3496813</v>
      </c>
      <c r="D565" s="791">
        <v>45418</v>
      </c>
      <c r="E565" s="760" t="s">
        <v>3570</v>
      </c>
      <c r="F565" s="753">
        <v>1240900</v>
      </c>
      <c r="G565" s="765"/>
      <c r="H565" s="765"/>
      <c r="I565" s="744"/>
      <c r="J565" s="744"/>
      <c r="K565" s="744"/>
      <c r="L565" s="744"/>
      <c r="M565" s="744"/>
      <c r="N565" s="744"/>
      <c r="O565" s="744"/>
      <c r="P565" s="744"/>
      <c r="Q565" s="744"/>
      <c r="R565" s="744"/>
      <c r="S565" s="744"/>
      <c r="T565" s="744"/>
      <c r="U565" s="744"/>
      <c r="V565" s="744"/>
      <c r="W565" s="744"/>
      <c r="X565" s="744"/>
      <c r="Y565" s="744"/>
      <c r="Z565" s="744"/>
      <c r="AA565" s="744"/>
      <c r="AB565" s="744"/>
      <c r="AC565" s="744"/>
      <c r="AD565" s="744"/>
      <c r="AE565" s="744"/>
      <c r="AF565" s="744"/>
      <c r="AG565" s="744"/>
      <c r="AH565" s="744"/>
      <c r="AI565" s="744"/>
      <c r="AJ565" s="744"/>
      <c r="AK565" s="744"/>
      <c r="AL565" s="744"/>
      <c r="AM565" s="744"/>
      <c r="AN565" s="744"/>
      <c r="AO565" s="744"/>
      <c r="AP565" s="744"/>
      <c r="AQ565" s="744"/>
      <c r="AR565" s="744"/>
      <c r="AS565" s="744"/>
      <c r="AT565" s="744"/>
      <c r="AU565" s="744"/>
      <c r="AV565" s="744"/>
      <c r="AW565" s="744"/>
      <c r="AX565" s="744"/>
      <c r="AY565" s="744"/>
      <c r="AZ565" s="744"/>
      <c r="BA565" s="744"/>
      <c r="BB565" s="744"/>
      <c r="BC565" s="744"/>
      <c r="BD565" s="744"/>
      <c r="BE565" s="744"/>
      <c r="BF565" s="744"/>
      <c r="BG565" s="744"/>
      <c r="BH565" s="744"/>
      <c r="BI565" s="744"/>
      <c r="BJ565" s="744"/>
      <c r="BK565" s="744"/>
      <c r="BL565" s="744"/>
    </row>
    <row r="566" spans="1:64" s="752" customFormat="1" ht="15" customHeight="1">
      <c r="A566" s="746" t="s">
        <v>3553</v>
      </c>
      <c r="B566" s="748" t="s">
        <v>3571</v>
      </c>
      <c r="C566" s="790">
        <v>1822162</v>
      </c>
      <c r="D566" s="747" t="s">
        <v>3572</v>
      </c>
      <c r="E566" s="760" t="s">
        <v>3573</v>
      </c>
      <c r="F566" s="753">
        <v>39440</v>
      </c>
      <c r="G566" s="765"/>
      <c r="H566" s="765"/>
      <c r="I566" s="744"/>
      <c r="J566" s="744"/>
      <c r="K566" s="744"/>
      <c r="L566" s="744"/>
      <c r="M566" s="744"/>
      <c r="N566" s="744"/>
      <c r="O566" s="744"/>
      <c r="P566" s="744"/>
      <c r="Q566" s="744"/>
      <c r="R566" s="744"/>
      <c r="S566" s="744"/>
      <c r="T566" s="744"/>
      <c r="U566" s="744"/>
      <c r="V566" s="744"/>
      <c r="W566" s="744"/>
      <c r="X566" s="744"/>
      <c r="Y566" s="744"/>
      <c r="Z566" s="744"/>
      <c r="AA566" s="744"/>
      <c r="AB566" s="744"/>
      <c r="AC566" s="744"/>
      <c r="AD566" s="744"/>
      <c r="AE566" s="744"/>
      <c r="AF566" s="744"/>
      <c r="AG566" s="744"/>
      <c r="AH566" s="744"/>
      <c r="AI566" s="744"/>
      <c r="AJ566" s="744"/>
      <c r="AK566" s="744"/>
      <c r="AL566" s="744"/>
      <c r="AM566" s="744"/>
      <c r="AN566" s="744"/>
      <c r="AO566" s="744"/>
      <c r="AP566" s="744"/>
      <c r="AQ566" s="744"/>
      <c r="AR566" s="744"/>
      <c r="AS566" s="744"/>
      <c r="AT566" s="744"/>
      <c r="AU566" s="744"/>
      <c r="AV566" s="744"/>
      <c r="AW566" s="744"/>
      <c r="AX566" s="744"/>
      <c r="AY566" s="744"/>
      <c r="AZ566" s="744"/>
      <c r="BA566" s="744"/>
      <c r="BB566" s="744"/>
      <c r="BC566" s="744"/>
      <c r="BD566" s="744"/>
      <c r="BE566" s="744"/>
      <c r="BF566" s="744"/>
      <c r="BG566" s="744"/>
      <c r="BH566" s="744"/>
      <c r="BI566" s="744"/>
      <c r="BJ566" s="744"/>
      <c r="BK566" s="744"/>
      <c r="BL566" s="744"/>
    </row>
    <row r="567" spans="1:64" s="752" customFormat="1" ht="15" customHeight="1">
      <c r="A567" s="746" t="s">
        <v>3553</v>
      </c>
      <c r="B567" s="748" t="s">
        <v>3574</v>
      </c>
      <c r="C567" s="790">
        <v>1822172</v>
      </c>
      <c r="D567" s="791">
        <v>45843</v>
      </c>
      <c r="E567" s="760" t="s">
        <v>3575</v>
      </c>
      <c r="F567" s="753">
        <v>402966</v>
      </c>
      <c r="G567" s="765"/>
      <c r="H567" s="765"/>
      <c r="I567" s="744"/>
      <c r="J567" s="744"/>
      <c r="K567" s="744"/>
      <c r="L567" s="744"/>
      <c r="M567" s="744"/>
      <c r="N567" s="744"/>
      <c r="O567" s="744"/>
      <c r="P567" s="744"/>
      <c r="Q567" s="744"/>
      <c r="R567" s="744"/>
      <c r="S567" s="744"/>
      <c r="T567" s="744"/>
      <c r="U567" s="744"/>
      <c r="V567" s="744"/>
      <c r="W567" s="744"/>
      <c r="X567" s="744"/>
      <c r="Y567" s="744"/>
      <c r="Z567" s="744"/>
      <c r="AA567" s="744"/>
      <c r="AB567" s="744"/>
      <c r="AC567" s="744"/>
      <c r="AD567" s="744"/>
      <c r="AE567" s="744"/>
      <c r="AF567" s="744"/>
      <c r="AG567" s="744"/>
      <c r="AH567" s="744"/>
      <c r="AI567" s="744"/>
      <c r="AJ567" s="744"/>
      <c r="AK567" s="744"/>
      <c r="AL567" s="744"/>
      <c r="AM567" s="744"/>
      <c r="AN567" s="744"/>
      <c r="AO567" s="744"/>
      <c r="AP567" s="744"/>
      <c r="AQ567" s="744"/>
      <c r="AR567" s="744"/>
      <c r="AS567" s="744"/>
      <c r="AT567" s="744"/>
      <c r="AU567" s="744"/>
      <c r="AV567" s="744"/>
      <c r="AW567" s="744"/>
      <c r="AX567" s="744"/>
      <c r="AY567" s="744"/>
      <c r="AZ567" s="744"/>
      <c r="BA567" s="744"/>
      <c r="BB567" s="744"/>
      <c r="BC567" s="744"/>
      <c r="BD567" s="744"/>
      <c r="BE567" s="744"/>
      <c r="BF567" s="744"/>
      <c r="BG567" s="744"/>
      <c r="BH567" s="744"/>
      <c r="BI567" s="744"/>
      <c r="BJ567" s="744"/>
      <c r="BK567" s="744"/>
      <c r="BL567" s="744"/>
    </row>
    <row r="568" spans="1:64" s="752" customFormat="1" ht="15" customHeight="1">
      <c r="A568" s="746" t="s">
        <v>3553</v>
      </c>
      <c r="B568" s="748" t="s">
        <v>3576</v>
      </c>
      <c r="C568" s="790">
        <v>1822171</v>
      </c>
      <c r="D568" s="747" t="s">
        <v>3011</v>
      </c>
      <c r="E568" s="760" t="s">
        <v>3577</v>
      </c>
      <c r="F568" s="753">
        <v>75000</v>
      </c>
      <c r="G568" s="765"/>
      <c r="H568" s="765"/>
      <c r="I568" s="744"/>
      <c r="J568" s="744"/>
      <c r="K568" s="744"/>
      <c r="L568" s="744"/>
      <c r="M568" s="744"/>
      <c r="N568" s="744"/>
      <c r="O568" s="744"/>
      <c r="P568" s="744"/>
      <c r="Q568" s="744"/>
      <c r="R568" s="744"/>
      <c r="S568" s="744"/>
      <c r="T568" s="744"/>
      <c r="U568" s="744"/>
      <c r="V568" s="744"/>
      <c r="W568" s="744"/>
      <c r="X568" s="744"/>
      <c r="Y568" s="744"/>
      <c r="Z568" s="744"/>
      <c r="AA568" s="744"/>
      <c r="AB568" s="744"/>
      <c r="AC568" s="744"/>
      <c r="AD568" s="744"/>
      <c r="AE568" s="744"/>
      <c r="AF568" s="744"/>
      <c r="AG568" s="744"/>
      <c r="AH568" s="744"/>
      <c r="AI568" s="744"/>
      <c r="AJ568" s="744"/>
      <c r="AK568" s="744"/>
      <c r="AL568" s="744"/>
      <c r="AM568" s="744"/>
      <c r="AN568" s="744"/>
      <c r="AO568" s="744"/>
      <c r="AP568" s="744"/>
      <c r="AQ568" s="744"/>
      <c r="AR568" s="744"/>
      <c r="AS568" s="744"/>
      <c r="AT568" s="744"/>
      <c r="AU568" s="744"/>
      <c r="AV568" s="744"/>
      <c r="AW568" s="744"/>
      <c r="AX568" s="744"/>
      <c r="AY568" s="744"/>
      <c r="AZ568" s="744"/>
      <c r="BA568" s="744"/>
      <c r="BB568" s="744"/>
      <c r="BC568" s="744"/>
      <c r="BD568" s="744"/>
      <c r="BE568" s="744"/>
      <c r="BF568" s="744"/>
      <c r="BG568" s="744"/>
      <c r="BH568" s="744"/>
      <c r="BI568" s="744"/>
      <c r="BJ568" s="744"/>
      <c r="BK568" s="744"/>
      <c r="BL568" s="744"/>
    </row>
    <row r="569" spans="1:64" s="752" customFormat="1" ht="15" customHeight="1">
      <c r="A569" s="746" t="s">
        <v>3553</v>
      </c>
      <c r="B569" s="748" t="s">
        <v>2923</v>
      </c>
      <c r="C569" s="790">
        <v>1822174</v>
      </c>
      <c r="D569" s="747" t="s">
        <v>3564</v>
      </c>
      <c r="E569" s="760" t="s">
        <v>3578</v>
      </c>
      <c r="F569" s="753">
        <v>598325.43999999994</v>
      </c>
      <c r="G569" s="765"/>
      <c r="H569" s="765"/>
      <c r="I569" s="744"/>
      <c r="J569" s="744"/>
      <c r="K569" s="744"/>
      <c r="L569" s="744"/>
      <c r="M569" s="744"/>
      <c r="N569" s="744"/>
      <c r="O569" s="744"/>
      <c r="P569" s="744"/>
      <c r="Q569" s="744"/>
      <c r="R569" s="744"/>
      <c r="S569" s="744"/>
      <c r="T569" s="744"/>
      <c r="U569" s="744"/>
      <c r="V569" s="744"/>
      <c r="W569" s="744"/>
      <c r="X569" s="744"/>
      <c r="Y569" s="744"/>
      <c r="Z569" s="744"/>
      <c r="AA569" s="744"/>
      <c r="AB569" s="744"/>
      <c r="AC569" s="744"/>
      <c r="AD569" s="744"/>
      <c r="AE569" s="744"/>
      <c r="AF569" s="744"/>
      <c r="AG569" s="744"/>
      <c r="AH569" s="744"/>
      <c r="AI569" s="744"/>
      <c r="AJ569" s="744"/>
      <c r="AK569" s="744"/>
      <c r="AL569" s="744"/>
      <c r="AM569" s="744"/>
      <c r="AN569" s="744"/>
      <c r="AO569" s="744"/>
      <c r="AP569" s="744"/>
      <c r="AQ569" s="744"/>
      <c r="AR569" s="744"/>
      <c r="AS569" s="744"/>
      <c r="AT569" s="744"/>
      <c r="AU569" s="744"/>
      <c r="AV569" s="744"/>
      <c r="AW569" s="744"/>
      <c r="AX569" s="744"/>
      <c r="AY569" s="744"/>
      <c r="AZ569" s="744"/>
      <c r="BA569" s="744"/>
      <c r="BB569" s="744"/>
      <c r="BC569" s="744"/>
      <c r="BD569" s="744"/>
      <c r="BE569" s="744"/>
      <c r="BF569" s="744"/>
      <c r="BG569" s="744"/>
      <c r="BH569" s="744"/>
      <c r="BI569" s="744"/>
      <c r="BJ569" s="744"/>
      <c r="BK569" s="744"/>
      <c r="BL569" s="744"/>
    </row>
    <row r="570" spans="1:64" s="752" customFormat="1" ht="15" customHeight="1">
      <c r="A570" s="746" t="s">
        <v>3553</v>
      </c>
      <c r="B570" s="748" t="s">
        <v>2927</v>
      </c>
      <c r="C570" s="790">
        <v>3496814</v>
      </c>
      <c r="D570" s="791">
        <v>45418</v>
      </c>
      <c r="E570" s="760" t="s">
        <v>3579</v>
      </c>
      <c r="F570" s="753">
        <v>1099500</v>
      </c>
      <c r="G570" s="765"/>
      <c r="H570" s="765"/>
      <c r="I570" s="744"/>
      <c r="J570" s="744"/>
      <c r="K570" s="744"/>
      <c r="L570" s="744"/>
      <c r="M570" s="744"/>
      <c r="N570" s="744"/>
      <c r="O570" s="744"/>
      <c r="P570" s="744"/>
      <c r="Q570" s="744"/>
      <c r="R570" s="744"/>
      <c r="S570" s="744"/>
      <c r="T570" s="744"/>
      <c r="U570" s="744"/>
      <c r="V570" s="744"/>
      <c r="W570" s="744"/>
      <c r="X570" s="744"/>
      <c r="Y570" s="744"/>
      <c r="Z570" s="744"/>
      <c r="AA570" s="744"/>
      <c r="AB570" s="744"/>
      <c r="AC570" s="744"/>
      <c r="AD570" s="744"/>
      <c r="AE570" s="744"/>
      <c r="AF570" s="744"/>
      <c r="AG570" s="744"/>
      <c r="AH570" s="744"/>
      <c r="AI570" s="744"/>
      <c r="AJ570" s="744"/>
      <c r="AK570" s="744"/>
      <c r="AL570" s="744"/>
      <c r="AM570" s="744"/>
      <c r="AN570" s="744"/>
      <c r="AO570" s="744"/>
      <c r="AP570" s="744"/>
      <c r="AQ570" s="744"/>
      <c r="AR570" s="744"/>
      <c r="AS570" s="744"/>
      <c r="AT570" s="744"/>
      <c r="AU570" s="744"/>
      <c r="AV570" s="744"/>
      <c r="AW570" s="744"/>
      <c r="AX570" s="744"/>
      <c r="AY570" s="744"/>
      <c r="AZ570" s="744"/>
      <c r="BA570" s="744"/>
      <c r="BB570" s="744"/>
      <c r="BC570" s="744"/>
      <c r="BD570" s="744"/>
      <c r="BE570" s="744"/>
      <c r="BF570" s="744"/>
      <c r="BG570" s="744"/>
      <c r="BH570" s="744"/>
      <c r="BI570" s="744"/>
      <c r="BJ570" s="744"/>
      <c r="BK570" s="744"/>
      <c r="BL570" s="744"/>
    </row>
    <row r="571" spans="1:64" s="752" customFormat="1" ht="15" customHeight="1">
      <c r="A571" s="746" t="s">
        <v>3553</v>
      </c>
      <c r="B571" s="748" t="s">
        <v>2870</v>
      </c>
      <c r="C571" s="790">
        <v>3496812</v>
      </c>
      <c r="D571" s="791">
        <v>45418</v>
      </c>
      <c r="E571" s="760" t="s">
        <v>3580</v>
      </c>
      <c r="F571" s="753">
        <v>499695</v>
      </c>
      <c r="G571" s="765"/>
      <c r="H571" s="765"/>
      <c r="I571" s="744"/>
      <c r="J571" s="744"/>
      <c r="K571" s="744"/>
      <c r="L571" s="744"/>
      <c r="M571" s="744"/>
      <c r="N571" s="744"/>
      <c r="O571" s="744"/>
      <c r="P571" s="744"/>
      <c r="Q571" s="744"/>
      <c r="R571" s="744"/>
      <c r="S571" s="744"/>
      <c r="T571" s="744"/>
      <c r="U571" s="744"/>
      <c r="V571" s="744"/>
      <c r="W571" s="744"/>
      <c r="X571" s="744"/>
      <c r="Y571" s="744"/>
      <c r="Z571" s="744"/>
      <c r="AA571" s="744"/>
      <c r="AB571" s="744"/>
      <c r="AC571" s="744"/>
      <c r="AD571" s="744"/>
      <c r="AE571" s="744"/>
      <c r="AF571" s="744"/>
      <c r="AG571" s="744"/>
      <c r="AH571" s="744"/>
      <c r="AI571" s="744"/>
      <c r="AJ571" s="744"/>
      <c r="AK571" s="744"/>
      <c r="AL571" s="744"/>
      <c r="AM571" s="744"/>
      <c r="AN571" s="744"/>
      <c r="AO571" s="744"/>
      <c r="AP571" s="744"/>
      <c r="AQ571" s="744"/>
      <c r="AR571" s="744"/>
      <c r="AS571" s="744"/>
      <c r="AT571" s="744"/>
      <c r="AU571" s="744"/>
      <c r="AV571" s="744"/>
      <c r="AW571" s="744"/>
      <c r="AX571" s="744"/>
      <c r="AY571" s="744"/>
      <c r="AZ571" s="744"/>
      <c r="BA571" s="744"/>
      <c r="BB571" s="744"/>
      <c r="BC571" s="744"/>
      <c r="BD571" s="744"/>
      <c r="BE571" s="744"/>
      <c r="BF571" s="744"/>
      <c r="BG571" s="744"/>
      <c r="BH571" s="744"/>
      <c r="BI571" s="744"/>
      <c r="BJ571" s="744"/>
      <c r="BK571" s="744"/>
      <c r="BL571" s="744"/>
    </row>
    <row r="572" spans="1:64" s="752" customFormat="1" ht="15" customHeight="1">
      <c r="A572" s="746" t="s">
        <v>3553</v>
      </c>
      <c r="B572" s="748" t="s">
        <v>2616</v>
      </c>
      <c r="C572" s="790">
        <v>1822159</v>
      </c>
      <c r="D572" s="747" t="s">
        <v>3581</v>
      </c>
      <c r="E572" s="760" t="s">
        <v>3562</v>
      </c>
      <c r="F572" s="753">
        <v>66610</v>
      </c>
      <c r="G572" s="765"/>
      <c r="H572" s="765"/>
      <c r="I572" s="744"/>
      <c r="J572" s="744"/>
      <c r="K572" s="744"/>
      <c r="L572" s="744"/>
      <c r="M572" s="744"/>
      <c r="N572" s="744"/>
      <c r="O572" s="744"/>
      <c r="P572" s="744"/>
      <c r="Q572" s="744"/>
      <c r="R572" s="744"/>
      <c r="S572" s="744"/>
      <c r="T572" s="744"/>
      <c r="U572" s="744"/>
      <c r="V572" s="744"/>
      <c r="W572" s="744"/>
      <c r="X572" s="744"/>
      <c r="Y572" s="744"/>
      <c r="Z572" s="744"/>
      <c r="AA572" s="744"/>
      <c r="AB572" s="744"/>
      <c r="AC572" s="744"/>
      <c r="AD572" s="744"/>
      <c r="AE572" s="744"/>
      <c r="AF572" s="744"/>
      <c r="AG572" s="744"/>
      <c r="AH572" s="744"/>
      <c r="AI572" s="744"/>
      <c r="AJ572" s="744"/>
      <c r="AK572" s="744"/>
      <c r="AL572" s="744"/>
      <c r="AM572" s="744"/>
      <c r="AN572" s="744"/>
      <c r="AO572" s="744"/>
      <c r="AP572" s="744"/>
      <c r="AQ572" s="744"/>
      <c r="AR572" s="744"/>
      <c r="AS572" s="744"/>
      <c r="AT572" s="744"/>
      <c r="AU572" s="744"/>
      <c r="AV572" s="744"/>
      <c r="AW572" s="744"/>
      <c r="AX572" s="744"/>
      <c r="AY572" s="744"/>
      <c r="AZ572" s="744"/>
      <c r="BA572" s="744"/>
      <c r="BB572" s="744"/>
      <c r="BC572" s="744"/>
      <c r="BD572" s="744"/>
      <c r="BE572" s="744"/>
      <c r="BF572" s="744"/>
      <c r="BG572" s="744"/>
      <c r="BH572" s="744"/>
      <c r="BI572" s="744"/>
      <c r="BJ572" s="744"/>
      <c r="BK572" s="744"/>
      <c r="BL572" s="744"/>
    </row>
    <row r="573" spans="1:64" s="752" customFormat="1" ht="15" customHeight="1">
      <c r="A573" s="746" t="s">
        <v>3553</v>
      </c>
      <c r="B573" s="748" t="s">
        <v>2616</v>
      </c>
      <c r="C573" s="790">
        <v>1822182</v>
      </c>
      <c r="D573" s="791">
        <v>45597</v>
      </c>
      <c r="E573" s="760" t="s">
        <v>3562</v>
      </c>
      <c r="F573" s="753">
        <v>4125</v>
      </c>
      <c r="G573" s="765"/>
      <c r="H573" s="765"/>
      <c r="I573" s="744"/>
      <c r="J573" s="744"/>
      <c r="K573" s="744"/>
      <c r="L573" s="744"/>
      <c r="M573" s="744"/>
      <c r="N573" s="744"/>
      <c r="O573" s="744"/>
      <c r="P573" s="744"/>
      <c r="Q573" s="744"/>
      <c r="R573" s="744"/>
      <c r="S573" s="744"/>
      <c r="T573" s="744"/>
      <c r="U573" s="744"/>
      <c r="V573" s="744"/>
      <c r="W573" s="744"/>
      <c r="X573" s="744"/>
      <c r="Y573" s="744"/>
      <c r="Z573" s="744"/>
      <c r="AA573" s="744"/>
      <c r="AB573" s="744"/>
      <c r="AC573" s="744"/>
      <c r="AD573" s="744"/>
      <c r="AE573" s="744"/>
      <c r="AF573" s="744"/>
      <c r="AG573" s="744"/>
      <c r="AH573" s="744"/>
      <c r="AI573" s="744"/>
      <c r="AJ573" s="744"/>
      <c r="AK573" s="744"/>
      <c r="AL573" s="744"/>
      <c r="AM573" s="744"/>
      <c r="AN573" s="744"/>
      <c r="AO573" s="744"/>
      <c r="AP573" s="744"/>
      <c r="AQ573" s="744"/>
      <c r="AR573" s="744"/>
      <c r="AS573" s="744"/>
      <c r="AT573" s="744"/>
      <c r="AU573" s="744"/>
      <c r="AV573" s="744"/>
      <c r="AW573" s="744"/>
      <c r="AX573" s="744"/>
      <c r="AY573" s="744"/>
      <c r="AZ573" s="744"/>
      <c r="BA573" s="744"/>
      <c r="BB573" s="744"/>
      <c r="BC573" s="744"/>
      <c r="BD573" s="744"/>
      <c r="BE573" s="744"/>
      <c r="BF573" s="744"/>
      <c r="BG573" s="744"/>
      <c r="BH573" s="744"/>
      <c r="BI573" s="744"/>
      <c r="BJ573" s="744"/>
      <c r="BK573" s="744"/>
      <c r="BL573" s="744"/>
    </row>
    <row r="574" spans="1:64" s="752" customFormat="1" ht="15" customHeight="1">
      <c r="A574" s="746" t="s">
        <v>3553</v>
      </c>
      <c r="B574" s="748" t="s">
        <v>3582</v>
      </c>
      <c r="C574" s="790">
        <v>1807285</v>
      </c>
      <c r="D574" s="791">
        <v>45485</v>
      </c>
      <c r="E574" s="760" t="s">
        <v>3561</v>
      </c>
      <c r="F574" s="753">
        <v>74525</v>
      </c>
      <c r="G574" s="765"/>
      <c r="H574" s="765"/>
      <c r="I574" s="744"/>
      <c r="J574" s="744"/>
      <c r="K574" s="744"/>
      <c r="L574" s="744"/>
      <c r="M574" s="744"/>
      <c r="N574" s="744"/>
      <c r="O574" s="744"/>
      <c r="P574" s="744"/>
      <c r="Q574" s="744"/>
      <c r="R574" s="744"/>
      <c r="S574" s="744"/>
      <c r="T574" s="744"/>
      <c r="U574" s="744"/>
      <c r="V574" s="744"/>
      <c r="W574" s="744"/>
      <c r="X574" s="744"/>
      <c r="Y574" s="744"/>
      <c r="Z574" s="744"/>
      <c r="AA574" s="744"/>
      <c r="AB574" s="744"/>
      <c r="AC574" s="744"/>
      <c r="AD574" s="744"/>
      <c r="AE574" s="744"/>
      <c r="AF574" s="744"/>
      <c r="AG574" s="744"/>
      <c r="AH574" s="744"/>
      <c r="AI574" s="744"/>
      <c r="AJ574" s="744"/>
      <c r="AK574" s="744"/>
      <c r="AL574" s="744"/>
      <c r="AM574" s="744"/>
      <c r="AN574" s="744"/>
      <c r="AO574" s="744"/>
      <c r="AP574" s="744"/>
      <c r="AQ574" s="744"/>
      <c r="AR574" s="744"/>
      <c r="AS574" s="744"/>
      <c r="AT574" s="744"/>
      <c r="AU574" s="744"/>
      <c r="AV574" s="744"/>
      <c r="AW574" s="744"/>
      <c r="AX574" s="744"/>
      <c r="AY574" s="744"/>
      <c r="AZ574" s="744"/>
      <c r="BA574" s="744"/>
      <c r="BB574" s="744"/>
      <c r="BC574" s="744"/>
      <c r="BD574" s="744"/>
      <c r="BE574" s="744"/>
      <c r="BF574" s="744"/>
      <c r="BG574" s="744"/>
      <c r="BH574" s="744"/>
      <c r="BI574" s="744"/>
      <c r="BJ574" s="744"/>
      <c r="BK574" s="744"/>
      <c r="BL574" s="744"/>
    </row>
    <row r="575" spans="1:64" s="752" customFormat="1" ht="15" customHeight="1">
      <c r="A575" s="746" t="s">
        <v>3553</v>
      </c>
      <c r="B575" s="748" t="s">
        <v>3582</v>
      </c>
      <c r="C575" s="790">
        <v>1822168</v>
      </c>
      <c r="D575" s="747" t="s">
        <v>1358</v>
      </c>
      <c r="E575" s="760" t="s">
        <v>3561</v>
      </c>
      <c r="F575" s="753">
        <v>76160</v>
      </c>
      <c r="G575" s="765"/>
      <c r="H575" s="765"/>
      <c r="I575" s="744"/>
      <c r="J575" s="744"/>
      <c r="K575" s="744"/>
      <c r="L575" s="744"/>
      <c r="M575" s="744"/>
      <c r="N575" s="744"/>
      <c r="O575" s="744"/>
      <c r="P575" s="744"/>
      <c r="Q575" s="744"/>
      <c r="R575" s="744"/>
      <c r="S575" s="744"/>
      <c r="T575" s="744"/>
      <c r="U575" s="744"/>
      <c r="V575" s="744"/>
      <c r="W575" s="744"/>
      <c r="X575" s="744"/>
      <c r="Y575" s="744"/>
      <c r="Z575" s="744"/>
      <c r="AA575" s="744"/>
      <c r="AB575" s="744"/>
      <c r="AC575" s="744"/>
      <c r="AD575" s="744"/>
      <c r="AE575" s="744"/>
      <c r="AF575" s="744"/>
      <c r="AG575" s="744"/>
      <c r="AH575" s="744"/>
      <c r="AI575" s="744"/>
      <c r="AJ575" s="744"/>
      <c r="AK575" s="744"/>
      <c r="AL575" s="744"/>
      <c r="AM575" s="744"/>
      <c r="AN575" s="744"/>
      <c r="AO575" s="744"/>
      <c r="AP575" s="744"/>
      <c r="AQ575" s="744"/>
      <c r="AR575" s="744"/>
      <c r="AS575" s="744"/>
      <c r="AT575" s="744"/>
      <c r="AU575" s="744"/>
      <c r="AV575" s="744"/>
      <c r="AW575" s="744"/>
      <c r="AX575" s="744"/>
      <c r="AY575" s="744"/>
      <c r="AZ575" s="744"/>
      <c r="BA575" s="744"/>
      <c r="BB575" s="744"/>
      <c r="BC575" s="744"/>
      <c r="BD575" s="744"/>
      <c r="BE575" s="744"/>
      <c r="BF575" s="744"/>
      <c r="BG575" s="744"/>
      <c r="BH575" s="744"/>
      <c r="BI575" s="744"/>
      <c r="BJ575" s="744"/>
      <c r="BK575" s="744"/>
      <c r="BL575" s="744"/>
    </row>
    <row r="576" spans="1:64" s="752" customFormat="1" ht="15" customHeight="1">
      <c r="A576" s="746" t="s">
        <v>3553</v>
      </c>
      <c r="B576" s="756" t="s">
        <v>3582</v>
      </c>
      <c r="C576" s="748"/>
      <c r="D576" s="747" t="s">
        <v>3554</v>
      </c>
      <c r="E576" s="760" t="s">
        <v>3561</v>
      </c>
      <c r="F576" s="753">
        <v>36470</v>
      </c>
      <c r="G576" s="765"/>
      <c r="H576" s="765"/>
      <c r="I576" s="744"/>
      <c r="J576" s="744"/>
      <c r="K576" s="744"/>
      <c r="L576" s="744"/>
      <c r="M576" s="744"/>
      <c r="N576" s="744"/>
      <c r="O576" s="744"/>
      <c r="P576" s="744"/>
      <c r="Q576" s="744"/>
      <c r="R576" s="744"/>
      <c r="S576" s="744"/>
      <c r="T576" s="744"/>
      <c r="U576" s="744"/>
      <c r="V576" s="744"/>
      <c r="W576" s="744"/>
      <c r="X576" s="744"/>
      <c r="Y576" s="744"/>
      <c r="Z576" s="744"/>
      <c r="AA576" s="744"/>
      <c r="AB576" s="744"/>
      <c r="AC576" s="744"/>
      <c r="AD576" s="744"/>
      <c r="AE576" s="744"/>
      <c r="AF576" s="744"/>
      <c r="AG576" s="744"/>
      <c r="AH576" s="744"/>
      <c r="AI576" s="744"/>
      <c r="AJ576" s="744"/>
      <c r="AK576" s="744"/>
      <c r="AL576" s="744"/>
      <c r="AM576" s="744"/>
      <c r="AN576" s="744"/>
      <c r="AO576" s="744"/>
      <c r="AP576" s="744"/>
      <c r="AQ576" s="744"/>
      <c r="AR576" s="744"/>
      <c r="AS576" s="744"/>
      <c r="AT576" s="744"/>
      <c r="AU576" s="744"/>
      <c r="AV576" s="744"/>
      <c r="AW576" s="744"/>
      <c r="AX576" s="744"/>
      <c r="AY576" s="744"/>
      <c r="AZ576" s="744"/>
      <c r="BA576" s="744"/>
      <c r="BB576" s="744"/>
      <c r="BC576" s="744"/>
      <c r="BD576" s="744"/>
      <c r="BE576" s="744"/>
      <c r="BF576" s="744"/>
      <c r="BG576" s="744"/>
      <c r="BH576" s="744"/>
      <c r="BI576" s="744"/>
      <c r="BJ576" s="744"/>
      <c r="BK576" s="744"/>
      <c r="BL576" s="744"/>
    </row>
    <row r="577" spans="1:64" s="752" customFormat="1" ht="15" customHeight="1">
      <c r="A577" s="746" t="s">
        <v>3553</v>
      </c>
      <c r="B577" s="748" t="s">
        <v>3583</v>
      </c>
      <c r="C577" s="790">
        <v>1822155</v>
      </c>
      <c r="D577" s="791">
        <v>45116</v>
      </c>
      <c r="E577" s="760" t="s">
        <v>3562</v>
      </c>
      <c r="F577" s="753">
        <v>30660</v>
      </c>
      <c r="G577" s="765"/>
      <c r="H577" s="765"/>
      <c r="I577" s="744"/>
      <c r="J577" s="744"/>
      <c r="K577" s="744"/>
      <c r="L577" s="744"/>
      <c r="M577" s="744"/>
      <c r="N577" s="744"/>
      <c r="O577" s="744"/>
      <c r="P577" s="744"/>
      <c r="Q577" s="744"/>
      <c r="R577" s="744"/>
      <c r="S577" s="744"/>
      <c r="T577" s="744"/>
      <c r="U577" s="744"/>
      <c r="V577" s="744"/>
      <c r="W577" s="744"/>
      <c r="X577" s="744"/>
      <c r="Y577" s="744"/>
      <c r="Z577" s="744"/>
      <c r="AA577" s="744"/>
      <c r="AB577" s="744"/>
      <c r="AC577" s="744"/>
      <c r="AD577" s="744"/>
      <c r="AE577" s="744"/>
      <c r="AF577" s="744"/>
      <c r="AG577" s="744"/>
      <c r="AH577" s="744"/>
      <c r="AI577" s="744"/>
      <c r="AJ577" s="744"/>
      <c r="AK577" s="744"/>
      <c r="AL577" s="744"/>
      <c r="AM577" s="744"/>
      <c r="AN577" s="744"/>
      <c r="AO577" s="744"/>
      <c r="AP577" s="744"/>
      <c r="AQ577" s="744"/>
      <c r="AR577" s="744"/>
      <c r="AS577" s="744"/>
      <c r="AT577" s="744"/>
      <c r="AU577" s="744"/>
      <c r="AV577" s="744"/>
      <c r="AW577" s="744"/>
      <c r="AX577" s="744"/>
      <c r="AY577" s="744"/>
      <c r="AZ577" s="744"/>
      <c r="BA577" s="744"/>
      <c r="BB577" s="744"/>
      <c r="BC577" s="744"/>
      <c r="BD577" s="744"/>
      <c r="BE577" s="744"/>
      <c r="BF577" s="744"/>
      <c r="BG577" s="744"/>
      <c r="BH577" s="744"/>
      <c r="BI577" s="744"/>
      <c r="BJ577" s="744"/>
      <c r="BK577" s="744"/>
      <c r="BL577" s="744"/>
    </row>
    <row r="578" spans="1:64" s="752" customFormat="1" ht="15" customHeight="1">
      <c r="A578" s="747" t="s">
        <v>1106</v>
      </c>
      <c r="B578" s="748" t="s">
        <v>2683</v>
      </c>
      <c r="C578" s="748">
        <v>1822105</v>
      </c>
      <c r="D578" s="748" t="s">
        <v>3584</v>
      </c>
      <c r="E578" s="754" t="s">
        <v>3585</v>
      </c>
      <c r="F578" s="751">
        <v>63260</v>
      </c>
      <c r="G578" s="751">
        <v>63260</v>
      </c>
      <c r="H578" s="765">
        <f>F578-G578</f>
        <v>0</v>
      </c>
      <c r="I578" s="744"/>
      <c r="J578" s="744"/>
      <c r="K578" s="744"/>
      <c r="L578" s="744"/>
      <c r="M578" s="744"/>
      <c r="N578" s="744"/>
      <c r="O578" s="744"/>
      <c r="P578" s="744"/>
      <c r="Q578" s="744"/>
      <c r="R578" s="744"/>
      <c r="S578" s="744"/>
      <c r="T578" s="744"/>
      <c r="U578" s="744"/>
      <c r="V578" s="744"/>
      <c r="W578" s="744"/>
      <c r="X578" s="744"/>
      <c r="Y578" s="744"/>
      <c r="Z578" s="744"/>
      <c r="AA578" s="744"/>
      <c r="AB578" s="744"/>
      <c r="AC578" s="744"/>
      <c r="AD578" s="744"/>
      <c r="AE578" s="744"/>
      <c r="AF578" s="744"/>
      <c r="AG578" s="744"/>
      <c r="AH578" s="744"/>
      <c r="AI578" s="744"/>
      <c r="AJ578" s="744"/>
      <c r="AK578" s="744"/>
      <c r="AL578" s="744"/>
      <c r="AM578" s="744"/>
      <c r="AN578" s="744"/>
      <c r="AO578" s="744"/>
      <c r="AP578" s="744"/>
      <c r="AQ578" s="744"/>
      <c r="AR578" s="744"/>
      <c r="AS578" s="744"/>
      <c r="AT578" s="744"/>
      <c r="AU578" s="744"/>
      <c r="AV578" s="744"/>
      <c r="AW578" s="744"/>
      <c r="AX578" s="744"/>
      <c r="AY578" s="744"/>
      <c r="AZ578" s="744"/>
      <c r="BA578" s="744"/>
      <c r="BB578" s="744"/>
      <c r="BC578" s="744"/>
      <c r="BD578" s="744"/>
      <c r="BE578" s="744"/>
      <c r="BF578" s="744"/>
      <c r="BG578" s="744"/>
      <c r="BH578" s="744"/>
      <c r="BI578" s="744"/>
      <c r="BJ578" s="744"/>
      <c r="BK578" s="744"/>
      <c r="BL578" s="744"/>
    </row>
    <row r="579" spans="1:64" s="752" customFormat="1" ht="15" customHeight="1">
      <c r="A579" s="747" t="s">
        <v>1106</v>
      </c>
      <c r="B579" s="748" t="s">
        <v>2613</v>
      </c>
      <c r="C579" s="748">
        <v>1822215</v>
      </c>
      <c r="D579" s="748" t="s">
        <v>3586</v>
      </c>
      <c r="E579" s="754" t="s">
        <v>3587</v>
      </c>
      <c r="F579" s="751">
        <v>21000</v>
      </c>
      <c r="G579" s="765">
        <v>21000</v>
      </c>
      <c r="H579" s="765">
        <f>F579-G579</f>
        <v>0</v>
      </c>
      <c r="I579" s="744"/>
      <c r="J579" s="744"/>
      <c r="K579" s="744"/>
      <c r="L579" s="744"/>
      <c r="M579" s="744"/>
      <c r="N579" s="744"/>
      <c r="O579" s="744"/>
      <c r="P579" s="744"/>
      <c r="Q579" s="744"/>
      <c r="R579" s="744"/>
      <c r="S579" s="744"/>
      <c r="T579" s="744"/>
      <c r="U579" s="744"/>
      <c r="V579" s="744"/>
      <c r="W579" s="744"/>
      <c r="X579" s="744"/>
      <c r="Y579" s="744"/>
      <c r="Z579" s="744"/>
      <c r="AA579" s="744"/>
      <c r="AB579" s="744"/>
      <c r="AC579" s="744"/>
      <c r="AD579" s="744"/>
      <c r="AE579" s="744"/>
      <c r="AF579" s="744"/>
      <c r="AG579" s="744"/>
      <c r="AH579" s="744"/>
      <c r="AI579" s="744"/>
      <c r="AJ579" s="744"/>
      <c r="AK579" s="744"/>
      <c r="AL579" s="744"/>
      <c r="AM579" s="744"/>
      <c r="AN579" s="744"/>
      <c r="AO579" s="744"/>
      <c r="AP579" s="744"/>
      <c r="AQ579" s="744"/>
      <c r="AR579" s="744"/>
      <c r="AS579" s="744"/>
      <c r="AT579" s="744"/>
      <c r="AU579" s="744"/>
      <c r="AV579" s="744"/>
      <c r="AW579" s="744"/>
      <c r="AX579" s="744"/>
      <c r="AY579" s="744"/>
      <c r="AZ579" s="744"/>
      <c r="BA579" s="744"/>
      <c r="BB579" s="744"/>
      <c r="BC579" s="744"/>
      <c r="BD579" s="744"/>
      <c r="BE579" s="744"/>
      <c r="BF579" s="744"/>
      <c r="BG579" s="744"/>
      <c r="BH579" s="744"/>
      <c r="BI579" s="744"/>
      <c r="BJ579" s="744"/>
      <c r="BK579" s="744"/>
      <c r="BL579" s="744"/>
    </row>
    <row r="580" spans="1:64" s="752" customFormat="1" ht="15" customHeight="1">
      <c r="A580" s="747" t="s">
        <v>1106</v>
      </c>
      <c r="B580" s="748" t="s">
        <v>2613</v>
      </c>
      <c r="C580" s="748">
        <v>1822219</v>
      </c>
      <c r="D580" s="783">
        <v>45506</v>
      </c>
      <c r="E580" s="754" t="s">
        <v>3587</v>
      </c>
      <c r="F580" s="751">
        <v>209000</v>
      </c>
      <c r="G580" s="765">
        <v>209000</v>
      </c>
      <c r="H580" s="765">
        <f>F580-G580</f>
        <v>0</v>
      </c>
      <c r="I580" s="744"/>
      <c r="J580" s="744"/>
      <c r="K580" s="744"/>
      <c r="L580" s="744"/>
      <c r="M580" s="744"/>
      <c r="N580" s="744"/>
      <c r="O580" s="744"/>
      <c r="P580" s="744"/>
      <c r="Q580" s="744"/>
      <c r="R580" s="744"/>
      <c r="S580" s="744"/>
      <c r="T580" s="744"/>
      <c r="U580" s="744"/>
      <c r="V580" s="744"/>
      <c r="W580" s="744"/>
      <c r="X580" s="744"/>
      <c r="Y580" s="744"/>
      <c r="Z580" s="744"/>
      <c r="AA580" s="744"/>
      <c r="AB580" s="744"/>
      <c r="AC580" s="744"/>
      <c r="AD580" s="744"/>
      <c r="AE580" s="744"/>
      <c r="AF580" s="744"/>
      <c r="AG580" s="744"/>
      <c r="AH580" s="744"/>
      <c r="AI580" s="744"/>
      <c r="AJ580" s="744"/>
      <c r="AK580" s="744"/>
      <c r="AL580" s="744"/>
      <c r="AM580" s="744"/>
      <c r="AN580" s="744"/>
      <c r="AO580" s="744"/>
      <c r="AP580" s="744"/>
      <c r="AQ580" s="744"/>
      <c r="AR580" s="744"/>
      <c r="AS580" s="744"/>
      <c r="AT580" s="744"/>
      <c r="AU580" s="744"/>
      <c r="AV580" s="744"/>
      <c r="AW580" s="744"/>
      <c r="AX580" s="744"/>
      <c r="AY580" s="744"/>
      <c r="AZ580" s="744"/>
      <c r="BA580" s="744"/>
      <c r="BB580" s="744"/>
      <c r="BC580" s="744"/>
      <c r="BD580" s="744"/>
      <c r="BE580" s="744"/>
      <c r="BF580" s="744"/>
      <c r="BG580" s="744"/>
      <c r="BH580" s="744"/>
      <c r="BI580" s="744"/>
      <c r="BJ580" s="744"/>
      <c r="BK580" s="744"/>
      <c r="BL580" s="744"/>
    </row>
    <row r="581" spans="1:64" s="752" customFormat="1" ht="15" customHeight="1">
      <c r="A581" s="747" t="s">
        <v>1106</v>
      </c>
      <c r="B581" s="748" t="s">
        <v>2929</v>
      </c>
      <c r="C581" s="748">
        <v>3496606</v>
      </c>
      <c r="D581" s="748" t="s">
        <v>3588</v>
      </c>
      <c r="E581" s="761" t="s">
        <v>3589</v>
      </c>
      <c r="F581" s="751">
        <v>1770600</v>
      </c>
      <c r="G581" s="765">
        <v>1770600</v>
      </c>
      <c r="H581" s="765">
        <f>F581-G581</f>
        <v>0</v>
      </c>
      <c r="I581" s="744"/>
      <c r="J581" s="744"/>
      <c r="K581" s="744"/>
      <c r="L581" s="744"/>
      <c r="M581" s="744"/>
      <c r="N581" s="744"/>
      <c r="O581" s="744"/>
      <c r="P581" s="744"/>
      <c r="Q581" s="744"/>
      <c r="R581" s="744"/>
      <c r="S581" s="744"/>
      <c r="T581" s="744"/>
      <c r="U581" s="744"/>
      <c r="V581" s="744"/>
      <c r="W581" s="744"/>
      <c r="X581" s="744"/>
      <c r="Y581" s="744"/>
      <c r="Z581" s="744"/>
      <c r="AA581" s="744"/>
      <c r="AB581" s="744"/>
      <c r="AC581" s="744"/>
      <c r="AD581" s="744"/>
      <c r="AE581" s="744"/>
      <c r="AF581" s="744"/>
      <c r="AG581" s="744"/>
      <c r="AH581" s="744"/>
      <c r="AI581" s="744"/>
      <c r="AJ581" s="744"/>
      <c r="AK581" s="744"/>
      <c r="AL581" s="744"/>
      <c r="AM581" s="744"/>
      <c r="AN581" s="744"/>
      <c r="AO581" s="744"/>
      <c r="AP581" s="744"/>
      <c r="AQ581" s="744"/>
      <c r="AR581" s="744"/>
      <c r="AS581" s="744"/>
      <c r="AT581" s="744"/>
      <c r="AU581" s="744"/>
      <c r="AV581" s="744"/>
      <c r="AW581" s="744"/>
      <c r="AX581" s="744"/>
      <c r="AY581" s="744"/>
      <c r="AZ581" s="744"/>
      <c r="BA581" s="744"/>
      <c r="BB581" s="744"/>
      <c r="BC581" s="744"/>
      <c r="BD581" s="744"/>
      <c r="BE581" s="744"/>
      <c r="BF581" s="744"/>
      <c r="BG581" s="744"/>
      <c r="BH581" s="744"/>
      <c r="BI581" s="744"/>
      <c r="BJ581" s="744"/>
      <c r="BK581" s="744"/>
      <c r="BL581" s="744"/>
    </row>
    <row r="582" spans="1:64" s="752" customFormat="1" ht="15" customHeight="1">
      <c r="A582" s="747" t="s">
        <v>1106</v>
      </c>
      <c r="B582" s="748" t="s">
        <v>2933</v>
      </c>
      <c r="C582" s="748">
        <v>3496620</v>
      </c>
      <c r="D582" s="748" t="s">
        <v>3586</v>
      </c>
      <c r="E582" s="754" t="s">
        <v>3444</v>
      </c>
      <c r="F582" s="751">
        <v>219700</v>
      </c>
      <c r="G582" s="765">
        <v>193000</v>
      </c>
      <c r="H582" s="765">
        <f>F582-G582</f>
        <v>26700</v>
      </c>
      <c r="I582" s="744"/>
      <c r="J582" s="744"/>
      <c r="K582" s="744"/>
      <c r="L582" s="744"/>
      <c r="M582" s="744"/>
      <c r="N582" s="744"/>
      <c r="O582" s="744"/>
      <c r="P582" s="744"/>
      <c r="Q582" s="744"/>
      <c r="R582" s="744"/>
      <c r="S582" s="744"/>
      <c r="T582" s="744"/>
      <c r="U582" s="744"/>
      <c r="V582" s="744"/>
      <c r="W582" s="744"/>
      <c r="X582" s="744"/>
      <c r="Y582" s="744"/>
      <c r="Z582" s="744"/>
      <c r="AA582" s="744"/>
      <c r="AB582" s="744"/>
      <c r="AC582" s="744"/>
      <c r="AD582" s="744"/>
      <c r="AE582" s="744"/>
      <c r="AF582" s="744"/>
      <c r="AG582" s="744"/>
      <c r="AH582" s="744"/>
      <c r="AI582" s="744"/>
      <c r="AJ582" s="744"/>
      <c r="AK582" s="744"/>
      <c r="AL582" s="744"/>
      <c r="AM582" s="744"/>
      <c r="AN582" s="744"/>
      <c r="AO582" s="744"/>
      <c r="AP582" s="744"/>
      <c r="AQ582" s="744"/>
      <c r="AR582" s="744"/>
      <c r="AS582" s="744"/>
      <c r="AT582" s="744"/>
      <c r="AU582" s="744"/>
      <c r="AV582" s="744"/>
      <c r="AW582" s="744"/>
      <c r="AX582" s="744"/>
      <c r="AY582" s="744"/>
      <c r="AZ582" s="744"/>
      <c r="BA582" s="744"/>
      <c r="BB582" s="744"/>
      <c r="BC582" s="744"/>
      <c r="BD582" s="744"/>
      <c r="BE582" s="744"/>
      <c r="BF582" s="744"/>
      <c r="BG582" s="744"/>
      <c r="BH582" s="744"/>
      <c r="BI582" s="744"/>
      <c r="BJ582" s="744"/>
      <c r="BK582" s="744"/>
      <c r="BL582" s="744"/>
    </row>
    <row r="583" spans="1:64" s="752" customFormat="1" ht="15" customHeight="1">
      <c r="A583" s="747" t="s">
        <v>1106</v>
      </c>
      <c r="B583" s="748" t="s">
        <v>2930</v>
      </c>
      <c r="C583" s="748">
        <v>3496614</v>
      </c>
      <c r="D583" s="748" t="s">
        <v>3590</v>
      </c>
      <c r="E583" s="760" t="s">
        <v>3591</v>
      </c>
      <c r="F583" s="751">
        <v>1500000</v>
      </c>
      <c r="G583" s="765"/>
      <c r="H583" s="765"/>
      <c r="I583" s="744"/>
      <c r="J583" s="744"/>
      <c r="K583" s="744"/>
      <c r="L583" s="744"/>
      <c r="M583" s="744"/>
      <c r="N583" s="744"/>
      <c r="O583" s="744"/>
      <c r="P583" s="744"/>
      <c r="Q583" s="744"/>
      <c r="R583" s="744"/>
      <c r="S583" s="744"/>
      <c r="T583" s="744"/>
      <c r="U583" s="744"/>
      <c r="V583" s="744"/>
      <c r="W583" s="744"/>
      <c r="X583" s="744"/>
      <c r="Y583" s="744"/>
      <c r="Z583" s="744"/>
      <c r="AA583" s="744"/>
      <c r="AB583" s="744"/>
      <c r="AC583" s="744"/>
      <c r="AD583" s="744"/>
      <c r="AE583" s="744"/>
      <c r="AF583" s="744"/>
      <c r="AG583" s="744"/>
      <c r="AH583" s="744"/>
      <c r="AI583" s="744"/>
      <c r="AJ583" s="744"/>
      <c r="AK583" s="744"/>
      <c r="AL583" s="744"/>
      <c r="AM583" s="744"/>
      <c r="AN583" s="744"/>
      <c r="AO583" s="744"/>
      <c r="AP583" s="744"/>
      <c r="AQ583" s="744"/>
      <c r="AR583" s="744"/>
      <c r="AS583" s="744"/>
      <c r="AT583" s="744"/>
      <c r="AU583" s="744"/>
      <c r="AV583" s="744"/>
      <c r="AW583" s="744"/>
      <c r="AX583" s="744"/>
      <c r="AY583" s="744"/>
      <c r="AZ583" s="744"/>
      <c r="BA583" s="744"/>
      <c r="BB583" s="744"/>
      <c r="BC583" s="744"/>
      <c r="BD583" s="744"/>
      <c r="BE583" s="744"/>
      <c r="BF583" s="744"/>
      <c r="BG583" s="744"/>
      <c r="BH583" s="744"/>
      <c r="BI583" s="744"/>
      <c r="BJ583" s="744"/>
      <c r="BK583" s="744"/>
      <c r="BL583" s="744"/>
    </row>
    <row r="584" spans="1:64" s="752" customFormat="1" ht="15" customHeight="1">
      <c r="A584" s="747" t="s">
        <v>1106</v>
      </c>
      <c r="B584" s="748" t="s">
        <v>2932</v>
      </c>
      <c r="C584" s="748">
        <v>3496619</v>
      </c>
      <c r="D584" s="748" t="s">
        <v>3592</v>
      </c>
      <c r="E584" s="754" t="s">
        <v>3593</v>
      </c>
      <c r="F584" s="751">
        <v>588120</v>
      </c>
      <c r="G584" s="765"/>
      <c r="H584" s="765"/>
      <c r="I584" s="744"/>
      <c r="J584" s="744"/>
      <c r="K584" s="744"/>
      <c r="L584" s="744"/>
      <c r="M584" s="744"/>
      <c r="N584" s="744"/>
      <c r="O584" s="744"/>
      <c r="P584" s="744"/>
      <c r="Q584" s="744"/>
      <c r="R584" s="744"/>
      <c r="S584" s="744"/>
      <c r="T584" s="744"/>
      <c r="U584" s="744"/>
      <c r="V584" s="744"/>
      <c r="W584" s="744"/>
      <c r="X584" s="744"/>
      <c r="Y584" s="744"/>
      <c r="Z584" s="744"/>
      <c r="AA584" s="744"/>
      <c r="AB584" s="744"/>
      <c r="AC584" s="744"/>
      <c r="AD584" s="744"/>
      <c r="AE584" s="744"/>
      <c r="AF584" s="744"/>
      <c r="AG584" s="744"/>
      <c r="AH584" s="744"/>
      <c r="AI584" s="744"/>
      <c r="AJ584" s="744"/>
      <c r="AK584" s="744"/>
      <c r="AL584" s="744"/>
      <c r="AM584" s="744"/>
      <c r="AN584" s="744"/>
      <c r="AO584" s="744"/>
      <c r="AP584" s="744"/>
      <c r="AQ584" s="744"/>
      <c r="AR584" s="744"/>
      <c r="AS584" s="744"/>
      <c r="AT584" s="744"/>
      <c r="AU584" s="744"/>
      <c r="AV584" s="744"/>
      <c r="AW584" s="744"/>
      <c r="AX584" s="744"/>
      <c r="AY584" s="744"/>
      <c r="AZ584" s="744"/>
      <c r="BA584" s="744"/>
      <c r="BB584" s="744"/>
      <c r="BC584" s="744"/>
      <c r="BD584" s="744"/>
      <c r="BE584" s="744"/>
      <c r="BF584" s="744"/>
      <c r="BG584" s="744"/>
      <c r="BH584" s="744"/>
      <c r="BI584" s="744"/>
      <c r="BJ584" s="744"/>
      <c r="BK584" s="744"/>
      <c r="BL584" s="744"/>
    </row>
    <row r="585" spans="1:64" s="752" customFormat="1" ht="15" customHeight="1">
      <c r="A585" s="747" t="s">
        <v>1106</v>
      </c>
      <c r="B585" s="748" t="s">
        <v>2931</v>
      </c>
      <c r="C585" s="748">
        <v>1822218</v>
      </c>
      <c r="D585" s="748" t="s">
        <v>3594</v>
      </c>
      <c r="E585" s="761" t="s">
        <v>2915</v>
      </c>
      <c r="F585" s="751">
        <v>1036000</v>
      </c>
      <c r="G585" s="765"/>
      <c r="H585" s="765"/>
      <c r="I585" s="744"/>
      <c r="J585" s="744"/>
      <c r="K585" s="744"/>
      <c r="L585" s="744"/>
      <c r="M585" s="744"/>
      <c r="N585" s="744"/>
      <c r="O585" s="744"/>
      <c r="P585" s="744"/>
      <c r="Q585" s="744"/>
      <c r="R585" s="744"/>
      <c r="S585" s="744"/>
      <c r="T585" s="744"/>
      <c r="U585" s="744"/>
      <c r="V585" s="744"/>
      <c r="W585" s="744"/>
      <c r="X585" s="744"/>
      <c r="Y585" s="744"/>
      <c r="Z585" s="744"/>
      <c r="AA585" s="744"/>
      <c r="AB585" s="744"/>
      <c r="AC585" s="744"/>
      <c r="AD585" s="744"/>
      <c r="AE585" s="744"/>
      <c r="AF585" s="744"/>
      <c r="AG585" s="744"/>
      <c r="AH585" s="744"/>
      <c r="AI585" s="744"/>
      <c r="AJ585" s="744"/>
      <c r="AK585" s="744"/>
      <c r="AL585" s="744"/>
      <c r="AM585" s="744"/>
      <c r="AN585" s="744"/>
      <c r="AO585" s="744"/>
      <c r="AP585" s="744"/>
      <c r="AQ585" s="744"/>
      <c r="AR585" s="744"/>
      <c r="AS585" s="744"/>
      <c r="AT585" s="744"/>
      <c r="AU585" s="744"/>
      <c r="AV585" s="744"/>
      <c r="AW585" s="744"/>
      <c r="AX585" s="744"/>
      <c r="AY585" s="744"/>
      <c r="AZ585" s="744"/>
      <c r="BA585" s="744"/>
      <c r="BB585" s="744"/>
      <c r="BC585" s="744"/>
      <c r="BD585" s="744"/>
      <c r="BE585" s="744"/>
      <c r="BF585" s="744"/>
      <c r="BG585" s="744"/>
      <c r="BH585" s="744"/>
      <c r="BI585" s="744"/>
      <c r="BJ585" s="744"/>
      <c r="BK585" s="744"/>
      <c r="BL585" s="744"/>
    </row>
    <row r="586" spans="1:64" s="752" customFormat="1" ht="15" customHeight="1">
      <c r="A586" s="746" t="s">
        <v>3595</v>
      </c>
      <c r="B586" s="746" t="s">
        <v>3596</v>
      </c>
      <c r="C586" s="766">
        <v>2021872</v>
      </c>
      <c r="D586" s="749">
        <v>44662</v>
      </c>
      <c r="E586" s="756" t="s">
        <v>3597</v>
      </c>
      <c r="F586" s="753">
        <v>1969000</v>
      </c>
      <c r="G586" s="765"/>
      <c r="H586" s="799">
        <f t="shared" ref="H586:H599" si="8">F586-G586</f>
        <v>1969000</v>
      </c>
      <c r="I586" s="744"/>
      <c r="J586" s="744"/>
      <c r="K586" s="744"/>
      <c r="L586" s="744"/>
      <c r="M586" s="744"/>
      <c r="N586" s="744"/>
      <c r="O586" s="744"/>
      <c r="P586" s="744"/>
      <c r="Q586" s="744"/>
      <c r="R586" s="744"/>
      <c r="S586" s="744"/>
      <c r="T586" s="744"/>
      <c r="U586" s="744"/>
      <c r="V586" s="744"/>
      <c r="W586" s="744"/>
      <c r="X586" s="744"/>
      <c r="Y586" s="744"/>
      <c r="Z586" s="744"/>
      <c r="AA586" s="744"/>
      <c r="AB586" s="744"/>
      <c r="AC586" s="744"/>
      <c r="AD586" s="744"/>
      <c r="AE586" s="744"/>
      <c r="AF586" s="744"/>
      <c r="AG586" s="744"/>
      <c r="AH586" s="744"/>
      <c r="AI586" s="744"/>
      <c r="AJ586" s="744"/>
      <c r="AK586" s="744"/>
      <c r="AL586" s="744"/>
      <c r="AM586" s="744"/>
      <c r="AN586" s="744"/>
      <c r="AO586" s="744"/>
      <c r="AP586" s="744"/>
      <c r="AQ586" s="744"/>
      <c r="AR586" s="744"/>
      <c r="AS586" s="744"/>
      <c r="AT586" s="744"/>
      <c r="AU586" s="744"/>
      <c r="AV586" s="744"/>
      <c r="AW586" s="744"/>
      <c r="AX586" s="744"/>
      <c r="AY586" s="744"/>
      <c r="AZ586" s="744"/>
      <c r="BA586" s="744"/>
      <c r="BB586" s="744"/>
      <c r="BC586" s="744"/>
      <c r="BD586" s="744"/>
      <c r="BE586" s="744"/>
      <c r="BF586" s="744"/>
      <c r="BG586" s="744"/>
      <c r="BH586" s="744"/>
      <c r="BI586" s="744"/>
      <c r="BJ586" s="744"/>
      <c r="BK586" s="744"/>
      <c r="BL586" s="744"/>
    </row>
    <row r="587" spans="1:64" s="752" customFormat="1" ht="15" customHeight="1">
      <c r="A587" s="746" t="s">
        <v>3595</v>
      </c>
      <c r="B587" s="746" t="s">
        <v>3599</v>
      </c>
      <c r="C587" s="766">
        <v>2021871</v>
      </c>
      <c r="D587" s="749">
        <v>44662</v>
      </c>
      <c r="E587" s="756" t="s">
        <v>3600</v>
      </c>
      <c r="F587" s="753">
        <v>5000000</v>
      </c>
      <c r="G587" s="765"/>
      <c r="H587" s="799">
        <f t="shared" si="8"/>
        <v>5000000</v>
      </c>
      <c r="I587" s="744"/>
      <c r="J587" s="744"/>
      <c r="K587" s="744"/>
      <c r="L587" s="744"/>
      <c r="M587" s="744"/>
      <c r="N587" s="744"/>
      <c r="O587" s="744"/>
      <c r="P587" s="744"/>
      <c r="Q587" s="744"/>
      <c r="R587" s="744"/>
      <c r="S587" s="744"/>
      <c r="T587" s="744"/>
      <c r="U587" s="744"/>
      <c r="V587" s="744"/>
      <c r="W587" s="744"/>
      <c r="X587" s="744"/>
      <c r="Y587" s="744"/>
      <c r="Z587" s="744"/>
      <c r="AA587" s="744"/>
      <c r="AB587" s="744"/>
      <c r="AC587" s="744"/>
      <c r="AD587" s="744"/>
      <c r="AE587" s="744"/>
      <c r="AF587" s="744"/>
      <c r="AG587" s="744"/>
      <c r="AH587" s="744"/>
      <c r="AI587" s="744"/>
      <c r="AJ587" s="744"/>
      <c r="AK587" s="744"/>
      <c r="AL587" s="744"/>
      <c r="AM587" s="744"/>
      <c r="AN587" s="744"/>
      <c r="AO587" s="744"/>
      <c r="AP587" s="744"/>
      <c r="AQ587" s="744"/>
      <c r="AR587" s="744"/>
      <c r="AS587" s="744"/>
      <c r="AT587" s="744"/>
      <c r="AU587" s="744"/>
      <c r="AV587" s="744"/>
      <c r="AW587" s="744"/>
      <c r="AX587" s="744"/>
      <c r="AY587" s="744"/>
      <c r="AZ587" s="744"/>
      <c r="BA587" s="744"/>
      <c r="BB587" s="744"/>
      <c r="BC587" s="744"/>
      <c r="BD587" s="744"/>
      <c r="BE587" s="744"/>
      <c r="BF587" s="744"/>
      <c r="BG587" s="744"/>
      <c r="BH587" s="744"/>
      <c r="BI587" s="744"/>
      <c r="BJ587" s="744"/>
      <c r="BK587" s="744"/>
      <c r="BL587" s="744"/>
    </row>
    <row r="588" spans="1:64" s="752" customFormat="1" ht="15" customHeight="1">
      <c r="A588" s="746" t="s">
        <v>3595</v>
      </c>
      <c r="B588" s="746" t="s">
        <v>2955</v>
      </c>
      <c r="C588" s="766">
        <v>2021870</v>
      </c>
      <c r="D588" s="749">
        <v>44662</v>
      </c>
      <c r="E588" s="756" t="s">
        <v>3601</v>
      </c>
      <c r="F588" s="753">
        <v>118953</v>
      </c>
      <c r="G588" s="765">
        <v>457888</v>
      </c>
      <c r="H588" s="799">
        <f t="shared" si="8"/>
        <v>-338935</v>
      </c>
      <c r="I588" s="744"/>
      <c r="J588" s="744"/>
      <c r="K588" s="744"/>
      <c r="L588" s="744"/>
      <c r="M588" s="744"/>
      <c r="N588" s="744"/>
      <c r="O588" s="744"/>
      <c r="P588" s="744"/>
      <c r="Q588" s="744"/>
      <c r="R588" s="744"/>
      <c r="S588" s="744"/>
      <c r="T588" s="744"/>
      <c r="U588" s="744"/>
      <c r="V588" s="744"/>
      <c r="W588" s="744"/>
      <c r="X588" s="744"/>
      <c r="Y588" s="744"/>
      <c r="Z588" s="744"/>
      <c r="AA588" s="744"/>
      <c r="AB588" s="744"/>
      <c r="AC588" s="744"/>
      <c r="AD588" s="744"/>
      <c r="AE588" s="744"/>
      <c r="AF588" s="744"/>
      <c r="AG588" s="744"/>
      <c r="AH588" s="744"/>
      <c r="AI588" s="744"/>
      <c r="AJ588" s="744"/>
      <c r="AK588" s="744"/>
      <c r="AL588" s="744"/>
      <c r="AM588" s="744"/>
      <c r="AN588" s="744"/>
      <c r="AO588" s="744"/>
      <c r="AP588" s="744"/>
      <c r="AQ588" s="744"/>
      <c r="AR588" s="744"/>
      <c r="AS588" s="744"/>
      <c r="AT588" s="744"/>
      <c r="AU588" s="744"/>
      <c r="AV588" s="744"/>
      <c r="AW588" s="744"/>
      <c r="AX588" s="744"/>
      <c r="AY588" s="744"/>
      <c r="AZ588" s="744"/>
      <c r="BA588" s="744"/>
      <c r="BB588" s="744"/>
      <c r="BC588" s="744"/>
      <c r="BD588" s="744"/>
      <c r="BE588" s="744"/>
      <c r="BF588" s="744"/>
      <c r="BG588" s="744"/>
      <c r="BH588" s="744"/>
      <c r="BI588" s="744"/>
      <c r="BJ588" s="744"/>
      <c r="BK588" s="744"/>
      <c r="BL588" s="744"/>
    </row>
    <row r="589" spans="1:64" s="752" customFormat="1" ht="15" customHeight="1">
      <c r="A589" s="746" t="s">
        <v>3595</v>
      </c>
      <c r="B589" s="746" t="s">
        <v>3602</v>
      </c>
      <c r="C589" s="754">
        <v>3496509</v>
      </c>
      <c r="D589" s="756" t="s">
        <v>3603</v>
      </c>
      <c r="E589" s="763" t="s">
        <v>3604</v>
      </c>
      <c r="F589" s="753">
        <v>1960000</v>
      </c>
      <c r="G589" s="799">
        <v>1960000</v>
      </c>
      <c r="H589" s="799">
        <f t="shared" si="8"/>
        <v>0</v>
      </c>
      <c r="I589" s="744"/>
      <c r="J589" s="744"/>
      <c r="K589" s="744"/>
      <c r="L589" s="744"/>
      <c r="M589" s="744"/>
      <c r="N589" s="744"/>
      <c r="O589" s="744"/>
      <c r="P589" s="744"/>
      <c r="Q589" s="744"/>
      <c r="R589" s="744"/>
      <c r="S589" s="744"/>
      <c r="T589" s="744"/>
      <c r="U589" s="744"/>
      <c r="V589" s="744"/>
      <c r="W589" s="744"/>
      <c r="X589" s="744"/>
      <c r="Y589" s="744"/>
      <c r="Z589" s="744"/>
      <c r="AA589" s="744"/>
      <c r="AB589" s="744"/>
      <c r="AC589" s="744"/>
      <c r="AD589" s="744"/>
      <c r="AE589" s="744"/>
      <c r="AF589" s="744"/>
      <c r="AG589" s="744"/>
      <c r="AH589" s="744"/>
      <c r="AI589" s="744"/>
      <c r="AJ589" s="744"/>
      <c r="AK589" s="744"/>
      <c r="AL589" s="744"/>
      <c r="AM589" s="744"/>
      <c r="AN589" s="744"/>
      <c r="AO589" s="744"/>
      <c r="AP589" s="744"/>
      <c r="AQ589" s="744"/>
      <c r="AR589" s="744"/>
      <c r="AS589" s="744"/>
      <c r="AT589" s="744"/>
      <c r="AU589" s="744"/>
      <c r="AV589" s="744"/>
      <c r="AW589" s="744"/>
      <c r="AX589" s="744"/>
      <c r="AY589" s="744"/>
      <c r="AZ589" s="744"/>
      <c r="BA589" s="744"/>
      <c r="BB589" s="744"/>
      <c r="BC589" s="744"/>
      <c r="BD589" s="744"/>
      <c r="BE589" s="744"/>
      <c r="BF589" s="744"/>
      <c r="BG589" s="744"/>
      <c r="BH589" s="744"/>
      <c r="BI589" s="744"/>
      <c r="BJ589" s="744"/>
      <c r="BK589" s="744"/>
      <c r="BL589" s="744"/>
    </row>
    <row r="590" spans="1:64" s="752" customFormat="1" ht="15" customHeight="1">
      <c r="A590" s="746" t="s">
        <v>3595</v>
      </c>
      <c r="B590" s="746" t="s">
        <v>2874</v>
      </c>
      <c r="C590" s="754">
        <v>2021864</v>
      </c>
      <c r="D590" s="767">
        <v>45515</v>
      </c>
      <c r="E590" s="763" t="s">
        <v>3605</v>
      </c>
      <c r="F590" s="753">
        <v>54845</v>
      </c>
      <c r="G590" s="798">
        <v>54845</v>
      </c>
      <c r="H590" s="799">
        <f t="shared" si="8"/>
        <v>0</v>
      </c>
      <c r="I590" s="744"/>
      <c r="J590" s="744"/>
      <c r="K590" s="744"/>
      <c r="L590" s="744"/>
      <c r="M590" s="744"/>
      <c r="N590" s="744"/>
      <c r="O590" s="744"/>
      <c r="P590" s="744"/>
      <c r="Q590" s="744"/>
      <c r="R590" s="744"/>
      <c r="S590" s="744"/>
      <c r="T590" s="744"/>
      <c r="U590" s="744"/>
      <c r="V590" s="744"/>
      <c r="W590" s="744"/>
      <c r="X590" s="744"/>
      <c r="Y590" s="744"/>
      <c r="Z590" s="744"/>
      <c r="AA590" s="744"/>
      <c r="AB590" s="744"/>
      <c r="AC590" s="744"/>
      <c r="AD590" s="744"/>
      <c r="AE590" s="744"/>
      <c r="AF590" s="744"/>
      <c r="AG590" s="744"/>
      <c r="AH590" s="744"/>
      <c r="AI590" s="744"/>
      <c r="AJ590" s="744"/>
      <c r="AK590" s="744"/>
      <c r="AL590" s="744"/>
      <c r="AM590" s="744"/>
      <c r="AN590" s="744"/>
      <c r="AO590" s="744"/>
      <c r="AP590" s="744"/>
      <c r="AQ590" s="744"/>
      <c r="AR590" s="744"/>
      <c r="AS590" s="744"/>
      <c r="AT590" s="744"/>
      <c r="AU590" s="744"/>
      <c r="AV590" s="744"/>
      <c r="AW590" s="744"/>
      <c r="AX590" s="744"/>
      <c r="AY590" s="744"/>
      <c r="AZ590" s="744"/>
      <c r="BA590" s="744"/>
      <c r="BB590" s="744"/>
      <c r="BC590" s="744"/>
      <c r="BD590" s="744"/>
      <c r="BE590" s="744"/>
      <c r="BF590" s="744"/>
      <c r="BG590" s="744"/>
      <c r="BH590" s="744"/>
      <c r="BI590" s="744"/>
      <c r="BJ590" s="744"/>
      <c r="BK590" s="744"/>
      <c r="BL590" s="744"/>
    </row>
    <row r="591" spans="1:64" s="752" customFormat="1" ht="15" customHeight="1">
      <c r="A591" s="746" t="s">
        <v>3595</v>
      </c>
      <c r="B591" s="746" t="s">
        <v>2953</v>
      </c>
      <c r="C591" s="766">
        <v>2021868</v>
      </c>
      <c r="D591" s="749">
        <v>44662</v>
      </c>
      <c r="E591" s="756" t="s">
        <v>2954</v>
      </c>
      <c r="F591" s="753">
        <v>200000</v>
      </c>
      <c r="G591" s="799">
        <v>200000</v>
      </c>
      <c r="H591" s="799">
        <f t="shared" si="8"/>
        <v>0</v>
      </c>
      <c r="I591" s="744"/>
      <c r="J591" s="744"/>
      <c r="K591" s="744"/>
      <c r="L591" s="744"/>
      <c r="M591" s="744"/>
      <c r="N591" s="744"/>
      <c r="O591" s="744"/>
      <c r="P591" s="744"/>
      <c r="Q591" s="744"/>
      <c r="R591" s="744"/>
      <c r="S591" s="744"/>
      <c r="T591" s="744"/>
      <c r="U591" s="744"/>
      <c r="V591" s="744"/>
      <c r="W591" s="744"/>
      <c r="X591" s="744"/>
      <c r="Y591" s="744"/>
      <c r="Z591" s="744"/>
      <c r="AA591" s="744"/>
      <c r="AB591" s="744"/>
      <c r="AC591" s="744"/>
      <c r="AD591" s="744"/>
      <c r="AE591" s="744"/>
      <c r="AF591" s="744"/>
      <c r="AG591" s="744"/>
      <c r="AH591" s="744"/>
      <c r="AI591" s="744"/>
      <c r="AJ591" s="744"/>
      <c r="AK591" s="744"/>
      <c r="AL591" s="744"/>
      <c r="AM591" s="744"/>
      <c r="AN591" s="744"/>
      <c r="AO591" s="744"/>
      <c r="AP591" s="744"/>
      <c r="AQ591" s="744"/>
      <c r="AR591" s="744"/>
      <c r="AS591" s="744"/>
      <c r="AT591" s="744"/>
      <c r="AU591" s="744"/>
      <c r="AV591" s="744"/>
      <c r="AW591" s="744"/>
      <c r="AX591" s="744"/>
      <c r="AY591" s="744"/>
      <c r="AZ591" s="744"/>
      <c r="BA591" s="744"/>
      <c r="BB591" s="744"/>
      <c r="BC591" s="744"/>
      <c r="BD591" s="744"/>
      <c r="BE591" s="744"/>
      <c r="BF591" s="744"/>
      <c r="BG591" s="744"/>
      <c r="BH591" s="744"/>
      <c r="BI591" s="744"/>
      <c r="BJ591" s="744"/>
      <c r="BK591" s="744"/>
      <c r="BL591" s="744"/>
    </row>
    <row r="592" spans="1:64" s="752" customFormat="1" ht="15" customHeight="1">
      <c r="A592" s="746" t="s">
        <v>3595</v>
      </c>
      <c r="B592" s="746" t="s">
        <v>2867</v>
      </c>
      <c r="C592" s="754">
        <v>2021877</v>
      </c>
      <c r="D592" s="767">
        <v>45566</v>
      </c>
      <c r="E592" s="763" t="s">
        <v>3605</v>
      </c>
      <c r="F592" s="753">
        <v>99600</v>
      </c>
      <c r="G592" s="798">
        <v>99600</v>
      </c>
      <c r="H592" s="799">
        <f t="shared" si="8"/>
        <v>0</v>
      </c>
      <c r="I592" s="744"/>
      <c r="J592" s="744"/>
      <c r="K592" s="744"/>
      <c r="L592" s="744"/>
      <c r="M592" s="744"/>
      <c r="N592" s="744"/>
      <c r="O592" s="744"/>
      <c r="P592" s="744"/>
      <c r="Q592" s="744"/>
      <c r="R592" s="744"/>
      <c r="S592" s="744"/>
      <c r="T592" s="744"/>
      <c r="U592" s="744"/>
      <c r="V592" s="744"/>
      <c r="W592" s="744"/>
      <c r="X592" s="744"/>
      <c r="Y592" s="744"/>
      <c r="Z592" s="744"/>
      <c r="AA592" s="744"/>
      <c r="AB592" s="744"/>
      <c r="AC592" s="744"/>
      <c r="AD592" s="744"/>
      <c r="AE592" s="744"/>
      <c r="AF592" s="744"/>
      <c r="AG592" s="744"/>
      <c r="AH592" s="744"/>
      <c r="AI592" s="744"/>
      <c r="AJ592" s="744"/>
      <c r="AK592" s="744"/>
      <c r="AL592" s="744"/>
      <c r="AM592" s="744"/>
      <c r="AN592" s="744"/>
      <c r="AO592" s="744"/>
      <c r="AP592" s="744"/>
      <c r="AQ592" s="744"/>
      <c r="AR592" s="744"/>
      <c r="AS592" s="744"/>
      <c r="AT592" s="744"/>
      <c r="AU592" s="744"/>
      <c r="AV592" s="744"/>
      <c r="AW592" s="744"/>
      <c r="AX592" s="744"/>
      <c r="AY592" s="744"/>
      <c r="AZ592" s="744"/>
      <c r="BA592" s="744"/>
      <c r="BB592" s="744"/>
      <c r="BC592" s="744"/>
      <c r="BD592" s="744"/>
      <c r="BE592" s="744"/>
      <c r="BF592" s="744"/>
      <c r="BG592" s="744"/>
      <c r="BH592" s="744"/>
      <c r="BI592" s="744"/>
      <c r="BJ592" s="744"/>
      <c r="BK592" s="744"/>
      <c r="BL592" s="744"/>
    </row>
    <row r="593" spans="1:64" s="752" customFormat="1" ht="15" customHeight="1">
      <c r="A593" s="746" t="s">
        <v>3595</v>
      </c>
      <c r="B593" s="746" t="s">
        <v>2846</v>
      </c>
      <c r="C593" s="754">
        <v>2021874</v>
      </c>
      <c r="D593" s="767">
        <v>45566</v>
      </c>
      <c r="E593" s="763" t="s">
        <v>3605</v>
      </c>
      <c r="F593" s="753">
        <v>133750</v>
      </c>
      <c r="G593" s="798">
        <v>96670</v>
      </c>
      <c r="H593" s="799">
        <f t="shared" si="8"/>
        <v>37080</v>
      </c>
      <c r="I593" s="744"/>
      <c r="J593" s="744"/>
      <c r="K593" s="744"/>
      <c r="L593" s="744"/>
      <c r="M593" s="744"/>
      <c r="N593" s="744"/>
      <c r="O593" s="744"/>
      <c r="P593" s="744"/>
      <c r="Q593" s="744"/>
      <c r="R593" s="744"/>
      <c r="S593" s="744"/>
      <c r="T593" s="744"/>
      <c r="U593" s="744"/>
      <c r="V593" s="744"/>
      <c r="W593" s="744"/>
      <c r="X593" s="744"/>
      <c r="Y593" s="744"/>
      <c r="Z593" s="744"/>
      <c r="AA593" s="744"/>
      <c r="AB593" s="744"/>
      <c r="AC593" s="744"/>
      <c r="AD593" s="744"/>
      <c r="AE593" s="744"/>
      <c r="AF593" s="744"/>
      <c r="AG593" s="744"/>
      <c r="AH593" s="744"/>
      <c r="AI593" s="744"/>
      <c r="AJ593" s="744"/>
      <c r="AK593" s="744"/>
      <c r="AL593" s="744"/>
      <c r="AM593" s="744"/>
      <c r="AN593" s="744"/>
      <c r="AO593" s="744"/>
      <c r="AP593" s="744"/>
      <c r="AQ593" s="744"/>
      <c r="AR593" s="744"/>
      <c r="AS593" s="744"/>
      <c r="AT593" s="744"/>
      <c r="AU593" s="744"/>
      <c r="AV593" s="744"/>
      <c r="AW593" s="744"/>
      <c r="AX593" s="744"/>
      <c r="AY593" s="744"/>
      <c r="AZ593" s="744"/>
      <c r="BA593" s="744"/>
      <c r="BB593" s="744"/>
      <c r="BC593" s="744"/>
      <c r="BD593" s="744"/>
      <c r="BE593" s="744"/>
      <c r="BF593" s="744"/>
      <c r="BG593" s="744"/>
      <c r="BH593" s="744"/>
      <c r="BI593" s="744"/>
      <c r="BJ593" s="744"/>
      <c r="BK593" s="744"/>
      <c r="BL593" s="744"/>
    </row>
    <row r="594" spans="1:64" s="752" customFormat="1" ht="15" customHeight="1">
      <c r="A594" s="746" t="s">
        <v>3595</v>
      </c>
      <c r="B594" s="746" t="s">
        <v>2955</v>
      </c>
      <c r="C594" s="766">
        <v>2021870</v>
      </c>
      <c r="D594" s="749">
        <v>44662</v>
      </c>
      <c r="E594" s="756" t="s">
        <v>3606</v>
      </c>
      <c r="F594" s="753">
        <v>338935</v>
      </c>
      <c r="G594" s="765"/>
      <c r="H594" s="799">
        <f t="shared" si="8"/>
        <v>338935</v>
      </c>
      <c r="I594" s="744"/>
      <c r="J594" s="744"/>
      <c r="K594" s="744"/>
      <c r="L594" s="744"/>
      <c r="M594" s="744"/>
      <c r="N594" s="744"/>
      <c r="O594" s="744"/>
      <c r="P594" s="744"/>
      <c r="Q594" s="744"/>
      <c r="R594" s="744"/>
      <c r="S594" s="744"/>
      <c r="T594" s="744"/>
      <c r="U594" s="744"/>
      <c r="V594" s="744"/>
      <c r="W594" s="744"/>
      <c r="X594" s="744"/>
      <c r="Y594" s="744"/>
      <c r="Z594" s="744"/>
      <c r="AA594" s="744"/>
      <c r="AB594" s="744"/>
      <c r="AC594" s="744"/>
      <c r="AD594" s="744"/>
      <c r="AE594" s="744"/>
      <c r="AF594" s="744"/>
      <c r="AG594" s="744"/>
      <c r="AH594" s="744"/>
      <c r="AI594" s="744"/>
      <c r="AJ594" s="744"/>
      <c r="AK594" s="744"/>
      <c r="AL594" s="744"/>
      <c r="AM594" s="744"/>
      <c r="AN594" s="744"/>
      <c r="AO594" s="744"/>
      <c r="AP594" s="744"/>
      <c r="AQ594" s="744"/>
      <c r="AR594" s="744"/>
      <c r="AS594" s="744"/>
      <c r="AT594" s="744"/>
      <c r="AU594" s="744"/>
      <c r="AV594" s="744"/>
      <c r="AW594" s="744"/>
      <c r="AX594" s="744"/>
      <c r="AY594" s="744"/>
      <c r="AZ594" s="744"/>
      <c r="BA594" s="744"/>
      <c r="BB594" s="744"/>
      <c r="BC594" s="744"/>
      <c r="BD594" s="744"/>
      <c r="BE594" s="744"/>
      <c r="BF594" s="744"/>
      <c r="BG594" s="744"/>
      <c r="BH594" s="744"/>
      <c r="BI594" s="744"/>
      <c r="BJ594" s="744"/>
      <c r="BK594" s="744"/>
      <c r="BL594" s="744"/>
    </row>
    <row r="595" spans="1:64" s="752" customFormat="1" ht="15" customHeight="1">
      <c r="A595" s="746" t="s">
        <v>3595</v>
      </c>
      <c r="B595" s="746" t="s">
        <v>3596</v>
      </c>
      <c r="C595" s="766">
        <v>2021872</v>
      </c>
      <c r="D595" s="749">
        <v>44662</v>
      </c>
      <c r="E595" s="756" t="s">
        <v>3607</v>
      </c>
      <c r="F595" s="753">
        <v>3132000</v>
      </c>
      <c r="G595" s="765"/>
      <c r="H595" s="799">
        <f t="shared" si="8"/>
        <v>3132000</v>
      </c>
      <c r="I595" s="744"/>
      <c r="J595" s="744"/>
      <c r="K595" s="744"/>
      <c r="L595" s="744"/>
      <c r="M595" s="744"/>
      <c r="N595" s="744"/>
      <c r="O595" s="744"/>
      <c r="P595" s="744"/>
      <c r="Q595" s="744"/>
      <c r="R595" s="744"/>
      <c r="S595" s="744"/>
      <c r="T595" s="744"/>
      <c r="U595" s="744"/>
      <c r="V595" s="744"/>
      <c r="W595" s="744"/>
      <c r="X595" s="744"/>
      <c r="Y595" s="744"/>
      <c r="Z595" s="744"/>
      <c r="AA595" s="744"/>
      <c r="AB595" s="744"/>
      <c r="AC595" s="744"/>
      <c r="AD595" s="744"/>
      <c r="AE595" s="744"/>
      <c r="AF595" s="744"/>
      <c r="AG595" s="744"/>
      <c r="AH595" s="744"/>
      <c r="AI595" s="744"/>
      <c r="AJ595" s="744"/>
      <c r="AK595" s="744"/>
      <c r="AL595" s="744"/>
      <c r="AM595" s="744"/>
      <c r="AN595" s="744"/>
      <c r="AO595" s="744"/>
      <c r="AP595" s="744"/>
      <c r="AQ595" s="744"/>
      <c r="AR595" s="744"/>
      <c r="AS595" s="744"/>
      <c r="AT595" s="744"/>
      <c r="AU595" s="744"/>
      <c r="AV595" s="744"/>
      <c r="AW595" s="744"/>
      <c r="AX595" s="744"/>
      <c r="AY595" s="744"/>
      <c r="AZ595" s="744"/>
      <c r="BA595" s="744"/>
      <c r="BB595" s="744"/>
      <c r="BC595" s="744"/>
      <c r="BD595" s="744"/>
      <c r="BE595" s="744"/>
      <c r="BF595" s="744"/>
      <c r="BG595" s="744"/>
      <c r="BH595" s="744"/>
      <c r="BI595" s="744"/>
      <c r="BJ595" s="744"/>
      <c r="BK595" s="744"/>
      <c r="BL595" s="744"/>
    </row>
    <row r="596" spans="1:64" s="752" customFormat="1" ht="15" customHeight="1">
      <c r="A596" s="746" t="s">
        <v>3595</v>
      </c>
      <c r="B596" s="746" t="s">
        <v>3596</v>
      </c>
      <c r="C596" s="766">
        <v>2021872</v>
      </c>
      <c r="D596" s="749">
        <v>44662</v>
      </c>
      <c r="E596" s="756" t="s">
        <v>3608</v>
      </c>
      <c r="F596" s="753">
        <v>3855000</v>
      </c>
      <c r="G596" s="765"/>
      <c r="H596" s="799">
        <f t="shared" si="8"/>
        <v>3855000</v>
      </c>
      <c r="I596" s="744"/>
      <c r="J596" s="744"/>
      <c r="K596" s="744"/>
      <c r="L596" s="744"/>
      <c r="M596" s="744"/>
      <c r="N596" s="744"/>
      <c r="O596" s="744"/>
      <c r="P596" s="744"/>
      <c r="Q596" s="744"/>
      <c r="R596" s="744"/>
      <c r="S596" s="744"/>
      <c r="T596" s="744"/>
      <c r="U596" s="744"/>
      <c r="V596" s="744"/>
      <c r="W596" s="744"/>
      <c r="X596" s="744"/>
      <c r="Y596" s="744"/>
      <c r="Z596" s="744"/>
      <c r="AA596" s="744"/>
      <c r="AB596" s="744"/>
      <c r="AC596" s="744"/>
      <c r="AD596" s="744"/>
      <c r="AE596" s="744"/>
      <c r="AF596" s="744"/>
      <c r="AG596" s="744"/>
      <c r="AH596" s="744"/>
      <c r="AI596" s="744"/>
      <c r="AJ596" s="744"/>
      <c r="AK596" s="744"/>
      <c r="AL596" s="744"/>
      <c r="AM596" s="744"/>
      <c r="AN596" s="744"/>
      <c r="AO596" s="744"/>
      <c r="AP596" s="744"/>
      <c r="AQ596" s="744"/>
      <c r="AR596" s="744"/>
      <c r="AS596" s="744"/>
      <c r="AT596" s="744"/>
      <c r="AU596" s="744"/>
      <c r="AV596" s="744"/>
      <c r="AW596" s="744"/>
      <c r="AX596" s="744"/>
      <c r="AY596" s="744"/>
      <c r="AZ596" s="744"/>
      <c r="BA596" s="744"/>
      <c r="BB596" s="744"/>
      <c r="BC596" s="744"/>
      <c r="BD596" s="744"/>
      <c r="BE596" s="744"/>
      <c r="BF596" s="744"/>
      <c r="BG596" s="744"/>
      <c r="BH596" s="744"/>
      <c r="BI596" s="744"/>
      <c r="BJ596" s="744"/>
      <c r="BK596" s="744"/>
      <c r="BL596" s="744"/>
    </row>
    <row r="597" spans="1:64" s="752" customFormat="1" ht="15" customHeight="1">
      <c r="A597" s="746" t="s">
        <v>3595</v>
      </c>
      <c r="B597" s="746" t="s">
        <v>3596</v>
      </c>
      <c r="C597" s="766">
        <v>2021872</v>
      </c>
      <c r="D597" s="749">
        <v>44662</v>
      </c>
      <c r="E597" s="756" t="s">
        <v>3609</v>
      </c>
      <c r="F597" s="753">
        <v>4459720</v>
      </c>
      <c r="G597" s="765"/>
      <c r="H597" s="799">
        <f t="shared" si="8"/>
        <v>4459720</v>
      </c>
      <c r="I597" s="744"/>
      <c r="J597" s="744"/>
      <c r="K597" s="744"/>
      <c r="L597" s="744"/>
      <c r="M597" s="744"/>
      <c r="N597" s="744"/>
      <c r="O597" s="744"/>
      <c r="P597" s="744"/>
      <c r="Q597" s="744"/>
      <c r="R597" s="744"/>
      <c r="S597" s="744"/>
      <c r="T597" s="744"/>
      <c r="U597" s="744"/>
      <c r="V597" s="744"/>
      <c r="W597" s="744"/>
      <c r="X597" s="744"/>
      <c r="Y597" s="744"/>
      <c r="Z597" s="744"/>
      <c r="AA597" s="744"/>
      <c r="AB597" s="744"/>
      <c r="AC597" s="744"/>
      <c r="AD597" s="744"/>
      <c r="AE597" s="744"/>
      <c r="AF597" s="744"/>
      <c r="AG597" s="744"/>
      <c r="AH597" s="744"/>
      <c r="AI597" s="744"/>
      <c r="AJ597" s="744"/>
      <c r="AK597" s="744"/>
      <c r="AL597" s="744"/>
      <c r="AM597" s="744"/>
      <c r="AN597" s="744"/>
      <c r="AO597" s="744"/>
      <c r="AP597" s="744"/>
      <c r="AQ597" s="744"/>
      <c r="AR597" s="744"/>
      <c r="AS597" s="744"/>
      <c r="AT597" s="744"/>
      <c r="AU597" s="744"/>
      <c r="AV597" s="744"/>
      <c r="AW597" s="744"/>
      <c r="AX597" s="744"/>
      <c r="AY597" s="744"/>
      <c r="AZ597" s="744"/>
      <c r="BA597" s="744"/>
      <c r="BB597" s="744"/>
      <c r="BC597" s="744"/>
      <c r="BD597" s="744"/>
      <c r="BE597" s="744"/>
      <c r="BF597" s="744"/>
      <c r="BG597" s="744"/>
      <c r="BH597" s="744"/>
      <c r="BI597" s="744"/>
      <c r="BJ597" s="744"/>
      <c r="BK597" s="744"/>
      <c r="BL597" s="744"/>
    </row>
    <row r="598" spans="1:64" s="752" customFormat="1" ht="15" customHeight="1">
      <c r="A598" s="746" t="s">
        <v>3595</v>
      </c>
      <c r="B598" s="746" t="s">
        <v>3599</v>
      </c>
      <c r="C598" s="766">
        <v>2021871</v>
      </c>
      <c r="D598" s="749">
        <v>44662</v>
      </c>
      <c r="E598" s="756" t="s">
        <v>3610</v>
      </c>
      <c r="F598" s="753">
        <v>5000000</v>
      </c>
      <c r="G598" s="765"/>
      <c r="H598" s="799">
        <f t="shared" si="8"/>
        <v>5000000</v>
      </c>
      <c r="I598" s="744"/>
      <c r="J598" s="744"/>
      <c r="K598" s="744"/>
      <c r="L598" s="744"/>
      <c r="M598" s="744"/>
      <c r="N598" s="744"/>
      <c r="O598" s="744"/>
      <c r="P598" s="744"/>
      <c r="Q598" s="744"/>
      <c r="R598" s="744"/>
      <c r="S598" s="744"/>
      <c r="T598" s="744"/>
      <c r="U598" s="744"/>
      <c r="V598" s="744"/>
      <c r="W598" s="744"/>
      <c r="X598" s="744"/>
      <c r="Y598" s="744"/>
      <c r="Z598" s="744"/>
      <c r="AA598" s="744"/>
      <c r="AB598" s="744"/>
      <c r="AC598" s="744"/>
      <c r="AD598" s="744"/>
      <c r="AE598" s="744"/>
      <c r="AF598" s="744"/>
      <c r="AG598" s="744"/>
      <c r="AH598" s="744"/>
      <c r="AI598" s="744"/>
      <c r="AJ598" s="744"/>
      <c r="AK598" s="744"/>
      <c r="AL598" s="744"/>
      <c r="AM598" s="744"/>
      <c r="AN598" s="744"/>
      <c r="AO598" s="744"/>
      <c r="AP598" s="744"/>
      <c r="AQ598" s="744"/>
      <c r="AR598" s="744"/>
      <c r="AS598" s="744"/>
      <c r="AT598" s="744"/>
      <c r="AU598" s="744"/>
      <c r="AV598" s="744"/>
      <c r="AW598" s="744"/>
      <c r="AX598" s="744"/>
      <c r="AY598" s="744"/>
      <c r="AZ598" s="744"/>
      <c r="BA598" s="744"/>
      <c r="BB598" s="744"/>
      <c r="BC598" s="744"/>
      <c r="BD598" s="744"/>
      <c r="BE598" s="744"/>
      <c r="BF598" s="744"/>
      <c r="BG598" s="744"/>
      <c r="BH598" s="744"/>
      <c r="BI598" s="744"/>
      <c r="BJ598" s="744"/>
      <c r="BK598" s="744"/>
      <c r="BL598" s="744"/>
    </row>
    <row r="599" spans="1:64" s="752" customFormat="1" ht="15" customHeight="1">
      <c r="A599" s="746" t="s">
        <v>3595</v>
      </c>
      <c r="B599" s="746" t="s">
        <v>3596</v>
      </c>
      <c r="C599" s="766">
        <v>2021872</v>
      </c>
      <c r="D599" s="749">
        <v>44662</v>
      </c>
      <c r="E599" s="756" t="s">
        <v>3611</v>
      </c>
      <c r="F599" s="753">
        <v>5223200</v>
      </c>
      <c r="G599" s="765"/>
      <c r="H599" s="799">
        <f t="shared" si="8"/>
        <v>5223200</v>
      </c>
      <c r="I599" s="744"/>
      <c r="J599" s="744"/>
      <c r="K599" s="744"/>
      <c r="L599" s="744"/>
      <c r="M599" s="744"/>
      <c r="N599" s="744"/>
      <c r="O599" s="744"/>
      <c r="P599" s="744"/>
      <c r="Q599" s="744"/>
      <c r="R599" s="744"/>
      <c r="S599" s="744"/>
      <c r="T599" s="744"/>
      <c r="U599" s="744"/>
      <c r="V599" s="744"/>
      <c r="W599" s="744"/>
      <c r="X599" s="744"/>
      <c r="Y599" s="744"/>
      <c r="Z599" s="744"/>
      <c r="AA599" s="744"/>
      <c r="AB599" s="744"/>
      <c r="AC599" s="744"/>
      <c r="AD599" s="744"/>
      <c r="AE599" s="744"/>
      <c r="AF599" s="744"/>
      <c r="AG599" s="744"/>
      <c r="AH599" s="744"/>
      <c r="AI599" s="744"/>
      <c r="AJ599" s="744"/>
      <c r="AK599" s="744"/>
      <c r="AL599" s="744"/>
      <c r="AM599" s="744"/>
      <c r="AN599" s="744"/>
      <c r="AO599" s="744"/>
      <c r="AP599" s="744"/>
      <c r="AQ599" s="744"/>
      <c r="AR599" s="744"/>
      <c r="AS599" s="744"/>
      <c r="AT599" s="744"/>
      <c r="AU599" s="744"/>
      <c r="AV599" s="744"/>
      <c r="AW599" s="744"/>
      <c r="AX599" s="744"/>
      <c r="AY599" s="744"/>
      <c r="AZ599" s="744"/>
      <c r="BA599" s="744"/>
      <c r="BB599" s="744"/>
      <c r="BC599" s="744"/>
      <c r="BD599" s="744"/>
      <c r="BE599" s="744"/>
      <c r="BF599" s="744"/>
      <c r="BG599" s="744"/>
      <c r="BH599" s="744"/>
      <c r="BI599" s="744"/>
      <c r="BJ599" s="744"/>
      <c r="BK599" s="744"/>
      <c r="BL599" s="744"/>
    </row>
    <row r="600" spans="1:64" s="752" customFormat="1" ht="15" customHeight="1">
      <c r="A600" s="746" t="s">
        <v>3595</v>
      </c>
      <c r="B600" s="746" t="s">
        <v>2614</v>
      </c>
      <c r="C600" s="754">
        <v>2021863</v>
      </c>
      <c r="D600" s="756" t="s">
        <v>3612</v>
      </c>
      <c r="E600" s="763" t="s">
        <v>2919</v>
      </c>
      <c r="F600" s="753">
        <v>1310000</v>
      </c>
      <c r="G600" s="765"/>
      <c r="H600" s="765"/>
      <c r="I600" s="744"/>
      <c r="J600" s="744"/>
      <c r="K600" s="744"/>
      <c r="L600" s="744"/>
      <c r="M600" s="744"/>
      <c r="N600" s="744"/>
      <c r="O600" s="744"/>
      <c r="P600" s="744"/>
      <c r="Q600" s="744"/>
      <c r="R600" s="744"/>
      <c r="S600" s="744"/>
      <c r="T600" s="744"/>
      <c r="U600" s="744"/>
      <c r="V600" s="744"/>
      <c r="W600" s="744"/>
      <c r="X600" s="744"/>
      <c r="Y600" s="744"/>
      <c r="Z600" s="744"/>
      <c r="AA600" s="744"/>
      <c r="AB600" s="744"/>
      <c r="AC600" s="744"/>
      <c r="AD600" s="744"/>
      <c r="AE600" s="744"/>
      <c r="AF600" s="744"/>
      <c r="AG600" s="744"/>
      <c r="AH600" s="744"/>
      <c r="AI600" s="744"/>
      <c r="AJ600" s="744"/>
      <c r="AK600" s="744"/>
      <c r="AL600" s="744"/>
      <c r="AM600" s="744"/>
      <c r="AN600" s="744"/>
      <c r="AO600" s="744"/>
      <c r="AP600" s="744"/>
      <c r="AQ600" s="744"/>
      <c r="AR600" s="744"/>
      <c r="AS600" s="744"/>
      <c r="AT600" s="744"/>
      <c r="AU600" s="744"/>
      <c r="AV600" s="744"/>
      <c r="AW600" s="744"/>
      <c r="AX600" s="744"/>
      <c r="AY600" s="744"/>
      <c r="AZ600" s="744"/>
      <c r="BA600" s="744"/>
      <c r="BB600" s="744"/>
      <c r="BC600" s="744"/>
      <c r="BD600" s="744"/>
      <c r="BE600" s="744"/>
      <c r="BF600" s="744"/>
      <c r="BG600" s="744"/>
      <c r="BH600" s="744"/>
      <c r="BI600" s="744"/>
      <c r="BJ600" s="744"/>
      <c r="BK600" s="744"/>
      <c r="BL600" s="744"/>
    </row>
    <row r="601" spans="1:64" s="752" customFormat="1" ht="15" customHeight="1">
      <c r="A601" s="746" t="s">
        <v>3595</v>
      </c>
      <c r="B601" s="746" t="s">
        <v>2955</v>
      </c>
      <c r="C601" s="766">
        <v>2021870</v>
      </c>
      <c r="D601" s="749">
        <v>44662</v>
      </c>
      <c r="E601" s="756" t="s">
        <v>3613</v>
      </c>
      <c r="F601" s="753">
        <v>397660</v>
      </c>
      <c r="G601" s="765"/>
      <c r="H601" s="765"/>
      <c r="I601" s="744"/>
      <c r="J601" s="744"/>
      <c r="K601" s="744"/>
      <c r="L601" s="744"/>
      <c r="M601" s="744"/>
      <c r="N601" s="744"/>
      <c r="O601" s="744"/>
      <c r="P601" s="744"/>
      <c r="Q601" s="744"/>
      <c r="R601" s="744"/>
      <c r="S601" s="744"/>
      <c r="T601" s="744"/>
      <c r="U601" s="744"/>
      <c r="V601" s="744"/>
      <c r="W601" s="744"/>
      <c r="X601" s="744"/>
      <c r="Y601" s="744"/>
      <c r="Z601" s="744"/>
      <c r="AA601" s="744"/>
      <c r="AB601" s="744"/>
      <c r="AC601" s="744"/>
      <c r="AD601" s="744"/>
      <c r="AE601" s="744"/>
      <c r="AF601" s="744"/>
      <c r="AG601" s="744"/>
      <c r="AH601" s="744"/>
      <c r="AI601" s="744"/>
      <c r="AJ601" s="744"/>
      <c r="AK601" s="744"/>
      <c r="AL601" s="744"/>
      <c r="AM601" s="744"/>
      <c r="AN601" s="744"/>
      <c r="AO601" s="744"/>
      <c r="AP601" s="744"/>
      <c r="AQ601" s="744"/>
      <c r="AR601" s="744"/>
      <c r="AS601" s="744"/>
      <c r="AT601" s="744"/>
      <c r="AU601" s="744"/>
      <c r="AV601" s="744"/>
      <c r="AW601" s="744"/>
      <c r="AX601" s="744"/>
      <c r="AY601" s="744"/>
      <c r="AZ601" s="744"/>
      <c r="BA601" s="744"/>
      <c r="BB601" s="744"/>
      <c r="BC601" s="744"/>
      <c r="BD601" s="744"/>
      <c r="BE601" s="744"/>
      <c r="BF601" s="744"/>
      <c r="BG601" s="744"/>
      <c r="BH601" s="744"/>
      <c r="BI601" s="744"/>
      <c r="BJ601" s="744"/>
      <c r="BK601" s="744"/>
      <c r="BL601" s="744"/>
    </row>
    <row r="602" spans="1:64" s="752" customFormat="1" ht="15" customHeight="1">
      <c r="A602" s="746" t="s">
        <v>3595</v>
      </c>
      <c r="B602" s="746" t="s">
        <v>2955</v>
      </c>
      <c r="C602" s="766">
        <v>2021870</v>
      </c>
      <c r="D602" s="749">
        <v>44662</v>
      </c>
      <c r="E602" s="756" t="s">
        <v>3614</v>
      </c>
      <c r="F602" s="753">
        <v>1180500</v>
      </c>
      <c r="G602" s="765"/>
      <c r="H602" s="765"/>
      <c r="I602" s="744"/>
      <c r="J602" s="744"/>
      <c r="K602" s="744"/>
      <c r="L602" s="744"/>
      <c r="M602" s="744"/>
      <c r="N602" s="744"/>
      <c r="O602" s="744"/>
      <c r="P602" s="744"/>
      <c r="Q602" s="744"/>
      <c r="R602" s="744"/>
      <c r="S602" s="744"/>
      <c r="T602" s="744"/>
      <c r="U602" s="744"/>
      <c r="V602" s="744"/>
      <c r="W602" s="744"/>
      <c r="X602" s="744"/>
      <c r="Y602" s="744"/>
      <c r="Z602" s="744"/>
      <c r="AA602" s="744"/>
      <c r="AB602" s="744"/>
      <c r="AC602" s="744"/>
      <c r="AD602" s="744"/>
      <c r="AE602" s="744"/>
      <c r="AF602" s="744"/>
      <c r="AG602" s="744"/>
      <c r="AH602" s="744"/>
      <c r="AI602" s="744"/>
      <c r="AJ602" s="744"/>
      <c r="AK602" s="744"/>
      <c r="AL602" s="744"/>
      <c r="AM602" s="744"/>
      <c r="AN602" s="744"/>
      <c r="AO602" s="744"/>
      <c r="AP602" s="744"/>
      <c r="AQ602" s="744"/>
      <c r="AR602" s="744"/>
      <c r="AS602" s="744"/>
      <c r="AT602" s="744"/>
      <c r="AU602" s="744"/>
      <c r="AV602" s="744"/>
      <c r="AW602" s="744"/>
      <c r="AX602" s="744"/>
      <c r="AY602" s="744"/>
      <c r="AZ602" s="744"/>
      <c r="BA602" s="744"/>
      <c r="BB602" s="744"/>
      <c r="BC602" s="744"/>
      <c r="BD602" s="744"/>
      <c r="BE602" s="744"/>
      <c r="BF602" s="744"/>
      <c r="BG602" s="744"/>
      <c r="BH602" s="744"/>
      <c r="BI602" s="744"/>
      <c r="BJ602" s="744"/>
      <c r="BK602" s="744"/>
      <c r="BL602" s="744"/>
    </row>
    <row r="603" spans="1:64" s="752" customFormat="1" ht="15" customHeight="1">
      <c r="A603" s="746" t="s">
        <v>3595</v>
      </c>
      <c r="B603" s="746" t="s">
        <v>2955</v>
      </c>
      <c r="C603" s="766">
        <v>2021870</v>
      </c>
      <c r="D603" s="749">
        <v>44662</v>
      </c>
      <c r="E603" s="756" t="s">
        <v>3615</v>
      </c>
      <c r="F603" s="753">
        <v>1743696.5</v>
      </c>
      <c r="G603" s="765"/>
      <c r="H603" s="765"/>
      <c r="I603" s="744"/>
      <c r="J603" s="744"/>
      <c r="K603" s="744"/>
      <c r="L603" s="744"/>
      <c r="M603" s="744"/>
      <c r="N603" s="744"/>
      <c r="O603" s="744"/>
      <c r="P603" s="744"/>
      <c r="Q603" s="744"/>
      <c r="R603" s="744"/>
      <c r="S603" s="744"/>
      <c r="T603" s="744"/>
      <c r="U603" s="744"/>
      <c r="V603" s="744"/>
      <c r="W603" s="744"/>
      <c r="X603" s="744"/>
      <c r="Y603" s="744"/>
      <c r="Z603" s="744"/>
      <c r="AA603" s="744"/>
      <c r="AB603" s="744"/>
      <c r="AC603" s="744"/>
      <c r="AD603" s="744"/>
      <c r="AE603" s="744"/>
      <c r="AF603" s="744"/>
      <c r="AG603" s="744"/>
      <c r="AH603" s="744"/>
      <c r="AI603" s="744"/>
      <c r="AJ603" s="744"/>
      <c r="AK603" s="744"/>
      <c r="AL603" s="744"/>
      <c r="AM603" s="744"/>
      <c r="AN603" s="744"/>
      <c r="AO603" s="744"/>
      <c r="AP603" s="744"/>
      <c r="AQ603" s="744"/>
      <c r="AR603" s="744"/>
      <c r="AS603" s="744"/>
      <c r="AT603" s="744"/>
      <c r="AU603" s="744"/>
      <c r="AV603" s="744"/>
      <c r="AW603" s="744"/>
      <c r="AX603" s="744"/>
      <c r="AY603" s="744"/>
      <c r="AZ603" s="744"/>
      <c r="BA603" s="744"/>
      <c r="BB603" s="744"/>
      <c r="BC603" s="744"/>
      <c r="BD603" s="744"/>
      <c r="BE603" s="744"/>
      <c r="BF603" s="744"/>
      <c r="BG603" s="744"/>
      <c r="BH603" s="744"/>
      <c r="BI603" s="744"/>
      <c r="BJ603" s="744"/>
      <c r="BK603" s="744"/>
      <c r="BL603" s="744"/>
    </row>
    <row r="604" spans="1:64" s="752" customFormat="1" ht="15" customHeight="1">
      <c r="A604" s="746" t="s">
        <v>3595</v>
      </c>
      <c r="B604" s="746" t="s">
        <v>2955</v>
      </c>
      <c r="C604" s="766">
        <v>2021870</v>
      </c>
      <c r="D604" s="749">
        <v>44662</v>
      </c>
      <c r="E604" s="756" t="s">
        <v>3616</v>
      </c>
      <c r="F604" s="753">
        <v>1749120</v>
      </c>
      <c r="G604" s="765"/>
      <c r="H604" s="765"/>
      <c r="I604" s="744"/>
      <c r="J604" s="744"/>
      <c r="K604" s="744"/>
      <c r="L604" s="744"/>
      <c r="M604" s="744"/>
      <c r="N604" s="744"/>
      <c r="O604" s="744"/>
      <c r="P604" s="744"/>
      <c r="Q604" s="744"/>
      <c r="R604" s="744"/>
      <c r="S604" s="744"/>
      <c r="T604" s="744"/>
      <c r="U604" s="744"/>
      <c r="V604" s="744"/>
      <c r="W604" s="744"/>
      <c r="X604" s="744"/>
      <c r="Y604" s="744"/>
      <c r="Z604" s="744"/>
      <c r="AA604" s="744"/>
      <c r="AB604" s="744"/>
      <c r="AC604" s="744"/>
      <c r="AD604" s="744"/>
      <c r="AE604" s="744"/>
      <c r="AF604" s="744"/>
      <c r="AG604" s="744"/>
      <c r="AH604" s="744"/>
      <c r="AI604" s="744"/>
      <c r="AJ604" s="744"/>
      <c r="AK604" s="744"/>
      <c r="AL604" s="744"/>
      <c r="AM604" s="744"/>
      <c r="AN604" s="744"/>
      <c r="AO604" s="744"/>
      <c r="AP604" s="744"/>
      <c r="AQ604" s="744"/>
      <c r="AR604" s="744"/>
      <c r="AS604" s="744"/>
      <c r="AT604" s="744"/>
      <c r="AU604" s="744"/>
      <c r="AV604" s="744"/>
      <c r="AW604" s="744"/>
      <c r="AX604" s="744"/>
      <c r="AY604" s="744"/>
      <c r="AZ604" s="744"/>
      <c r="BA604" s="744"/>
      <c r="BB604" s="744"/>
      <c r="BC604" s="744"/>
      <c r="BD604" s="744"/>
      <c r="BE604" s="744"/>
      <c r="BF604" s="744"/>
      <c r="BG604" s="744"/>
      <c r="BH604" s="744"/>
      <c r="BI604" s="744"/>
      <c r="BJ604" s="744"/>
      <c r="BK604" s="744"/>
      <c r="BL604" s="744"/>
    </row>
    <row r="605" spans="1:64" s="752" customFormat="1" ht="15" customHeight="1">
      <c r="A605" s="746" t="s">
        <v>3595</v>
      </c>
      <c r="B605" s="746" t="s">
        <v>2955</v>
      </c>
      <c r="C605" s="766">
        <v>2021870</v>
      </c>
      <c r="D605" s="749">
        <v>44662</v>
      </c>
      <c r="E605" s="756" t="s">
        <v>2956</v>
      </c>
      <c r="F605" s="753">
        <v>2052300</v>
      </c>
      <c r="G605" s="765"/>
      <c r="H605" s="765"/>
      <c r="I605" s="744"/>
      <c r="J605" s="744"/>
      <c r="K605" s="744"/>
      <c r="L605" s="744"/>
      <c r="M605" s="744"/>
      <c r="N605" s="744"/>
      <c r="O605" s="744"/>
      <c r="P605" s="744"/>
      <c r="Q605" s="744"/>
      <c r="R605" s="744"/>
      <c r="S605" s="744"/>
      <c r="T605" s="744"/>
      <c r="U605" s="744"/>
      <c r="V605" s="744"/>
      <c r="W605" s="744"/>
      <c r="X605" s="744"/>
      <c r="Y605" s="744"/>
      <c r="Z605" s="744"/>
      <c r="AA605" s="744"/>
      <c r="AB605" s="744"/>
      <c r="AC605" s="744"/>
      <c r="AD605" s="744"/>
      <c r="AE605" s="744"/>
      <c r="AF605" s="744"/>
      <c r="AG605" s="744"/>
      <c r="AH605" s="744"/>
      <c r="AI605" s="744"/>
      <c r="AJ605" s="744"/>
      <c r="AK605" s="744"/>
      <c r="AL605" s="744"/>
      <c r="AM605" s="744"/>
      <c r="AN605" s="744"/>
      <c r="AO605" s="744"/>
      <c r="AP605" s="744"/>
      <c r="AQ605" s="744"/>
      <c r="AR605" s="744"/>
      <c r="AS605" s="744"/>
      <c r="AT605" s="744"/>
      <c r="AU605" s="744"/>
      <c r="AV605" s="744"/>
      <c r="AW605" s="744"/>
      <c r="AX605" s="744"/>
      <c r="AY605" s="744"/>
      <c r="AZ605" s="744"/>
      <c r="BA605" s="744"/>
      <c r="BB605" s="744"/>
      <c r="BC605" s="744"/>
      <c r="BD605" s="744"/>
      <c r="BE605" s="744"/>
      <c r="BF605" s="744"/>
      <c r="BG605" s="744"/>
      <c r="BH605" s="744"/>
      <c r="BI605" s="744"/>
      <c r="BJ605" s="744"/>
      <c r="BK605" s="744"/>
      <c r="BL605" s="744"/>
    </row>
    <row r="606" spans="1:64" s="752" customFormat="1" ht="15" customHeight="1">
      <c r="A606" s="746" t="s">
        <v>3595</v>
      </c>
      <c r="B606" s="746" t="s">
        <v>2955</v>
      </c>
      <c r="C606" s="766">
        <v>2021870</v>
      </c>
      <c r="D606" s="749">
        <v>44662</v>
      </c>
      <c r="E606" s="756" t="s">
        <v>3617</v>
      </c>
      <c r="F606" s="753">
        <v>2769200</v>
      </c>
      <c r="G606" s="765"/>
      <c r="H606" s="765"/>
      <c r="I606" s="744"/>
      <c r="J606" s="744"/>
      <c r="K606" s="744"/>
      <c r="L606" s="744"/>
      <c r="M606" s="744"/>
      <c r="N606" s="744"/>
      <c r="O606" s="744"/>
      <c r="P606" s="744"/>
      <c r="Q606" s="744"/>
      <c r="R606" s="744"/>
      <c r="S606" s="744"/>
      <c r="T606" s="744"/>
      <c r="U606" s="744"/>
      <c r="V606" s="744"/>
      <c r="W606" s="744"/>
      <c r="X606" s="744"/>
      <c r="Y606" s="744"/>
      <c r="Z606" s="744"/>
      <c r="AA606" s="744"/>
      <c r="AB606" s="744"/>
      <c r="AC606" s="744"/>
      <c r="AD606" s="744"/>
      <c r="AE606" s="744"/>
      <c r="AF606" s="744"/>
      <c r="AG606" s="744"/>
      <c r="AH606" s="744"/>
      <c r="AI606" s="744"/>
      <c r="AJ606" s="744"/>
      <c r="AK606" s="744"/>
      <c r="AL606" s="744"/>
      <c r="AM606" s="744"/>
      <c r="AN606" s="744"/>
      <c r="AO606" s="744"/>
      <c r="AP606" s="744"/>
      <c r="AQ606" s="744"/>
      <c r="AR606" s="744"/>
      <c r="AS606" s="744"/>
      <c r="AT606" s="744"/>
      <c r="AU606" s="744"/>
      <c r="AV606" s="744"/>
      <c r="AW606" s="744"/>
      <c r="AX606" s="744"/>
      <c r="AY606" s="744"/>
      <c r="AZ606" s="744"/>
      <c r="BA606" s="744"/>
      <c r="BB606" s="744"/>
      <c r="BC606" s="744"/>
      <c r="BD606" s="744"/>
      <c r="BE606" s="744"/>
      <c r="BF606" s="744"/>
      <c r="BG606" s="744"/>
      <c r="BH606" s="744"/>
      <c r="BI606" s="744"/>
      <c r="BJ606" s="744"/>
      <c r="BK606" s="744"/>
      <c r="BL606" s="744"/>
    </row>
    <row r="607" spans="1:64" s="752" customFormat="1" ht="15" customHeight="1">
      <c r="A607" s="746" t="s">
        <v>3595</v>
      </c>
      <c r="B607" s="746" t="s">
        <v>2955</v>
      </c>
      <c r="C607" s="766">
        <v>2021870</v>
      </c>
      <c r="D607" s="749">
        <v>44662</v>
      </c>
      <c r="E607" s="756" t="s">
        <v>3618</v>
      </c>
      <c r="F607" s="753">
        <v>3064001.5</v>
      </c>
      <c r="G607" s="765"/>
      <c r="H607" s="765"/>
      <c r="I607" s="744"/>
      <c r="J607" s="744"/>
      <c r="K607" s="744"/>
      <c r="L607" s="744"/>
      <c r="M607" s="744"/>
      <c r="N607" s="744"/>
      <c r="O607" s="744"/>
      <c r="P607" s="744"/>
      <c r="Q607" s="744"/>
      <c r="R607" s="744"/>
      <c r="S607" s="744"/>
      <c r="T607" s="744"/>
      <c r="U607" s="744"/>
      <c r="V607" s="744"/>
      <c r="W607" s="744"/>
      <c r="X607" s="744"/>
      <c r="Y607" s="744"/>
      <c r="Z607" s="744"/>
      <c r="AA607" s="744"/>
      <c r="AB607" s="744"/>
      <c r="AC607" s="744"/>
      <c r="AD607" s="744"/>
      <c r="AE607" s="744"/>
      <c r="AF607" s="744"/>
      <c r="AG607" s="744"/>
      <c r="AH607" s="744"/>
      <c r="AI607" s="744"/>
      <c r="AJ607" s="744"/>
      <c r="AK607" s="744"/>
      <c r="AL607" s="744"/>
      <c r="AM607" s="744"/>
      <c r="AN607" s="744"/>
      <c r="AO607" s="744"/>
      <c r="AP607" s="744"/>
      <c r="AQ607" s="744"/>
      <c r="AR607" s="744"/>
      <c r="AS607" s="744"/>
      <c r="AT607" s="744"/>
      <c r="AU607" s="744"/>
      <c r="AV607" s="744"/>
      <c r="AW607" s="744"/>
      <c r="AX607" s="744"/>
      <c r="AY607" s="744"/>
      <c r="AZ607" s="744"/>
      <c r="BA607" s="744"/>
      <c r="BB607" s="744"/>
      <c r="BC607" s="744"/>
      <c r="BD607" s="744"/>
      <c r="BE607" s="744"/>
      <c r="BF607" s="744"/>
      <c r="BG607" s="744"/>
      <c r="BH607" s="744"/>
      <c r="BI607" s="744"/>
      <c r="BJ607" s="744"/>
      <c r="BK607" s="744"/>
      <c r="BL607" s="744"/>
    </row>
    <row r="608" spans="1:64" s="752" customFormat="1" ht="15" customHeight="1">
      <c r="A608" s="746" t="s">
        <v>3595</v>
      </c>
      <c r="B608" s="746" t="s">
        <v>2955</v>
      </c>
      <c r="C608" s="766">
        <v>2021870</v>
      </c>
      <c r="D608" s="749">
        <v>44662</v>
      </c>
      <c r="E608" s="756" t="s">
        <v>3619</v>
      </c>
      <c r="F608" s="753">
        <v>4217304</v>
      </c>
      <c r="G608" s="765"/>
      <c r="H608" s="765"/>
      <c r="I608" s="744"/>
      <c r="J608" s="744"/>
      <c r="K608" s="744"/>
      <c r="L608" s="744"/>
      <c r="M608" s="744"/>
      <c r="N608" s="744"/>
      <c r="O608" s="744"/>
      <c r="P608" s="744"/>
      <c r="Q608" s="744"/>
      <c r="R608" s="744"/>
      <c r="S608" s="744"/>
      <c r="T608" s="744"/>
      <c r="U608" s="744"/>
      <c r="V608" s="744"/>
      <c r="W608" s="744"/>
      <c r="X608" s="744"/>
      <c r="Y608" s="744"/>
      <c r="Z608" s="744"/>
      <c r="AA608" s="744"/>
      <c r="AB608" s="744"/>
      <c r="AC608" s="744"/>
      <c r="AD608" s="744"/>
      <c r="AE608" s="744"/>
      <c r="AF608" s="744"/>
      <c r="AG608" s="744"/>
      <c r="AH608" s="744"/>
      <c r="AI608" s="744"/>
      <c r="AJ608" s="744"/>
      <c r="AK608" s="744"/>
      <c r="AL608" s="744"/>
      <c r="AM608" s="744"/>
      <c r="AN608" s="744"/>
      <c r="AO608" s="744"/>
      <c r="AP608" s="744"/>
      <c r="AQ608" s="744"/>
      <c r="AR608" s="744"/>
      <c r="AS608" s="744"/>
      <c r="AT608" s="744"/>
      <c r="AU608" s="744"/>
      <c r="AV608" s="744"/>
      <c r="AW608" s="744"/>
      <c r="AX608" s="744"/>
      <c r="AY608" s="744"/>
      <c r="AZ608" s="744"/>
      <c r="BA608" s="744"/>
      <c r="BB608" s="744"/>
      <c r="BC608" s="744"/>
      <c r="BD608" s="744"/>
      <c r="BE608" s="744"/>
      <c r="BF608" s="744"/>
      <c r="BG608" s="744"/>
      <c r="BH608" s="744"/>
      <c r="BI608" s="744"/>
      <c r="BJ608" s="744"/>
      <c r="BK608" s="744"/>
      <c r="BL608" s="744"/>
    </row>
    <row r="609" spans="1:64" s="752" customFormat="1" ht="15" customHeight="1">
      <c r="A609" s="746" t="s">
        <v>3595</v>
      </c>
      <c r="B609" s="746" t="s">
        <v>3620</v>
      </c>
      <c r="C609" s="754">
        <v>3496523</v>
      </c>
      <c r="D609" s="767">
        <v>45479</v>
      </c>
      <c r="E609" s="763" t="s">
        <v>3621</v>
      </c>
      <c r="F609" s="753">
        <v>1198000</v>
      </c>
      <c r="G609" s="765"/>
      <c r="H609" s="765"/>
      <c r="I609" s="744"/>
      <c r="J609" s="744"/>
      <c r="K609" s="744"/>
      <c r="L609" s="744"/>
      <c r="M609" s="744"/>
      <c r="N609" s="744"/>
      <c r="O609" s="744"/>
      <c r="P609" s="744"/>
      <c r="Q609" s="744"/>
      <c r="R609" s="744"/>
      <c r="S609" s="744"/>
      <c r="T609" s="744"/>
      <c r="U609" s="744"/>
      <c r="V609" s="744"/>
      <c r="W609" s="744"/>
      <c r="X609" s="744"/>
      <c r="Y609" s="744"/>
      <c r="Z609" s="744"/>
      <c r="AA609" s="744"/>
      <c r="AB609" s="744"/>
      <c r="AC609" s="744"/>
      <c r="AD609" s="744"/>
      <c r="AE609" s="744"/>
      <c r="AF609" s="744"/>
      <c r="AG609" s="744"/>
      <c r="AH609" s="744"/>
      <c r="AI609" s="744"/>
      <c r="AJ609" s="744"/>
      <c r="AK609" s="744"/>
      <c r="AL609" s="744"/>
      <c r="AM609" s="744"/>
      <c r="AN609" s="744"/>
      <c r="AO609" s="744"/>
      <c r="AP609" s="744"/>
      <c r="AQ609" s="744"/>
      <c r="AR609" s="744"/>
      <c r="AS609" s="744"/>
      <c r="AT609" s="744"/>
      <c r="AU609" s="744"/>
      <c r="AV609" s="744"/>
      <c r="AW609" s="744"/>
      <c r="AX609" s="744"/>
      <c r="AY609" s="744"/>
      <c r="AZ609" s="744"/>
      <c r="BA609" s="744"/>
      <c r="BB609" s="744"/>
      <c r="BC609" s="744"/>
      <c r="BD609" s="744"/>
      <c r="BE609" s="744"/>
      <c r="BF609" s="744"/>
      <c r="BG609" s="744"/>
      <c r="BH609" s="744"/>
      <c r="BI609" s="744"/>
      <c r="BJ609" s="744"/>
      <c r="BK609" s="744"/>
      <c r="BL609" s="744"/>
    </row>
    <row r="610" spans="1:64" s="752" customFormat="1" ht="15" customHeight="1">
      <c r="A610" s="746" t="s">
        <v>3595</v>
      </c>
      <c r="B610" s="746" t="s">
        <v>2953</v>
      </c>
      <c r="C610" s="766">
        <v>2021868</v>
      </c>
      <c r="D610" s="749">
        <v>44662</v>
      </c>
      <c r="E610" s="756" t="s">
        <v>3622</v>
      </c>
      <c r="F610" s="753">
        <v>992384</v>
      </c>
      <c r="G610" s="765"/>
      <c r="H610" s="765"/>
      <c r="I610" s="744"/>
      <c r="J610" s="744"/>
      <c r="K610" s="744"/>
      <c r="L610" s="744"/>
      <c r="M610" s="744"/>
      <c r="N610" s="744"/>
      <c r="O610" s="744"/>
      <c r="P610" s="744"/>
      <c r="Q610" s="744"/>
      <c r="R610" s="744"/>
      <c r="S610" s="744"/>
      <c r="T610" s="744"/>
      <c r="U610" s="744"/>
      <c r="V610" s="744"/>
      <c r="W610" s="744"/>
      <c r="X610" s="744"/>
      <c r="Y610" s="744"/>
      <c r="Z610" s="744"/>
      <c r="AA610" s="744"/>
      <c r="AB610" s="744"/>
      <c r="AC610" s="744"/>
      <c r="AD610" s="744"/>
      <c r="AE610" s="744"/>
      <c r="AF610" s="744"/>
      <c r="AG610" s="744"/>
      <c r="AH610" s="744"/>
      <c r="AI610" s="744"/>
      <c r="AJ610" s="744"/>
      <c r="AK610" s="744"/>
      <c r="AL610" s="744"/>
      <c r="AM610" s="744"/>
      <c r="AN610" s="744"/>
      <c r="AO610" s="744"/>
      <c r="AP610" s="744"/>
      <c r="AQ610" s="744"/>
      <c r="AR610" s="744"/>
      <c r="AS610" s="744"/>
      <c r="AT610" s="744"/>
      <c r="AU610" s="744"/>
      <c r="AV610" s="744"/>
      <c r="AW610" s="744"/>
      <c r="AX610" s="744"/>
      <c r="AY610" s="744"/>
      <c r="AZ610" s="744"/>
      <c r="BA610" s="744"/>
      <c r="BB610" s="744"/>
      <c r="BC610" s="744"/>
      <c r="BD610" s="744"/>
      <c r="BE610" s="744"/>
      <c r="BF610" s="744"/>
      <c r="BG610" s="744"/>
      <c r="BH610" s="744"/>
      <c r="BI610" s="744"/>
      <c r="BJ610" s="744"/>
      <c r="BK610" s="744"/>
      <c r="BL610" s="744"/>
    </row>
    <row r="611" spans="1:64" s="752" customFormat="1" ht="15" customHeight="1">
      <c r="A611" s="746" t="s">
        <v>3595</v>
      </c>
      <c r="B611" s="746" t="s">
        <v>2953</v>
      </c>
      <c r="C611" s="766">
        <v>2021868</v>
      </c>
      <c r="D611" s="749">
        <v>44662</v>
      </c>
      <c r="E611" s="756" t="s">
        <v>3623</v>
      </c>
      <c r="F611" s="753">
        <v>1168000</v>
      </c>
      <c r="G611" s="765"/>
      <c r="H611" s="765"/>
      <c r="I611" s="744"/>
      <c r="J611" s="744"/>
      <c r="K611" s="744"/>
      <c r="L611" s="744"/>
      <c r="M611" s="744"/>
      <c r="N611" s="744"/>
      <c r="O611" s="744"/>
      <c r="P611" s="744"/>
      <c r="Q611" s="744"/>
      <c r="R611" s="744"/>
      <c r="S611" s="744"/>
      <c r="T611" s="744"/>
      <c r="U611" s="744"/>
      <c r="V611" s="744"/>
      <c r="W611" s="744"/>
      <c r="X611" s="744"/>
      <c r="Y611" s="744"/>
      <c r="Z611" s="744"/>
      <c r="AA611" s="744"/>
      <c r="AB611" s="744"/>
      <c r="AC611" s="744"/>
      <c r="AD611" s="744"/>
      <c r="AE611" s="744"/>
      <c r="AF611" s="744"/>
      <c r="AG611" s="744"/>
      <c r="AH611" s="744"/>
      <c r="AI611" s="744"/>
      <c r="AJ611" s="744"/>
      <c r="AK611" s="744"/>
      <c r="AL611" s="744"/>
      <c r="AM611" s="744"/>
      <c r="AN611" s="744"/>
      <c r="AO611" s="744"/>
      <c r="AP611" s="744"/>
      <c r="AQ611" s="744"/>
      <c r="AR611" s="744"/>
      <c r="AS611" s="744"/>
      <c r="AT611" s="744"/>
      <c r="AU611" s="744"/>
      <c r="AV611" s="744"/>
      <c r="AW611" s="744"/>
      <c r="AX611" s="744"/>
      <c r="AY611" s="744"/>
      <c r="AZ611" s="744"/>
      <c r="BA611" s="744"/>
      <c r="BB611" s="744"/>
      <c r="BC611" s="744"/>
      <c r="BD611" s="744"/>
      <c r="BE611" s="744"/>
      <c r="BF611" s="744"/>
      <c r="BG611" s="744"/>
      <c r="BH611" s="744"/>
      <c r="BI611" s="744"/>
      <c r="BJ611" s="744"/>
      <c r="BK611" s="744"/>
      <c r="BL611" s="744"/>
    </row>
    <row r="612" spans="1:64" s="752" customFormat="1" ht="15" customHeight="1">
      <c r="A612" s="746" t="s">
        <v>3595</v>
      </c>
      <c r="B612" s="746" t="s">
        <v>2953</v>
      </c>
      <c r="C612" s="766">
        <v>2021868</v>
      </c>
      <c r="D612" s="749">
        <v>44662</v>
      </c>
      <c r="E612" s="756" t="s">
        <v>3624</v>
      </c>
      <c r="F612" s="753">
        <v>1326000</v>
      </c>
      <c r="G612" s="765"/>
      <c r="H612" s="765"/>
      <c r="I612" s="744"/>
      <c r="J612" s="744"/>
      <c r="K612" s="744"/>
      <c r="L612" s="744"/>
      <c r="M612" s="744"/>
      <c r="N612" s="744"/>
      <c r="O612" s="744"/>
      <c r="P612" s="744"/>
      <c r="Q612" s="744"/>
      <c r="R612" s="744"/>
      <c r="S612" s="744"/>
      <c r="T612" s="744"/>
      <c r="U612" s="744"/>
      <c r="V612" s="744"/>
      <c r="W612" s="744"/>
      <c r="X612" s="744"/>
      <c r="Y612" s="744"/>
      <c r="Z612" s="744"/>
      <c r="AA612" s="744"/>
      <c r="AB612" s="744"/>
      <c r="AC612" s="744"/>
      <c r="AD612" s="744"/>
      <c r="AE612" s="744"/>
      <c r="AF612" s="744"/>
      <c r="AG612" s="744"/>
      <c r="AH612" s="744"/>
      <c r="AI612" s="744"/>
      <c r="AJ612" s="744"/>
      <c r="AK612" s="744"/>
      <c r="AL612" s="744"/>
      <c r="AM612" s="744"/>
      <c r="AN612" s="744"/>
      <c r="AO612" s="744"/>
      <c r="AP612" s="744"/>
      <c r="AQ612" s="744"/>
      <c r="AR612" s="744"/>
      <c r="AS612" s="744"/>
      <c r="AT612" s="744"/>
      <c r="AU612" s="744"/>
      <c r="AV612" s="744"/>
      <c r="AW612" s="744"/>
      <c r="AX612" s="744"/>
      <c r="AY612" s="744"/>
      <c r="AZ612" s="744"/>
      <c r="BA612" s="744"/>
      <c r="BB612" s="744"/>
      <c r="BC612" s="744"/>
      <c r="BD612" s="744"/>
      <c r="BE612" s="744"/>
      <c r="BF612" s="744"/>
      <c r="BG612" s="744"/>
      <c r="BH612" s="744"/>
      <c r="BI612" s="744"/>
      <c r="BJ612" s="744"/>
      <c r="BK612" s="744"/>
      <c r="BL612" s="744"/>
    </row>
    <row r="613" spans="1:64" s="752" customFormat="1" ht="15" customHeight="1">
      <c r="A613" s="746" t="s">
        <v>3595</v>
      </c>
      <c r="B613" s="746" t="s">
        <v>2953</v>
      </c>
      <c r="C613" s="766">
        <v>2021868</v>
      </c>
      <c r="D613" s="749">
        <v>44662</v>
      </c>
      <c r="E613" s="756" t="s">
        <v>3625</v>
      </c>
      <c r="F613" s="753">
        <v>2534060</v>
      </c>
      <c r="G613" s="765"/>
      <c r="H613" s="765"/>
      <c r="I613" s="744"/>
      <c r="J613" s="744"/>
      <c r="K613" s="744"/>
      <c r="L613" s="744"/>
      <c r="M613" s="744"/>
      <c r="N613" s="744"/>
      <c r="O613" s="744"/>
      <c r="P613" s="744"/>
      <c r="Q613" s="744"/>
      <c r="R613" s="744"/>
      <c r="S613" s="744"/>
      <c r="T613" s="744"/>
      <c r="U613" s="744"/>
      <c r="V613" s="744"/>
      <c r="W613" s="744"/>
      <c r="X613" s="744"/>
      <c r="Y613" s="744"/>
      <c r="Z613" s="744"/>
      <c r="AA613" s="744"/>
      <c r="AB613" s="744"/>
      <c r="AC613" s="744"/>
      <c r="AD613" s="744"/>
      <c r="AE613" s="744"/>
      <c r="AF613" s="744"/>
      <c r="AG613" s="744"/>
      <c r="AH613" s="744"/>
      <c r="AI613" s="744"/>
      <c r="AJ613" s="744"/>
      <c r="AK613" s="744"/>
      <c r="AL613" s="744"/>
      <c r="AM613" s="744"/>
      <c r="AN613" s="744"/>
      <c r="AO613" s="744"/>
      <c r="AP613" s="744"/>
      <c r="AQ613" s="744"/>
      <c r="AR613" s="744"/>
      <c r="AS613" s="744"/>
      <c r="AT613" s="744"/>
      <c r="AU613" s="744"/>
      <c r="AV613" s="744"/>
      <c r="AW613" s="744"/>
      <c r="AX613" s="744"/>
      <c r="AY613" s="744"/>
      <c r="AZ613" s="744"/>
      <c r="BA613" s="744"/>
      <c r="BB613" s="744"/>
      <c r="BC613" s="744"/>
      <c r="BD613" s="744"/>
      <c r="BE613" s="744"/>
      <c r="BF613" s="744"/>
      <c r="BG613" s="744"/>
      <c r="BH613" s="744"/>
      <c r="BI613" s="744"/>
      <c r="BJ613" s="744"/>
      <c r="BK613" s="744"/>
      <c r="BL613" s="744"/>
    </row>
    <row r="614" spans="1:64" s="752" customFormat="1" ht="15" customHeight="1">
      <c r="A614" s="746" t="s">
        <v>3595</v>
      </c>
      <c r="B614" s="746" t="s">
        <v>2953</v>
      </c>
      <c r="C614" s="766">
        <v>2021868</v>
      </c>
      <c r="D614" s="749">
        <v>44662</v>
      </c>
      <c r="E614" s="756" t="s">
        <v>3626</v>
      </c>
      <c r="F614" s="753">
        <v>2750000</v>
      </c>
      <c r="G614" s="765"/>
      <c r="H614" s="765"/>
      <c r="I614" s="744"/>
      <c r="J614" s="744"/>
      <c r="K614" s="744"/>
      <c r="L614" s="744"/>
      <c r="M614" s="744"/>
      <c r="N614" s="744"/>
      <c r="O614" s="744"/>
      <c r="P614" s="744"/>
      <c r="Q614" s="744"/>
      <c r="R614" s="744"/>
      <c r="S614" s="744"/>
      <c r="T614" s="744"/>
      <c r="U614" s="744"/>
      <c r="V614" s="744"/>
      <c r="W614" s="744"/>
      <c r="X614" s="744"/>
      <c r="Y614" s="744"/>
      <c r="Z614" s="744"/>
      <c r="AA614" s="744"/>
      <c r="AB614" s="744"/>
      <c r="AC614" s="744"/>
      <c r="AD614" s="744"/>
      <c r="AE614" s="744"/>
      <c r="AF614" s="744"/>
      <c r="AG614" s="744"/>
      <c r="AH614" s="744"/>
      <c r="AI614" s="744"/>
      <c r="AJ614" s="744"/>
      <c r="AK614" s="744"/>
      <c r="AL614" s="744"/>
      <c r="AM614" s="744"/>
      <c r="AN614" s="744"/>
      <c r="AO614" s="744"/>
      <c r="AP614" s="744"/>
      <c r="AQ614" s="744"/>
      <c r="AR614" s="744"/>
      <c r="AS614" s="744"/>
      <c r="AT614" s="744"/>
      <c r="AU614" s="744"/>
      <c r="AV614" s="744"/>
      <c r="AW614" s="744"/>
      <c r="AX614" s="744"/>
      <c r="AY614" s="744"/>
      <c r="AZ614" s="744"/>
      <c r="BA614" s="744"/>
      <c r="BB614" s="744"/>
      <c r="BC614" s="744"/>
      <c r="BD614" s="744"/>
      <c r="BE614" s="744"/>
      <c r="BF614" s="744"/>
      <c r="BG614" s="744"/>
      <c r="BH614" s="744"/>
      <c r="BI614" s="744"/>
      <c r="BJ614" s="744"/>
      <c r="BK614" s="744"/>
      <c r="BL614" s="744"/>
    </row>
    <row r="615" spans="1:64" s="752" customFormat="1" ht="15" customHeight="1">
      <c r="A615" s="746" t="s">
        <v>3595</v>
      </c>
      <c r="B615" s="746" t="s">
        <v>2953</v>
      </c>
      <c r="C615" s="766">
        <v>2021868</v>
      </c>
      <c r="D615" s="749">
        <v>44662</v>
      </c>
      <c r="E615" s="756" t="s">
        <v>3627</v>
      </c>
      <c r="F615" s="753">
        <v>4050300</v>
      </c>
      <c r="G615" s="765"/>
      <c r="H615" s="765"/>
      <c r="I615" s="744"/>
      <c r="J615" s="744"/>
      <c r="K615" s="744"/>
      <c r="L615" s="744"/>
      <c r="M615" s="744"/>
      <c r="N615" s="744"/>
      <c r="O615" s="744"/>
      <c r="P615" s="744"/>
      <c r="Q615" s="744"/>
      <c r="R615" s="744"/>
      <c r="S615" s="744"/>
      <c r="T615" s="744"/>
      <c r="U615" s="744"/>
      <c r="V615" s="744"/>
      <c r="W615" s="744"/>
      <c r="X615" s="744"/>
      <c r="Y615" s="744"/>
      <c r="Z615" s="744"/>
      <c r="AA615" s="744"/>
      <c r="AB615" s="744"/>
      <c r="AC615" s="744"/>
      <c r="AD615" s="744"/>
      <c r="AE615" s="744"/>
      <c r="AF615" s="744"/>
      <c r="AG615" s="744"/>
      <c r="AH615" s="744"/>
      <c r="AI615" s="744"/>
      <c r="AJ615" s="744"/>
      <c r="AK615" s="744"/>
      <c r="AL615" s="744"/>
      <c r="AM615" s="744"/>
      <c r="AN615" s="744"/>
      <c r="AO615" s="744"/>
      <c r="AP615" s="744"/>
      <c r="AQ615" s="744"/>
      <c r="AR615" s="744"/>
      <c r="AS615" s="744"/>
      <c r="AT615" s="744"/>
      <c r="AU615" s="744"/>
      <c r="AV615" s="744"/>
      <c r="AW615" s="744"/>
      <c r="AX615" s="744"/>
      <c r="AY615" s="744"/>
      <c r="AZ615" s="744"/>
      <c r="BA615" s="744"/>
      <c r="BB615" s="744"/>
      <c r="BC615" s="744"/>
      <c r="BD615" s="744"/>
      <c r="BE615" s="744"/>
      <c r="BF615" s="744"/>
      <c r="BG615" s="744"/>
      <c r="BH615" s="744"/>
      <c r="BI615" s="744"/>
      <c r="BJ615" s="744"/>
      <c r="BK615" s="744"/>
      <c r="BL615" s="744"/>
    </row>
    <row r="616" spans="1:64" s="752" customFormat="1" ht="15" customHeight="1">
      <c r="A616" s="746" t="s">
        <v>3595</v>
      </c>
      <c r="B616" s="746" t="s">
        <v>2953</v>
      </c>
      <c r="C616" s="766">
        <v>2021868</v>
      </c>
      <c r="D616" s="749">
        <v>44662</v>
      </c>
      <c r="E616" s="756" t="s">
        <v>3628</v>
      </c>
      <c r="F616" s="753">
        <v>4297600</v>
      </c>
      <c r="G616" s="765"/>
      <c r="H616" s="765"/>
      <c r="I616" s="744"/>
      <c r="J616" s="744"/>
      <c r="K616" s="744"/>
      <c r="L616" s="744"/>
      <c r="M616" s="744"/>
      <c r="N616" s="744"/>
      <c r="O616" s="744"/>
      <c r="P616" s="744"/>
      <c r="Q616" s="744"/>
      <c r="R616" s="744"/>
      <c r="S616" s="744"/>
      <c r="T616" s="744"/>
      <c r="U616" s="744"/>
      <c r="V616" s="744"/>
      <c r="W616" s="744"/>
      <c r="X616" s="744"/>
      <c r="Y616" s="744"/>
      <c r="Z616" s="744"/>
      <c r="AA616" s="744"/>
      <c r="AB616" s="744"/>
      <c r="AC616" s="744"/>
      <c r="AD616" s="744"/>
      <c r="AE616" s="744"/>
      <c r="AF616" s="744"/>
      <c r="AG616" s="744"/>
      <c r="AH616" s="744"/>
      <c r="AI616" s="744"/>
      <c r="AJ616" s="744"/>
      <c r="AK616" s="744"/>
      <c r="AL616" s="744"/>
      <c r="AM616" s="744"/>
      <c r="AN616" s="744"/>
      <c r="AO616" s="744"/>
      <c r="AP616" s="744"/>
      <c r="AQ616" s="744"/>
      <c r="AR616" s="744"/>
      <c r="AS616" s="744"/>
      <c r="AT616" s="744"/>
      <c r="AU616" s="744"/>
      <c r="AV616" s="744"/>
      <c r="AW616" s="744"/>
      <c r="AX616" s="744"/>
      <c r="AY616" s="744"/>
      <c r="AZ616" s="744"/>
      <c r="BA616" s="744"/>
      <c r="BB616" s="744"/>
      <c r="BC616" s="744"/>
      <c r="BD616" s="744"/>
      <c r="BE616" s="744"/>
      <c r="BF616" s="744"/>
      <c r="BG616" s="744"/>
      <c r="BH616" s="744"/>
      <c r="BI616" s="744"/>
      <c r="BJ616" s="744"/>
      <c r="BK616" s="744"/>
      <c r="BL616" s="744"/>
    </row>
    <row r="617" spans="1:64" s="752" customFormat="1" ht="15" customHeight="1">
      <c r="A617" s="746" t="s">
        <v>3595</v>
      </c>
      <c r="B617" s="746" t="s">
        <v>2953</v>
      </c>
      <c r="C617" s="766">
        <v>2021868</v>
      </c>
      <c r="D617" s="749">
        <v>44662</v>
      </c>
      <c r="E617" s="756" t="s">
        <v>3629</v>
      </c>
      <c r="F617" s="753">
        <v>15955868</v>
      </c>
      <c r="G617" s="765"/>
      <c r="H617" s="765"/>
      <c r="I617" s="744"/>
      <c r="J617" s="744"/>
      <c r="K617" s="744"/>
      <c r="L617" s="744"/>
      <c r="M617" s="744"/>
      <c r="N617" s="744"/>
      <c r="O617" s="744"/>
      <c r="P617" s="744"/>
      <c r="Q617" s="744"/>
      <c r="R617" s="744"/>
      <c r="S617" s="744"/>
      <c r="T617" s="744"/>
      <c r="U617" s="744"/>
      <c r="V617" s="744"/>
      <c r="W617" s="744"/>
      <c r="X617" s="744"/>
      <c r="Y617" s="744"/>
      <c r="Z617" s="744"/>
      <c r="AA617" s="744"/>
      <c r="AB617" s="744"/>
      <c r="AC617" s="744"/>
      <c r="AD617" s="744"/>
      <c r="AE617" s="744"/>
      <c r="AF617" s="744"/>
      <c r="AG617" s="744"/>
      <c r="AH617" s="744"/>
      <c r="AI617" s="744"/>
      <c r="AJ617" s="744"/>
      <c r="AK617" s="744"/>
      <c r="AL617" s="744"/>
      <c r="AM617" s="744"/>
      <c r="AN617" s="744"/>
      <c r="AO617" s="744"/>
      <c r="AP617" s="744"/>
      <c r="AQ617" s="744"/>
      <c r="AR617" s="744"/>
      <c r="AS617" s="744"/>
      <c r="AT617" s="744"/>
      <c r="AU617" s="744"/>
      <c r="AV617" s="744"/>
      <c r="AW617" s="744"/>
      <c r="AX617" s="744"/>
      <c r="AY617" s="744"/>
      <c r="AZ617" s="744"/>
      <c r="BA617" s="744"/>
      <c r="BB617" s="744"/>
      <c r="BC617" s="744"/>
      <c r="BD617" s="744"/>
      <c r="BE617" s="744"/>
      <c r="BF617" s="744"/>
      <c r="BG617" s="744"/>
      <c r="BH617" s="744"/>
      <c r="BI617" s="744"/>
      <c r="BJ617" s="744"/>
      <c r="BK617" s="744"/>
      <c r="BL617" s="744"/>
    </row>
    <row r="618" spans="1:64" s="752" customFormat="1" ht="15" customHeight="1">
      <c r="A618" s="746" t="s">
        <v>3595</v>
      </c>
      <c r="B618" s="746" t="s">
        <v>3599</v>
      </c>
      <c r="C618" s="766">
        <v>2021871</v>
      </c>
      <c r="D618" s="749">
        <v>44662</v>
      </c>
      <c r="E618" s="756" t="s">
        <v>3630</v>
      </c>
      <c r="F618" s="753">
        <v>3100000</v>
      </c>
      <c r="G618" s="765"/>
      <c r="H618" s="765"/>
      <c r="I618" s="744"/>
      <c r="J618" s="744"/>
      <c r="K618" s="744"/>
      <c r="L618" s="744"/>
      <c r="M618" s="744"/>
      <c r="N618" s="744"/>
      <c r="O618" s="744"/>
      <c r="P618" s="744"/>
      <c r="Q618" s="744"/>
      <c r="R618" s="744"/>
      <c r="S618" s="744"/>
      <c r="T618" s="744"/>
      <c r="U618" s="744"/>
      <c r="V618" s="744"/>
      <c r="W618" s="744"/>
      <c r="X618" s="744"/>
      <c r="Y618" s="744"/>
      <c r="Z618" s="744"/>
      <c r="AA618" s="744"/>
      <c r="AB618" s="744"/>
      <c r="AC618" s="744"/>
      <c r="AD618" s="744"/>
      <c r="AE618" s="744"/>
      <c r="AF618" s="744"/>
      <c r="AG618" s="744"/>
      <c r="AH618" s="744"/>
      <c r="AI618" s="744"/>
      <c r="AJ618" s="744"/>
      <c r="AK618" s="744"/>
      <c r="AL618" s="744"/>
      <c r="AM618" s="744"/>
      <c r="AN618" s="744"/>
      <c r="AO618" s="744"/>
      <c r="AP618" s="744"/>
      <c r="AQ618" s="744"/>
      <c r="AR618" s="744"/>
      <c r="AS618" s="744"/>
      <c r="AT618" s="744"/>
      <c r="AU618" s="744"/>
      <c r="AV618" s="744"/>
      <c r="AW618" s="744"/>
      <c r="AX618" s="744"/>
      <c r="AY618" s="744"/>
      <c r="AZ618" s="744"/>
      <c r="BA618" s="744"/>
      <c r="BB618" s="744"/>
      <c r="BC618" s="744"/>
      <c r="BD618" s="744"/>
      <c r="BE618" s="744"/>
      <c r="BF618" s="744"/>
      <c r="BG618" s="744"/>
      <c r="BH618" s="744"/>
      <c r="BI618" s="744"/>
      <c r="BJ618" s="744"/>
      <c r="BK618" s="744"/>
      <c r="BL618" s="744"/>
    </row>
    <row r="619" spans="1:64" s="752" customFormat="1" ht="15" customHeight="1">
      <c r="A619" s="746" t="s">
        <v>3595</v>
      </c>
      <c r="B619" s="746" t="s">
        <v>3599</v>
      </c>
      <c r="C619" s="766">
        <v>2021871</v>
      </c>
      <c r="D619" s="749">
        <v>44662</v>
      </c>
      <c r="E619" s="756" t="s">
        <v>3631</v>
      </c>
      <c r="F619" s="753">
        <v>5000000</v>
      </c>
      <c r="G619" s="765"/>
      <c r="H619" s="765"/>
      <c r="I619" s="744"/>
      <c r="J619" s="744"/>
      <c r="K619" s="744"/>
      <c r="L619" s="744"/>
      <c r="M619" s="744"/>
      <c r="N619" s="744"/>
      <c r="O619" s="744"/>
      <c r="P619" s="744"/>
      <c r="Q619" s="744"/>
      <c r="R619" s="744"/>
      <c r="S619" s="744"/>
      <c r="T619" s="744"/>
      <c r="U619" s="744"/>
      <c r="V619" s="744"/>
      <c r="W619" s="744"/>
      <c r="X619" s="744"/>
      <c r="Y619" s="744"/>
      <c r="Z619" s="744"/>
      <c r="AA619" s="744"/>
      <c r="AB619" s="744"/>
      <c r="AC619" s="744"/>
      <c r="AD619" s="744"/>
      <c r="AE619" s="744"/>
      <c r="AF619" s="744"/>
      <c r="AG619" s="744"/>
      <c r="AH619" s="744"/>
      <c r="AI619" s="744"/>
      <c r="AJ619" s="744"/>
      <c r="AK619" s="744"/>
      <c r="AL619" s="744"/>
      <c r="AM619" s="744"/>
      <c r="AN619" s="744"/>
      <c r="AO619" s="744"/>
      <c r="AP619" s="744"/>
      <c r="AQ619" s="744"/>
      <c r="AR619" s="744"/>
      <c r="AS619" s="744"/>
      <c r="AT619" s="744"/>
      <c r="AU619" s="744"/>
      <c r="AV619" s="744"/>
      <c r="AW619" s="744"/>
      <c r="AX619" s="744"/>
      <c r="AY619" s="744"/>
      <c r="AZ619" s="744"/>
      <c r="BA619" s="744"/>
      <c r="BB619" s="744"/>
      <c r="BC619" s="744"/>
      <c r="BD619" s="744"/>
      <c r="BE619" s="744"/>
      <c r="BF619" s="744"/>
      <c r="BG619" s="744"/>
      <c r="BH619" s="744"/>
      <c r="BI619" s="744"/>
      <c r="BJ619" s="744"/>
      <c r="BK619" s="744"/>
      <c r="BL619" s="744"/>
    </row>
    <row r="620" spans="1:64" s="752" customFormat="1" ht="15" customHeight="1">
      <c r="A620" s="746" t="s">
        <v>3595</v>
      </c>
      <c r="B620" s="746" t="s">
        <v>3599</v>
      </c>
      <c r="C620" s="766">
        <v>2021871</v>
      </c>
      <c r="D620" s="749">
        <v>44662</v>
      </c>
      <c r="E620" s="756" t="s">
        <v>3632</v>
      </c>
      <c r="F620" s="753">
        <v>6536000</v>
      </c>
      <c r="G620" s="765"/>
      <c r="H620" s="765"/>
      <c r="I620" s="744"/>
      <c r="J620" s="744"/>
      <c r="K620" s="744"/>
      <c r="L620" s="744"/>
      <c r="M620" s="744"/>
      <c r="N620" s="744"/>
      <c r="O620" s="744"/>
      <c r="P620" s="744"/>
      <c r="Q620" s="744"/>
      <c r="R620" s="744"/>
      <c r="S620" s="744"/>
      <c r="T620" s="744"/>
      <c r="U620" s="744"/>
      <c r="V620" s="744"/>
      <c r="W620" s="744"/>
      <c r="X620" s="744"/>
      <c r="Y620" s="744"/>
      <c r="Z620" s="744"/>
      <c r="AA620" s="744"/>
      <c r="AB620" s="744"/>
      <c r="AC620" s="744"/>
      <c r="AD620" s="744"/>
      <c r="AE620" s="744"/>
      <c r="AF620" s="744"/>
      <c r="AG620" s="744"/>
      <c r="AH620" s="744"/>
      <c r="AI620" s="744"/>
      <c r="AJ620" s="744"/>
      <c r="AK620" s="744"/>
      <c r="AL620" s="744"/>
      <c r="AM620" s="744"/>
      <c r="AN620" s="744"/>
      <c r="AO620" s="744"/>
      <c r="AP620" s="744"/>
      <c r="AQ620" s="744"/>
      <c r="AR620" s="744"/>
      <c r="AS620" s="744"/>
      <c r="AT620" s="744"/>
      <c r="AU620" s="744"/>
      <c r="AV620" s="744"/>
      <c r="AW620" s="744"/>
      <c r="AX620" s="744"/>
      <c r="AY620" s="744"/>
      <c r="AZ620" s="744"/>
      <c r="BA620" s="744"/>
      <c r="BB620" s="744"/>
      <c r="BC620" s="744"/>
      <c r="BD620" s="744"/>
      <c r="BE620" s="744"/>
      <c r="BF620" s="744"/>
      <c r="BG620" s="744"/>
      <c r="BH620" s="744"/>
      <c r="BI620" s="744"/>
      <c r="BJ620" s="744"/>
      <c r="BK620" s="744"/>
      <c r="BL620" s="744"/>
    </row>
    <row r="621" spans="1:64" s="752" customFormat="1" ht="15" customHeight="1">
      <c r="A621" s="746" t="s">
        <v>3595</v>
      </c>
      <c r="B621" s="746" t="s">
        <v>3599</v>
      </c>
      <c r="C621" s="766">
        <v>2021871</v>
      </c>
      <c r="D621" s="749">
        <v>44662</v>
      </c>
      <c r="E621" s="756" t="s">
        <v>3633</v>
      </c>
      <c r="F621" s="753">
        <v>6522000</v>
      </c>
      <c r="G621" s="765"/>
      <c r="H621" s="765"/>
      <c r="I621" s="744"/>
      <c r="J621" s="744"/>
      <c r="K621" s="744"/>
      <c r="L621" s="744"/>
      <c r="M621" s="744"/>
      <c r="N621" s="744"/>
      <c r="O621" s="744"/>
      <c r="P621" s="744"/>
      <c r="Q621" s="744"/>
      <c r="R621" s="744"/>
      <c r="S621" s="744"/>
      <c r="T621" s="744"/>
      <c r="U621" s="744"/>
      <c r="V621" s="744"/>
      <c r="W621" s="744"/>
      <c r="X621" s="744"/>
      <c r="Y621" s="744"/>
      <c r="Z621" s="744"/>
      <c r="AA621" s="744"/>
      <c r="AB621" s="744"/>
      <c r="AC621" s="744"/>
      <c r="AD621" s="744"/>
      <c r="AE621" s="744"/>
      <c r="AF621" s="744"/>
      <c r="AG621" s="744"/>
      <c r="AH621" s="744"/>
      <c r="AI621" s="744"/>
      <c r="AJ621" s="744"/>
      <c r="AK621" s="744"/>
      <c r="AL621" s="744"/>
      <c r="AM621" s="744"/>
      <c r="AN621" s="744"/>
      <c r="AO621" s="744"/>
      <c r="AP621" s="744"/>
      <c r="AQ621" s="744"/>
      <c r="AR621" s="744"/>
      <c r="AS621" s="744"/>
      <c r="AT621" s="744"/>
      <c r="AU621" s="744"/>
      <c r="AV621" s="744"/>
      <c r="AW621" s="744"/>
      <c r="AX621" s="744"/>
      <c r="AY621" s="744"/>
      <c r="AZ621" s="744"/>
      <c r="BA621" s="744"/>
      <c r="BB621" s="744"/>
      <c r="BC621" s="744"/>
      <c r="BD621" s="744"/>
      <c r="BE621" s="744"/>
      <c r="BF621" s="744"/>
      <c r="BG621" s="744"/>
      <c r="BH621" s="744"/>
      <c r="BI621" s="744"/>
      <c r="BJ621" s="744"/>
      <c r="BK621" s="744"/>
      <c r="BL621" s="744"/>
    </row>
    <row r="622" spans="1:64" s="752" customFormat="1" ht="15" customHeight="1">
      <c r="A622" s="746" t="s">
        <v>3595</v>
      </c>
      <c r="B622" s="746" t="s">
        <v>3599</v>
      </c>
      <c r="C622" s="766">
        <v>2021871</v>
      </c>
      <c r="D622" s="749">
        <v>44662</v>
      </c>
      <c r="E622" s="756" t="s">
        <v>3634</v>
      </c>
      <c r="F622" s="753">
        <v>13920000</v>
      </c>
      <c r="G622" s="765"/>
      <c r="H622" s="765"/>
      <c r="I622" s="744"/>
      <c r="J622" s="744"/>
      <c r="K622" s="744"/>
      <c r="L622" s="744"/>
      <c r="M622" s="744"/>
      <c r="N622" s="744"/>
      <c r="O622" s="744"/>
      <c r="P622" s="744"/>
      <c r="Q622" s="744"/>
      <c r="R622" s="744"/>
      <c r="S622" s="744"/>
      <c r="T622" s="744"/>
      <c r="U622" s="744"/>
      <c r="V622" s="744"/>
      <c r="W622" s="744"/>
      <c r="X622" s="744"/>
      <c r="Y622" s="744"/>
      <c r="Z622" s="744"/>
      <c r="AA622" s="744"/>
      <c r="AB622" s="744"/>
      <c r="AC622" s="744"/>
      <c r="AD622" s="744"/>
      <c r="AE622" s="744"/>
      <c r="AF622" s="744"/>
      <c r="AG622" s="744"/>
      <c r="AH622" s="744"/>
      <c r="AI622" s="744"/>
      <c r="AJ622" s="744"/>
      <c r="AK622" s="744"/>
      <c r="AL622" s="744"/>
      <c r="AM622" s="744"/>
      <c r="AN622" s="744"/>
      <c r="AO622" s="744"/>
      <c r="AP622" s="744"/>
      <c r="AQ622" s="744"/>
      <c r="AR622" s="744"/>
      <c r="AS622" s="744"/>
      <c r="AT622" s="744"/>
      <c r="AU622" s="744"/>
      <c r="AV622" s="744"/>
      <c r="AW622" s="744"/>
      <c r="AX622" s="744"/>
      <c r="AY622" s="744"/>
      <c r="AZ622" s="744"/>
      <c r="BA622" s="744"/>
      <c r="BB622" s="744"/>
      <c r="BC622" s="744"/>
      <c r="BD622" s="744"/>
      <c r="BE622" s="744"/>
      <c r="BF622" s="744"/>
      <c r="BG622" s="744"/>
      <c r="BH622" s="744"/>
      <c r="BI622" s="744"/>
      <c r="BJ622" s="744"/>
      <c r="BK622" s="744"/>
      <c r="BL622" s="744"/>
    </row>
    <row r="623" spans="1:64" s="752" customFormat="1" ht="15" customHeight="1">
      <c r="A623" s="746" t="s">
        <v>3595</v>
      </c>
      <c r="B623" s="746" t="s">
        <v>3599</v>
      </c>
      <c r="C623" s="766">
        <v>2021871</v>
      </c>
      <c r="D623" s="749">
        <v>44662</v>
      </c>
      <c r="E623" s="756" t="s">
        <v>3635</v>
      </c>
      <c r="F623" s="753">
        <v>14348000</v>
      </c>
      <c r="G623" s="765"/>
      <c r="H623" s="765"/>
      <c r="I623" s="744"/>
      <c r="J623" s="744"/>
      <c r="K623" s="744"/>
      <c r="L623" s="744"/>
      <c r="M623" s="744"/>
      <c r="N623" s="744"/>
      <c r="O623" s="744"/>
      <c r="P623" s="744"/>
      <c r="Q623" s="744"/>
      <c r="R623" s="744"/>
      <c r="S623" s="744"/>
      <c r="T623" s="744"/>
      <c r="U623" s="744"/>
      <c r="V623" s="744"/>
      <c r="W623" s="744"/>
      <c r="X623" s="744"/>
      <c r="Y623" s="744"/>
      <c r="Z623" s="744"/>
      <c r="AA623" s="744"/>
      <c r="AB623" s="744"/>
      <c r="AC623" s="744"/>
      <c r="AD623" s="744"/>
      <c r="AE623" s="744"/>
      <c r="AF623" s="744"/>
      <c r="AG623" s="744"/>
      <c r="AH623" s="744"/>
      <c r="AI623" s="744"/>
      <c r="AJ623" s="744"/>
      <c r="AK623" s="744"/>
      <c r="AL623" s="744"/>
      <c r="AM623" s="744"/>
      <c r="AN623" s="744"/>
      <c r="AO623" s="744"/>
      <c r="AP623" s="744"/>
      <c r="AQ623" s="744"/>
      <c r="AR623" s="744"/>
      <c r="AS623" s="744"/>
      <c r="AT623" s="744"/>
      <c r="AU623" s="744"/>
      <c r="AV623" s="744"/>
      <c r="AW623" s="744"/>
      <c r="AX623" s="744"/>
      <c r="AY623" s="744"/>
      <c r="AZ623" s="744"/>
      <c r="BA623" s="744"/>
      <c r="BB623" s="744"/>
      <c r="BC623" s="744"/>
      <c r="BD623" s="744"/>
      <c r="BE623" s="744"/>
      <c r="BF623" s="744"/>
      <c r="BG623" s="744"/>
      <c r="BH623" s="744"/>
      <c r="BI623" s="744"/>
      <c r="BJ623" s="744"/>
      <c r="BK623" s="744"/>
      <c r="BL623" s="744"/>
    </row>
    <row r="624" spans="1:64" s="752" customFormat="1" ht="15" customHeight="1">
      <c r="A624" s="746" t="s">
        <v>3595</v>
      </c>
      <c r="B624" s="746" t="s">
        <v>3599</v>
      </c>
      <c r="C624" s="766">
        <v>2021871</v>
      </c>
      <c r="D624" s="749">
        <v>44662</v>
      </c>
      <c r="E624" s="756" t="s">
        <v>3636</v>
      </c>
      <c r="F624" s="753">
        <v>18069305</v>
      </c>
      <c r="G624" s="765"/>
      <c r="H624" s="765"/>
      <c r="I624" s="744"/>
      <c r="J624" s="744"/>
      <c r="K624" s="744"/>
      <c r="L624" s="744"/>
      <c r="M624" s="744"/>
      <c r="N624" s="744"/>
      <c r="O624" s="744"/>
      <c r="P624" s="744"/>
      <c r="Q624" s="744"/>
      <c r="R624" s="744"/>
      <c r="S624" s="744"/>
      <c r="T624" s="744"/>
      <c r="U624" s="744"/>
      <c r="V624" s="744"/>
      <c r="W624" s="744"/>
      <c r="X624" s="744"/>
      <c r="Y624" s="744"/>
      <c r="Z624" s="744"/>
      <c r="AA624" s="744"/>
      <c r="AB624" s="744"/>
      <c r="AC624" s="744"/>
      <c r="AD624" s="744"/>
      <c r="AE624" s="744"/>
      <c r="AF624" s="744"/>
      <c r="AG624" s="744"/>
      <c r="AH624" s="744"/>
      <c r="AI624" s="744"/>
      <c r="AJ624" s="744"/>
      <c r="AK624" s="744"/>
      <c r="AL624" s="744"/>
      <c r="AM624" s="744"/>
      <c r="AN624" s="744"/>
      <c r="AO624" s="744"/>
      <c r="AP624" s="744"/>
      <c r="AQ624" s="744"/>
      <c r="AR624" s="744"/>
      <c r="AS624" s="744"/>
      <c r="AT624" s="744"/>
      <c r="AU624" s="744"/>
      <c r="AV624" s="744"/>
      <c r="AW624" s="744"/>
      <c r="AX624" s="744"/>
      <c r="AY624" s="744"/>
      <c r="AZ624" s="744"/>
      <c r="BA624" s="744"/>
      <c r="BB624" s="744"/>
      <c r="BC624" s="744"/>
      <c r="BD624" s="744"/>
      <c r="BE624" s="744"/>
      <c r="BF624" s="744"/>
      <c r="BG624" s="744"/>
      <c r="BH624" s="744"/>
      <c r="BI624" s="744"/>
      <c r="BJ624" s="744"/>
      <c r="BK624" s="744"/>
      <c r="BL624" s="744"/>
    </row>
    <row r="625" spans="1:64" s="752" customFormat="1" ht="15" customHeight="1">
      <c r="A625" s="746" t="s">
        <v>3595</v>
      </c>
      <c r="B625" s="746" t="s">
        <v>3637</v>
      </c>
      <c r="C625" s="768">
        <v>2021867</v>
      </c>
      <c r="D625" s="749">
        <v>44662</v>
      </c>
      <c r="E625" s="756" t="s">
        <v>3638</v>
      </c>
      <c r="F625" s="753">
        <v>1220000</v>
      </c>
      <c r="G625" s="765"/>
      <c r="H625" s="765"/>
      <c r="I625" s="744"/>
      <c r="J625" s="744"/>
      <c r="K625" s="744"/>
      <c r="L625" s="744"/>
      <c r="M625" s="744"/>
      <c r="N625" s="744"/>
      <c r="O625" s="744"/>
      <c r="P625" s="744"/>
      <c r="Q625" s="744"/>
      <c r="R625" s="744"/>
      <c r="S625" s="744"/>
      <c r="T625" s="744"/>
      <c r="U625" s="744"/>
      <c r="V625" s="744"/>
      <c r="W625" s="744"/>
      <c r="X625" s="744"/>
      <c r="Y625" s="744"/>
      <c r="Z625" s="744"/>
      <c r="AA625" s="744"/>
      <c r="AB625" s="744"/>
      <c r="AC625" s="744"/>
      <c r="AD625" s="744"/>
      <c r="AE625" s="744"/>
      <c r="AF625" s="744"/>
      <c r="AG625" s="744"/>
      <c r="AH625" s="744"/>
      <c r="AI625" s="744"/>
      <c r="AJ625" s="744"/>
      <c r="AK625" s="744"/>
      <c r="AL625" s="744"/>
      <c r="AM625" s="744"/>
      <c r="AN625" s="744"/>
      <c r="AO625" s="744"/>
      <c r="AP625" s="744"/>
      <c r="AQ625" s="744"/>
      <c r="AR625" s="744"/>
      <c r="AS625" s="744"/>
      <c r="AT625" s="744"/>
      <c r="AU625" s="744"/>
      <c r="AV625" s="744"/>
      <c r="AW625" s="744"/>
      <c r="AX625" s="744"/>
      <c r="AY625" s="744"/>
      <c r="AZ625" s="744"/>
      <c r="BA625" s="744"/>
      <c r="BB625" s="744"/>
      <c r="BC625" s="744"/>
      <c r="BD625" s="744"/>
      <c r="BE625" s="744"/>
      <c r="BF625" s="744"/>
      <c r="BG625" s="744"/>
      <c r="BH625" s="744"/>
      <c r="BI625" s="744"/>
      <c r="BJ625" s="744"/>
      <c r="BK625" s="744"/>
      <c r="BL625" s="744"/>
    </row>
    <row r="626" spans="1:64" s="752" customFormat="1" ht="15" customHeight="1">
      <c r="A626" s="746" t="s">
        <v>3595</v>
      </c>
      <c r="B626" s="746" t="s">
        <v>3637</v>
      </c>
      <c r="C626" s="768">
        <v>2021867</v>
      </c>
      <c r="D626" s="749">
        <v>44662</v>
      </c>
      <c r="E626" s="756" t="s">
        <v>3639</v>
      </c>
      <c r="F626" s="753">
        <v>1300000</v>
      </c>
      <c r="G626" s="765"/>
      <c r="H626" s="765"/>
      <c r="I626" s="744"/>
      <c r="J626" s="744"/>
      <c r="K626" s="744"/>
      <c r="L626" s="744"/>
      <c r="M626" s="744"/>
      <c r="N626" s="744"/>
      <c r="O626" s="744"/>
      <c r="P626" s="744"/>
      <c r="Q626" s="744"/>
      <c r="R626" s="744"/>
      <c r="S626" s="744"/>
      <c r="T626" s="744"/>
      <c r="U626" s="744"/>
      <c r="V626" s="744"/>
      <c r="W626" s="744"/>
      <c r="X626" s="744"/>
      <c r="Y626" s="744"/>
      <c r="Z626" s="744"/>
      <c r="AA626" s="744"/>
      <c r="AB626" s="744"/>
      <c r="AC626" s="744"/>
      <c r="AD626" s="744"/>
      <c r="AE626" s="744"/>
      <c r="AF626" s="744"/>
      <c r="AG626" s="744"/>
      <c r="AH626" s="744"/>
      <c r="AI626" s="744"/>
      <c r="AJ626" s="744"/>
      <c r="AK626" s="744"/>
      <c r="AL626" s="744"/>
      <c r="AM626" s="744"/>
      <c r="AN626" s="744"/>
      <c r="AO626" s="744"/>
      <c r="AP626" s="744"/>
      <c r="AQ626" s="744"/>
      <c r="AR626" s="744"/>
      <c r="AS626" s="744"/>
      <c r="AT626" s="744"/>
      <c r="AU626" s="744"/>
      <c r="AV626" s="744"/>
      <c r="AW626" s="744"/>
      <c r="AX626" s="744"/>
      <c r="AY626" s="744"/>
      <c r="AZ626" s="744"/>
      <c r="BA626" s="744"/>
      <c r="BB626" s="744"/>
      <c r="BC626" s="744"/>
      <c r="BD626" s="744"/>
      <c r="BE626" s="744"/>
      <c r="BF626" s="744"/>
      <c r="BG626" s="744"/>
      <c r="BH626" s="744"/>
      <c r="BI626" s="744"/>
      <c r="BJ626" s="744"/>
      <c r="BK626" s="744"/>
      <c r="BL626" s="744"/>
    </row>
    <row r="627" spans="1:64" s="752" customFormat="1" ht="15" customHeight="1">
      <c r="A627" s="746" t="s">
        <v>3595</v>
      </c>
      <c r="B627" s="746" t="s">
        <v>3637</v>
      </c>
      <c r="C627" s="768">
        <v>2021867</v>
      </c>
      <c r="D627" s="749">
        <v>44662</v>
      </c>
      <c r="E627" s="756" t="s">
        <v>3640</v>
      </c>
      <c r="F627" s="753">
        <v>4100000</v>
      </c>
      <c r="G627" s="765"/>
      <c r="H627" s="765"/>
      <c r="I627" s="744"/>
      <c r="J627" s="744"/>
      <c r="K627" s="744"/>
      <c r="L627" s="744"/>
      <c r="M627" s="744"/>
      <c r="N627" s="744"/>
      <c r="O627" s="744"/>
      <c r="P627" s="744"/>
      <c r="Q627" s="744"/>
      <c r="R627" s="744"/>
      <c r="S627" s="744"/>
      <c r="T627" s="744"/>
      <c r="U627" s="744"/>
      <c r="V627" s="744"/>
      <c r="W627" s="744"/>
      <c r="X627" s="744"/>
      <c r="Y627" s="744"/>
      <c r="Z627" s="744"/>
      <c r="AA627" s="744"/>
      <c r="AB627" s="744"/>
      <c r="AC627" s="744"/>
      <c r="AD627" s="744"/>
      <c r="AE627" s="744"/>
      <c r="AF627" s="744"/>
      <c r="AG627" s="744"/>
      <c r="AH627" s="744"/>
      <c r="AI627" s="744"/>
      <c r="AJ627" s="744"/>
      <c r="AK627" s="744"/>
      <c r="AL627" s="744"/>
      <c r="AM627" s="744"/>
      <c r="AN627" s="744"/>
      <c r="AO627" s="744"/>
      <c r="AP627" s="744"/>
      <c r="AQ627" s="744"/>
      <c r="AR627" s="744"/>
      <c r="AS627" s="744"/>
      <c r="AT627" s="744"/>
      <c r="AU627" s="744"/>
      <c r="AV627" s="744"/>
      <c r="AW627" s="744"/>
      <c r="AX627" s="744"/>
      <c r="AY627" s="744"/>
      <c r="AZ627" s="744"/>
      <c r="BA627" s="744"/>
      <c r="BB627" s="744"/>
      <c r="BC627" s="744"/>
      <c r="BD627" s="744"/>
      <c r="BE627" s="744"/>
      <c r="BF627" s="744"/>
      <c r="BG627" s="744"/>
      <c r="BH627" s="744"/>
      <c r="BI627" s="744"/>
      <c r="BJ627" s="744"/>
      <c r="BK627" s="744"/>
      <c r="BL627" s="744"/>
    </row>
    <row r="628" spans="1:64" s="752" customFormat="1" ht="15" customHeight="1">
      <c r="A628" s="746" t="s">
        <v>3595</v>
      </c>
      <c r="B628" s="746" t="s">
        <v>3637</v>
      </c>
      <c r="C628" s="768">
        <v>2021867</v>
      </c>
      <c r="D628" s="749">
        <v>44662</v>
      </c>
      <c r="E628" s="756" t="s">
        <v>3641</v>
      </c>
      <c r="F628" s="753">
        <v>9355000</v>
      </c>
      <c r="G628" s="765"/>
      <c r="H628" s="765"/>
      <c r="I628" s="744"/>
      <c r="J628" s="744"/>
      <c r="K628" s="744"/>
      <c r="L628" s="744"/>
      <c r="M628" s="744"/>
      <c r="N628" s="744"/>
      <c r="O628" s="744"/>
      <c r="P628" s="744"/>
      <c r="Q628" s="744"/>
      <c r="R628" s="744"/>
      <c r="S628" s="744"/>
      <c r="T628" s="744"/>
      <c r="U628" s="744"/>
      <c r="V628" s="744"/>
      <c r="W628" s="744"/>
      <c r="X628" s="744"/>
      <c r="Y628" s="744"/>
      <c r="Z628" s="744"/>
      <c r="AA628" s="744"/>
      <c r="AB628" s="744"/>
      <c r="AC628" s="744"/>
      <c r="AD628" s="744"/>
      <c r="AE628" s="744"/>
      <c r="AF628" s="744"/>
      <c r="AG628" s="744"/>
      <c r="AH628" s="744"/>
      <c r="AI628" s="744"/>
      <c r="AJ628" s="744"/>
      <c r="AK628" s="744"/>
      <c r="AL628" s="744"/>
      <c r="AM628" s="744"/>
      <c r="AN628" s="744"/>
      <c r="AO628" s="744"/>
      <c r="AP628" s="744"/>
      <c r="AQ628" s="744"/>
      <c r="AR628" s="744"/>
      <c r="AS628" s="744"/>
      <c r="AT628" s="744"/>
      <c r="AU628" s="744"/>
      <c r="AV628" s="744"/>
      <c r="AW628" s="744"/>
      <c r="AX628" s="744"/>
      <c r="AY628" s="744"/>
      <c r="AZ628" s="744"/>
      <c r="BA628" s="744"/>
      <c r="BB628" s="744"/>
      <c r="BC628" s="744"/>
      <c r="BD628" s="744"/>
      <c r="BE628" s="744"/>
      <c r="BF628" s="744"/>
      <c r="BG628" s="744"/>
      <c r="BH628" s="744"/>
      <c r="BI628" s="744"/>
      <c r="BJ628" s="744"/>
      <c r="BK628" s="744"/>
      <c r="BL628" s="744"/>
    </row>
    <row r="629" spans="1:64" s="752" customFormat="1" ht="15" customHeight="1">
      <c r="A629" s="746" t="s">
        <v>3595</v>
      </c>
      <c r="B629" s="746" t="s">
        <v>3642</v>
      </c>
      <c r="C629" s="766">
        <v>2021869</v>
      </c>
      <c r="D629" s="749">
        <v>44662</v>
      </c>
      <c r="E629" s="756" t="s">
        <v>3643</v>
      </c>
      <c r="F629" s="753">
        <v>68000</v>
      </c>
      <c r="G629" s="765"/>
      <c r="H629" s="765"/>
      <c r="I629" s="744"/>
      <c r="J629" s="744"/>
      <c r="K629" s="744"/>
      <c r="L629" s="744"/>
      <c r="M629" s="744"/>
      <c r="N629" s="744"/>
      <c r="O629" s="744"/>
      <c r="P629" s="744"/>
      <c r="Q629" s="744"/>
      <c r="R629" s="744"/>
      <c r="S629" s="744"/>
      <c r="T629" s="744"/>
      <c r="U629" s="744"/>
      <c r="V629" s="744"/>
      <c r="W629" s="744"/>
      <c r="X629" s="744"/>
      <c r="Y629" s="744"/>
      <c r="Z629" s="744"/>
      <c r="AA629" s="744"/>
      <c r="AB629" s="744"/>
      <c r="AC629" s="744"/>
      <c r="AD629" s="744"/>
      <c r="AE629" s="744"/>
      <c r="AF629" s="744"/>
      <c r="AG629" s="744"/>
      <c r="AH629" s="744"/>
      <c r="AI629" s="744"/>
      <c r="AJ629" s="744"/>
      <c r="AK629" s="744"/>
      <c r="AL629" s="744"/>
      <c r="AM629" s="744"/>
      <c r="AN629" s="744"/>
      <c r="AO629" s="744"/>
      <c r="AP629" s="744"/>
      <c r="AQ629" s="744"/>
      <c r="AR629" s="744"/>
      <c r="AS629" s="744"/>
      <c r="AT629" s="744"/>
      <c r="AU629" s="744"/>
      <c r="AV629" s="744"/>
      <c r="AW629" s="744"/>
      <c r="AX629" s="744"/>
      <c r="AY629" s="744"/>
      <c r="AZ629" s="744"/>
      <c r="BA629" s="744"/>
      <c r="BB629" s="744"/>
      <c r="BC629" s="744"/>
      <c r="BD629" s="744"/>
      <c r="BE629" s="744"/>
      <c r="BF629" s="744"/>
      <c r="BG629" s="744"/>
      <c r="BH629" s="744"/>
      <c r="BI629" s="744"/>
      <c r="BJ629" s="744"/>
      <c r="BK629" s="744"/>
      <c r="BL629" s="744"/>
    </row>
    <row r="630" spans="1:64" s="752" customFormat="1" ht="15" customHeight="1">
      <c r="A630" s="746" t="s">
        <v>3595</v>
      </c>
      <c r="B630" s="746" t="s">
        <v>3642</v>
      </c>
      <c r="C630" s="766">
        <v>2021869</v>
      </c>
      <c r="D630" s="749">
        <v>44662</v>
      </c>
      <c r="E630" s="756" t="s">
        <v>3644</v>
      </c>
      <c r="F630" s="753">
        <v>68000</v>
      </c>
      <c r="G630" s="765"/>
      <c r="H630" s="765"/>
      <c r="I630" s="744"/>
      <c r="J630" s="744"/>
      <c r="K630" s="744"/>
      <c r="L630" s="744"/>
      <c r="M630" s="744"/>
      <c r="N630" s="744"/>
      <c r="O630" s="744"/>
      <c r="P630" s="744"/>
      <c r="Q630" s="744"/>
      <c r="R630" s="744"/>
      <c r="S630" s="744"/>
      <c r="T630" s="744"/>
      <c r="U630" s="744"/>
      <c r="V630" s="744"/>
      <c r="W630" s="744"/>
      <c r="X630" s="744"/>
      <c r="Y630" s="744"/>
      <c r="Z630" s="744"/>
      <c r="AA630" s="744"/>
      <c r="AB630" s="744"/>
      <c r="AC630" s="744"/>
      <c r="AD630" s="744"/>
      <c r="AE630" s="744"/>
      <c r="AF630" s="744"/>
      <c r="AG630" s="744"/>
      <c r="AH630" s="744"/>
      <c r="AI630" s="744"/>
      <c r="AJ630" s="744"/>
      <c r="AK630" s="744"/>
      <c r="AL630" s="744"/>
      <c r="AM630" s="744"/>
      <c r="AN630" s="744"/>
      <c r="AO630" s="744"/>
      <c r="AP630" s="744"/>
      <c r="AQ630" s="744"/>
      <c r="AR630" s="744"/>
      <c r="AS630" s="744"/>
      <c r="AT630" s="744"/>
      <c r="AU630" s="744"/>
      <c r="AV630" s="744"/>
      <c r="AW630" s="744"/>
      <c r="AX630" s="744"/>
      <c r="AY630" s="744"/>
      <c r="AZ630" s="744"/>
      <c r="BA630" s="744"/>
      <c r="BB630" s="744"/>
      <c r="BC630" s="744"/>
      <c r="BD630" s="744"/>
      <c r="BE630" s="744"/>
      <c r="BF630" s="744"/>
      <c r="BG630" s="744"/>
      <c r="BH630" s="744"/>
      <c r="BI630" s="744"/>
      <c r="BJ630" s="744"/>
      <c r="BK630" s="744"/>
      <c r="BL630" s="744"/>
    </row>
    <row r="631" spans="1:64" s="752" customFormat="1" ht="15" customHeight="1">
      <c r="A631" s="746" t="s">
        <v>3595</v>
      </c>
      <c r="B631" s="746" t="s">
        <v>3642</v>
      </c>
      <c r="C631" s="766">
        <v>2021869</v>
      </c>
      <c r="D631" s="749">
        <v>44662</v>
      </c>
      <c r="E631" s="756" t="s">
        <v>3645</v>
      </c>
      <c r="F631" s="753">
        <v>69600</v>
      </c>
      <c r="G631" s="765"/>
      <c r="H631" s="765"/>
      <c r="I631" s="744"/>
      <c r="J631" s="744"/>
      <c r="K631" s="744"/>
      <c r="L631" s="744"/>
      <c r="M631" s="744"/>
      <c r="N631" s="744"/>
      <c r="O631" s="744"/>
      <c r="P631" s="744"/>
      <c r="Q631" s="744"/>
      <c r="R631" s="744"/>
      <c r="S631" s="744"/>
      <c r="T631" s="744"/>
      <c r="U631" s="744"/>
      <c r="V631" s="744"/>
      <c r="W631" s="744"/>
      <c r="X631" s="744"/>
      <c r="Y631" s="744"/>
      <c r="Z631" s="744"/>
      <c r="AA631" s="744"/>
      <c r="AB631" s="744"/>
      <c r="AC631" s="744"/>
      <c r="AD631" s="744"/>
      <c r="AE631" s="744"/>
      <c r="AF631" s="744"/>
      <c r="AG631" s="744"/>
      <c r="AH631" s="744"/>
      <c r="AI631" s="744"/>
      <c r="AJ631" s="744"/>
      <c r="AK631" s="744"/>
      <c r="AL631" s="744"/>
      <c r="AM631" s="744"/>
      <c r="AN631" s="744"/>
      <c r="AO631" s="744"/>
      <c r="AP631" s="744"/>
      <c r="AQ631" s="744"/>
      <c r="AR631" s="744"/>
      <c r="AS631" s="744"/>
      <c r="AT631" s="744"/>
      <c r="AU631" s="744"/>
      <c r="AV631" s="744"/>
      <c r="AW631" s="744"/>
      <c r="AX631" s="744"/>
      <c r="AY631" s="744"/>
      <c r="AZ631" s="744"/>
      <c r="BA631" s="744"/>
      <c r="BB631" s="744"/>
      <c r="BC631" s="744"/>
      <c r="BD631" s="744"/>
      <c r="BE631" s="744"/>
      <c r="BF631" s="744"/>
      <c r="BG631" s="744"/>
      <c r="BH631" s="744"/>
      <c r="BI631" s="744"/>
      <c r="BJ631" s="744"/>
      <c r="BK631" s="744"/>
      <c r="BL631" s="744"/>
    </row>
    <row r="632" spans="1:64" s="752" customFormat="1" ht="15" customHeight="1">
      <c r="A632" s="746" t="s">
        <v>3595</v>
      </c>
      <c r="B632" s="746" t="s">
        <v>3642</v>
      </c>
      <c r="C632" s="766">
        <v>2021869</v>
      </c>
      <c r="D632" s="749">
        <v>44662</v>
      </c>
      <c r="E632" s="756" t="s">
        <v>3646</v>
      </c>
      <c r="F632" s="753">
        <v>149200</v>
      </c>
      <c r="G632" s="765"/>
      <c r="H632" s="765"/>
      <c r="I632" s="744"/>
      <c r="J632" s="744"/>
      <c r="K632" s="744"/>
      <c r="L632" s="744"/>
      <c r="M632" s="744"/>
      <c r="N632" s="744"/>
      <c r="O632" s="744"/>
      <c r="P632" s="744"/>
      <c r="Q632" s="744"/>
      <c r="R632" s="744"/>
      <c r="S632" s="744"/>
      <c r="T632" s="744"/>
      <c r="U632" s="744"/>
      <c r="V632" s="744"/>
      <c r="W632" s="744"/>
      <c r="X632" s="744"/>
      <c r="Y632" s="744"/>
      <c r="Z632" s="744"/>
      <c r="AA632" s="744"/>
      <c r="AB632" s="744"/>
      <c r="AC632" s="744"/>
      <c r="AD632" s="744"/>
      <c r="AE632" s="744"/>
      <c r="AF632" s="744"/>
      <c r="AG632" s="744"/>
      <c r="AH632" s="744"/>
      <c r="AI632" s="744"/>
      <c r="AJ632" s="744"/>
      <c r="AK632" s="744"/>
      <c r="AL632" s="744"/>
      <c r="AM632" s="744"/>
      <c r="AN632" s="744"/>
      <c r="AO632" s="744"/>
      <c r="AP632" s="744"/>
      <c r="AQ632" s="744"/>
      <c r="AR632" s="744"/>
      <c r="AS632" s="744"/>
      <c r="AT632" s="744"/>
      <c r="AU632" s="744"/>
      <c r="AV632" s="744"/>
      <c r="AW632" s="744"/>
      <c r="AX632" s="744"/>
      <c r="AY632" s="744"/>
      <c r="AZ632" s="744"/>
      <c r="BA632" s="744"/>
      <c r="BB632" s="744"/>
      <c r="BC632" s="744"/>
      <c r="BD632" s="744"/>
      <c r="BE632" s="744"/>
      <c r="BF632" s="744"/>
      <c r="BG632" s="744"/>
      <c r="BH632" s="744"/>
      <c r="BI632" s="744"/>
      <c r="BJ632" s="744"/>
      <c r="BK632" s="744"/>
      <c r="BL632" s="744"/>
    </row>
    <row r="633" spans="1:64" s="752" customFormat="1" ht="15" customHeight="1">
      <c r="A633" s="746" t="s">
        <v>3595</v>
      </c>
      <c r="B633" s="746" t="s">
        <v>3642</v>
      </c>
      <c r="C633" s="766">
        <v>2021869</v>
      </c>
      <c r="D633" s="749">
        <v>44662</v>
      </c>
      <c r="E633" s="756" t="s">
        <v>3647</v>
      </c>
      <c r="F633" s="753">
        <v>1700000</v>
      </c>
      <c r="G633" s="765"/>
      <c r="H633" s="765"/>
      <c r="I633" s="744"/>
      <c r="J633" s="744"/>
      <c r="K633" s="744"/>
      <c r="L633" s="744"/>
      <c r="M633" s="744"/>
      <c r="N633" s="744"/>
      <c r="O633" s="744"/>
      <c r="P633" s="744"/>
      <c r="Q633" s="744"/>
      <c r="R633" s="744"/>
      <c r="S633" s="744"/>
      <c r="T633" s="744"/>
      <c r="U633" s="744"/>
      <c r="V633" s="744"/>
      <c r="W633" s="744"/>
      <c r="X633" s="744"/>
      <c r="Y633" s="744"/>
      <c r="Z633" s="744"/>
      <c r="AA633" s="744"/>
      <c r="AB633" s="744"/>
      <c r="AC633" s="744"/>
      <c r="AD633" s="744"/>
      <c r="AE633" s="744"/>
      <c r="AF633" s="744"/>
      <c r="AG633" s="744"/>
      <c r="AH633" s="744"/>
      <c r="AI633" s="744"/>
      <c r="AJ633" s="744"/>
      <c r="AK633" s="744"/>
      <c r="AL633" s="744"/>
      <c r="AM633" s="744"/>
      <c r="AN633" s="744"/>
      <c r="AO633" s="744"/>
      <c r="AP633" s="744"/>
      <c r="AQ633" s="744"/>
      <c r="AR633" s="744"/>
      <c r="AS633" s="744"/>
      <c r="AT633" s="744"/>
      <c r="AU633" s="744"/>
      <c r="AV633" s="744"/>
      <c r="AW633" s="744"/>
      <c r="AX633" s="744"/>
      <c r="AY633" s="744"/>
      <c r="AZ633" s="744"/>
      <c r="BA633" s="744"/>
      <c r="BB633" s="744"/>
      <c r="BC633" s="744"/>
      <c r="BD633" s="744"/>
      <c r="BE633" s="744"/>
      <c r="BF633" s="744"/>
      <c r="BG633" s="744"/>
      <c r="BH633" s="744"/>
      <c r="BI633" s="744"/>
      <c r="BJ633" s="744"/>
      <c r="BK633" s="744"/>
      <c r="BL633" s="744"/>
    </row>
    <row r="634" spans="1:64" s="752" customFormat="1" ht="15" customHeight="1">
      <c r="A634" s="746" t="s">
        <v>3595</v>
      </c>
      <c r="B634" s="746" t="s">
        <v>3648</v>
      </c>
      <c r="C634" s="768">
        <v>2021879</v>
      </c>
      <c r="D634" s="769" t="s">
        <v>3649</v>
      </c>
      <c r="E634" s="770" t="s">
        <v>3650</v>
      </c>
      <c r="F634" s="753">
        <v>12236000</v>
      </c>
      <c r="G634" s="765"/>
      <c r="H634" s="765"/>
      <c r="I634" s="744"/>
      <c r="J634" s="744"/>
      <c r="K634" s="744"/>
      <c r="L634" s="744"/>
      <c r="M634" s="744"/>
      <c r="N634" s="744"/>
      <c r="O634" s="744"/>
      <c r="P634" s="744"/>
      <c r="Q634" s="744"/>
      <c r="R634" s="744"/>
      <c r="S634" s="744"/>
      <c r="T634" s="744"/>
      <c r="U634" s="744"/>
      <c r="V634" s="744"/>
      <c r="W634" s="744"/>
      <c r="X634" s="744"/>
      <c r="Y634" s="744"/>
      <c r="Z634" s="744"/>
      <c r="AA634" s="744"/>
      <c r="AB634" s="744"/>
      <c r="AC634" s="744"/>
      <c r="AD634" s="744"/>
      <c r="AE634" s="744"/>
      <c r="AF634" s="744"/>
      <c r="AG634" s="744"/>
      <c r="AH634" s="744"/>
      <c r="AI634" s="744"/>
      <c r="AJ634" s="744"/>
      <c r="AK634" s="744"/>
      <c r="AL634" s="744"/>
      <c r="AM634" s="744"/>
      <c r="AN634" s="744"/>
      <c r="AO634" s="744"/>
      <c r="AP634" s="744"/>
      <c r="AQ634" s="744"/>
      <c r="AR634" s="744"/>
      <c r="AS634" s="744"/>
      <c r="AT634" s="744"/>
      <c r="AU634" s="744"/>
      <c r="AV634" s="744"/>
      <c r="AW634" s="744"/>
      <c r="AX634" s="744"/>
      <c r="AY634" s="744"/>
      <c r="AZ634" s="744"/>
      <c r="BA634" s="744"/>
      <c r="BB634" s="744"/>
      <c r="BC634" s="744"/>
      <c r="BD634" s="744"/>
      <c r="BE634" s="744"/>
      <c r="BF634" s="744"/>
      <c r="BG634" s="744"/>
      <c r="BH634" s="744"/>
      <c r="BI634" s="744"/>
      <c r="BJ634" s="744"/>
      <c r="BK634" s="744"/>
      <c r="BL634" s="744"/>
    </row>
    <row r="635" spans="1:64" s="752" customFormat="1" ht="15" customHeight="1">
      <c r="A635" s="746" t="s">
        <v>3595</v>
      </c>
      <c r="B635" s="746" t="s">
        <v>2695</v>
      </c>
      <c r="C635" s="754">
        <v>2021861</v>
      </c>
      <c r="D635" s="756" t="s">
        <v>1169</v>
      </c>
      <c r="E635" s="763" t="s">
        <v>2918</v>
      </c>
      <c r="F635" s="753">
        <v>254000</v>
      </c>
      <c r="G635" s="765"/>
      <c r="H635" s="765"/>
      <c r="I635" s="744"/>
      <c r="J635" s="744"/>
      <c r="K635" s="744"/>
      <c r="L635" s="744"/>
      <c r="M635" s="744"/>
      <c r="N635" s="744"/>
      <c r="O635" s="744"/>
      <c r="P635" s="744"/>
      <c r="Q635" s="744"/>
      <c r="R635" s="744"/>
      <c r="S635" s="744"/>
      <c r="T635" s="744"/>
      <c r="U635" s="744"/>
      <c r="V635" s="744"/>
      <c r="W635" s="744"/>
      <c r="X635" s="744"/>
      <c r="Y635" s="744"/>
      <c r="Z635" s="744"/>
      <c r="AA635" s="744"/>
      <c r="AB635" s="744"/>
      <c r="AC635" s="744"/>
      <c r="AD635" s="744"/>
      <c r="AE635" s="744"/>
      <c r="AF635" s="744"/>
      <c r="AG635" s="744"/>
      <c r="AH635" s="744"/>
      <c r="AI635" s="744"/>
      <c r="AJ635" s="744"/>
      <c r="AK635" s="744"/>
      <c r="AL635" s="744"/>
      <c r="AM635" s="744"/>
      <c r="AN635" s="744"/>
      <c r="AO635" s="744"/>
      <c r="AP635" s="744"/>
      <c r="AQ635" s="744"/>
      <c r="AR635" s="744"/>
      <c r="AS635" s="744"/>
      <c r="AT635" s="744"/>
      <c r="AU635" s="744"/>
      <c r="AV635" s="744"/>
      <c r="AW635" s="744"/>
      <c r="AX635" s="744"/>
      <c r="AY635" s="744"/>
      <c r="AZ635" s="744"/>
      <c r="BA635" s="744"/>
      <c r="BB635" s="744"/>
      <c r="BC635" s="744"/>
      <c r="BD635" s="744"/>
      <c r="BE635" s="744"/>
      <c r="BF635" s="744"/>
      <c r="BG635" s="744"/>
      <c r="BH635" s="744"/>
      <c r="BI635" s="744"/>
      <c r="BJ635" s="744"/>
      <c r="BK635" s="744"/>
      <c r="BL635" s="744"/>
    </row>
    <row r="636" spans="1:64" s="752" customFormat="1" ht="15" customHeight="1">
      <c r="A636" s="746" t="s">
        <v>3595</v>
      </c>
      <c r="B636" s="746" t="s">
        <v>3651</v>
      </c>
      <c r="C636" s="754">
        <v>3578214</v>
      </c>
      <c r="D636" s="756" t="s">
        <v>3338</v>
      </c>
      <c r="E636" s="763" t="s">
        <v>3652</v>
      </c>
      <c r="F636" s="753">
        <v>1998200</v>
      </c>
      <c r="G636" s="765"/>
      <c r="H636" s="765"/>
      <c r="I636" s="744"/>
      <c r="J636" s="744"/>
      <c r="K636" s="744"/>
      <c r="L636" s="744"/>
      <c r="M636" s="744"/>
      <c r="N636" s="744"/>
      <c r="O636" s="744"/>
      <c r="P636" s="744"/>
      <c r="Q636" s="744"/>
      <c r="R636" s="744"/>
      <c r="S636" s="744"/>
      <c r="T636" s="744"/>
      <c r="U636" s="744"/>
      <c r="V636" s="744"/>
      <c r="W636" s="744"/>
      <c r="X636" s="744"/>
      <c r="Y636" s="744"/>
      <c r="Z636" s="744"/>
      <c r="AA636" s="744"/>
      <c r="AB636" s="744"/>
      <c r="AC636" s="744"/>
      <c r="AD636" s="744"/>
      <c r="AE636" s="744"/>
      <c r="AF636" s="744"/>
      <c r="AG636" s="744"/>
      <c r="AH636" s="744"/>
      <c r="AI636" s="744"/>
      <c r="AJ636" s="744"/>
      <c r="AK636" s="744"/>
      <c r="AL636" s="744"/>
      <c r="AM636" s="744"/>
      <c r="AN636" s="744"/>
      <c r="AO636" s="744"/>
      <c r="AP636" s="744"/>
      <c r="AQ636" s="744"/>
      <c r="AR636" s="744"/>
      <c r="AS636" s="744"/>
      <c r="AT636" s="744"/>
      <c r="AU636" s="744"/>
      <c r="AV636" s="744"/>
      <c r="AW636" s="744"/>
      <c r="AX636" s="744"/>
      <c r="AY636" s="744"/>
      <c r="AZ636" s="744"/>
      <c r="BA636" s="744"/>
      <c r="BB636" s="744"/>
      <c r="BC636" s="744"/>
      <c r="BD636" s="744"/>
      <c r="BE636" s="744"/>
      <c r="BF636" s="744"/>
      <c r="BG636" s="744"/>
      <c r="BH636" s="744"/>
      <c r="BI636" s="744"/>
      <c r="BJ636" s="744"/>
      <c r="BK636" s="744"/>
      <c r="BL636" s="744"/>
    </row>
    <row r="637" spans="1:64" s="752" customFormat="1" ht="15" customHeight="1">
      <c r="A637" s="746" t="s">
        <v>3595</v>
      </c>
      <c r="B637" s="746" t="s">
        <v>2616</v>
      </c>
      <c r="C637" s="754">
        <v>2021865</v>
      </c>
      <c r="D637" s="756" t="s">
        <v>3653</v>
      </c>
      <c r="E637" s="763" t="s">
        <v>2919</v>
      </c>
      <c r="F637" s="753">
        <v>463485</v>
      </c>
      <c r="G637" s="765"/>
      <c r="H637" s="765"/>
      <c r="I637" s="744"/>
      <c r="J637" s="744"/>
      <c r="K637" s="744"/>
      <c r="L637" s="744"/>
      <c r="M637" s="744"/>
      <c r="N637" s="744"/>
      <c r="O637" s="744"/>
      <c r="P637" s="744"/>
      <c r="Q637" s="744"/>
      <c r="R637" s="744"/>
      <c r="S637" s="744"/>
      <c r="T637" s="744"/>
      <c r="U637" s="744"/>
      <c r="V637" s="744"/>
      <c r="W637" s="744"/>
      <c r="X637" s="744"/>
      <c r="Y637" s="744"/>
      <c r="Z637" s="744"/>
      <c r="AA637" s="744"/>
      <c r="AB637" s="744"/>
      <c r="AC637" s="744"/>
      <c r="AD637" s="744"/>
      <c r="AE637" s="744"/>
      <c r="AF637" s="744"/>
      <c r="AG637" s="744"/>
      <c r="AH637" s="744"/>
      <c r="AI637" s="744"/>
      <c r="AJ637" s="744"/>
      <c r="AK637" s="744"/>
      <c r="AL637" s="744"/>
      <c r="AM637" s="744"/>
      <c r="AN637" s="744"/>
      <c r="AO637" s="744"/>
      <c r="AP637" s="744"/>
      <c r="AQ637" s="744"/>
      <c r="AR637" s="744"/>
      <c r="AS637" s="744"/>
      <c r="AT637" s="744"/>
      <c r="AU637" s="744"/>
      <c r="AV637" s="744"/>
      <c r="AW637" s="744"/>
      <c r="AX637" s="744"/>
      <c r="AY637" s="744"/>
      <c r="AZ637" s="744"/>
      <c r="BA637" s="744"/>
      <c r="BB637" s="744"/>
      <c r="BC637" s="744"/>
      <c r="BD637" s="744"/>
      <c r="BE637" s="744"/>
      <c r="BF637" s="744"/>
      <c r="BG637" s="744"/>
      <c r="BH637" s="744"/>
      <c r="BI637" s="744"/>
      <c r="BJ637" s="744"/>
      <c r="BK637" s="744"/>
      <c r="BL637" s="744"/>
    </row>
    <row r="638" spans="1:64" s="752" customFormat="1" ht="15" customHeight="1">
      <c r="A638" s="746" t="s">
        <v>3595</v>
      </c>
      <c r="B638" s="746" t="s">
        <v>2626</v>
      </c>
      <c r="C638" s="754">
        <v>2021866</v>
      </c>
      <c r="D638" s="769" t="s">
        <v>3654</v>
      </c>
      <c r="E638" s="763" t="s">
        <v>3655</v>
      </c>
      <c r="F638" s="753">
        <v>483996</v>
      </c>
      <c r="G638" s="765"/>
      <c r="H638" s="765"/>
      <c r="I638" s="744"/>
      <c r="J638" s="744"/>
      <c r="K638" s="744"/>
      <c r="L638" s="744"/>
      <c r="M638" s="744"/>
      <c r="N638" s="744"/>
      <c r="O638" s="744"/>
      <c r="P638" s="744"/>
      <c r="Q638" s="744"/>
      <c r="R638" s="744"/>
      <c r="S638" s="744"/>
      <c r="T638" s="744"/>
      <c r="U638" s="744"/>
      <c r="V638" s="744"/>
      <c r="W638" s="744"/>
      <c r="X638" s="744"/>
      <c r="Y638" s="744"/>
      <c r="Z638" s="744"/>
      <c r="AA638" s="744"/>
      <c r="AB638" s="744"/>
      <c r="AC638" s="744"/>
      <c r="AD638" s="744"/>
      <c r="AE638" s="744"/>
      <c r="AF638" s="744"/>
      <c r="AG638" s="744"/>
      <c r="AH638" s="744"/>
      <c r="AI638" s="744"/>
      <c r="AJ638" s="744"/>
      <c r="AK638" s="744"/>
      <c r="AL638" s="744"/>
      <c r="AM638" s="744"/>
      <c r="AN638" s="744"/>
      <c r="AO638" s="744"/>
      <c r="AP638" s="744"/>
      <c r="AQ638" s="744"/>
      <c r="AR638" s="744"/>
      <c r="AS638" s="744"/>
      <c r="AT638" s="744"/>
      <c r="AU638" s="744"/>
      <c r="AV638" s="744"/>
      <c r="AW638" s="744"/>
      <c r="AX638" s="744"/>
      <c r="AY638" s="744"/>
      <c r="AZ638" s="744"/>
      <c r="BA638" s="744"/>
      <c r="BB638" s="744"/>
      <c r="BC638" s="744"/>
      <c r="BD638" s="744"/>
      <c r="BE638" s="744"/>
      <c r="BF638" s="744"/>
      <c r="BG638" s="744"/>
      <c r="BH638" s="744"/>
      <c r="BI638" s="744"/>
      <c r="BJ638" s="744"/>
      <c r="BK638" s="744"/>
      <c r="BL638" s="744"/>
    </row>
    <row r="639" spans="1:64" s="752" customFormat="1" ht="15" customHeight="1">
      <c r="A639" s="746" t="s">
        <v>3595</v>
      </c>
      <c r="B639" s="746" t="s">
        <v>3656</v>
      </c>
      <c r="C639" s="768">
        <v>2021878</v>
      </c>
      <c r="D639" s="749">
        <v>44662</v>
      </c>
      <c r="E639" s="771" t="s">
        <v>3657</v>
      </c>
      <c r="F639" s="753">
        <v>1597230</v>
      </c>
      <c r="G639" s="765"/>
      <c r="H639" s="765"/>
      <c r="I639" s="744"/>
      <c r="J639" s="744"/>
      <c r="K639" s="744"/>
      <c r="L639" s="744"/>
      <c r="M639" s="744"/>
      <c r="N639" s="744"/>
      <c r="O639" s="744"/>
      <c r="P639" s="744"/>
      <c r="Q639" s="744"/>
      <c r="R639" s="744"/>
      <c r="S639" s="744"/>
      <c r="T639" s="744"/>
      <c r="U639" s="744"/>
      <c r="V639" s="744"/>
      <c r="W639" s="744"/>
      <c r="X639" s="744"/>
      <c r="Y639" s="744"/>
      <c r="Z639" s="744"/>
      <c r="AA639" s="744"/>
      <c r="AB639" s="744"/>
      <c r="AC639" s="744"/>
      <c r="AD639" s="744"/>
      <c r="AE639" s="744"/>
      <c r="AF639" s="744"/>
      <c r="AG639" s="744"/>
      <c r="AH639" s="744"/>
      <c r="AI639" s="744"/>
      <c r="AJ639" s="744"/>
      <c r="AK639" s="744"/>
      <c r="AL639" s="744"/>
      <c r="AM639" s="744"/>
      <c r="AN639" s="744"/>
      <c r="AO639" s="744"/>
      <c r="AP639" s="744"/>
      <c r="AQ639" s="744"/>
      <c r="AR639" s="744"/>
      <c r="AS639" s="744"/>
      <c r="AT639" s="744"/>
      <c r="AU639" s="744"/>
      <c r="AV639" s="744"/>
      <c r="AW639" s="744"/>
      <c r="AX639" s="744"/>
      <c r="AY639" s="744"/>
      <c r="AZ639" s="744"/>
      <c r="BA639" s="744"/>
      <c r="BB639" s="744"/>
      <c r="BC639" s="744"/>
      <c r="BD639" s="744"/>
      <c r="BE639" s="744"/>
      <c r="BF639" s="744"/>
      <c r="BG639" s="744"/>
      <c r="BH639" s="744"/>
      <c r="BI639" s="744"/>
      <c r="BJ639" s="744"/>
      <c r="BK639" s="744"/>
      <c r="BL639" s="744"/>
    </row>
    <row r="640" spans="1:64" s="752" customFormat="1" ht="15" customHeight="1">
      <c r="A640" s="747" t="s">
        <v>1109</v>
      </c>
      <c r="B640" s="748" t="s">
        <v>2935</v>
      </c>
      <c r="C640" s="748"/>
      <c r="D640" s="748"/>
      <c r="E640" s="761" t="s">
        <v>3658</v>
      </c>
      <c r="F640" s="751">
        <v>25000</v>
      </c>
      <c r="G640" s="765">
        <v>25000</v>
      </c>
      <c r="H640" s="765">
        <f>F640-G640</f>
        <v>0</v>
      </c>
      <c r="I640" s="744"/>
      <c r="J640" s="744"/>
      <c r="K640" s="744"/>
      <c r="L640" s="744"/>
      <c r="M640" s="744"/>
      <c r="N640" s="744"/>
      <c r="O640" s="744"/>
      <c r="P640" s="744"/>
      <c r="Q640" s="744"/>
      <c r="R640" s="744"/>
      <c r="S640" s="744"/>
      <c r="T640" s="744"/>
      <c r="U640" s="744"/>
      <c r="V640" s="744"/>
      <c r="W640" s="744"/>
      <c r="X640" s="744"/>
      <c r="Y640" s="744"/>
      <c r="Z640" s="744"/>
      <c r="AA640" s="744"/>
      <c r="AB640" s="744"/>
      <c r="AC640" s="744"/>
      <c r="AD640" s="744"/>
      <c r="AE640" s="744"/>
      <c r="AF640" s="744"/>
      <c r="AG640" s="744"/>
      <c r="AH640" s="744"/>
      <c r="AI640" s="744"/>
      <c r="AJ640" s="744"/>
      <c r="AK640" s="744"/>
      <c r="AL640" s="744"/>
      <c r="AM640" s="744"/>
      <c r="AN640" s="744"/>
      <c r="AO640" s="744"/>
      <c r="AP640" s="744"/>
      <c r="AQ640" s="744"/>
      <c r="AR640" s="744"/>
      <c r="AS640" s="744"/>
      <c r="AT640" s="744"/>
      <c r="AU640" s="744"/>
      <c r="AV640" s="744"/>
      <c r="AW640" s="744"/>
      <c r="AX640" s="744"/>
      <c r="AY640" s="744"/>
      <c r="AZ640" s="744"/>
      <c r="BA640" s="744"/>
      <c r="BB640" s="744"/>
      <c r="BC640" s="744"/>
      <c r="BD640" s="744"/>
      <c r="BE640" s="744"/>
      <c r="BF640" s="744"/>
      <c r="BG640" s="744"/>
      <c r="BH640" s="744"/>
      <c r="BI640" s="744"/>
      <c r="BJ640" s="744"/>
      <c r="BK640" s="744"/>
      <c r="BL640" s="744"/>
    </row>
    <row r="641" spans="1:64" s="752" customFormat="1" ht="15" customHeight="1">
      <c r="A641" s="747" t="s">
        <v>1109</v>
      </c>
      <c r="B641" s="748" t="s">
        <v>2624</v>
      </c>
      <c r="C641" s="748"/>
      <c r="D641" s="748"/>
      <c r="E641" s="761" t="s">
        <v>3659</v>
      </c>
      <c r="F641" s="751">
        <v>52500</v>
      </c>
      <c r="G641" s="765">
        <v>52500</v>
      </c>
      <c r="H641" s="765">
        <f>F641-G641</f>
        <v>0</v>
      </c>
      <c r="I641" s="744"/>
      <c r="J641" s="744"/>
      <c r="K641" s="744"/>
      <c r="L641" s="744"/>
      <c r="M641" s="744"/>
      <c r="N641" s="744"/>
      <c r="O641" s="744"/>
      <c r="P641" s="744"/>
      <c r="Q641" s="744"/>
      <c r="R641" s="744"/>
      <c r="S641" s="744"/>
      <c r="T641" s="744"/>
      <c r="U641" s="744"/>
      <c r="V641" s="744"/>
      <c r="W641" s="744"/>
      <c r="X641" s="744"/>
      <c r="Y641" s="744"/>
      <c r="Z641" s="744"/>
      <c r="AA641" s="744"/>
      <c r="AB641" s="744"/>
      <c r="AC641" s="744"/>
      <c r="AD641" s="744"/>
      <c r="AE641" s="744"/>
      <c r="AF641" s="744"/>
      <c r="AG641" s="744"/>
      <c r="AH641" s="744"/>
      <c r="AI641" s="744"/>
      <c r="AJ641" s="744"/>
      <c r="AK641" s="744"/>
      <c r="AL641" s="744"/>
      <c r="AM641" s="744"/>
      <c r="AN641" s="744"/>
      <c r="AO641" s="744"/>
      <c r="AP641" s="744"/>
      <c r="AQ641" s="744"/>
      <c r="AR641" s="744"/>
      <c r="AS641" s="744"/>
      <c r="AT641" s="744"/>
      <c r="AU641" s="744"/>
      <c r="AV641" s="744"/>
      <c r="AW641" s="744"/>
      <c r="AX641" s="744"/>
      <c r="AY641" s="744"/>
      <c r="AZ641" s="744"/>
      <c r="BA641" s="744"/>
      <c r="BB641" s="744"/>
      <c r="BC641" s="744"/>
      <c r="BD641" s="744"/>
      <c r="BE641" s="744"/>
      <c r="BF641" s="744"/>
      <c r="BG641" s="744"/>
      <c r="BH641" s="744"/>
      <c r="BI641" s="744"/>
      <c r="BJ641" s="744"/>
      <c r="BK641" s="744"/>
      <c r="BL641" s="744"/>
    </row>
    <row r="642" spans="1:64" s="752" customFormat="1" ht="15" customHeight="1">
      <c r="A642" s="747" t="s">
        <v>1109</v>
      </c>
      <c r="B642" s="748" t="s">
        <v>2692</v>
      </c>
      <c r="C642" s="748"/>
      <c r="D642" s="748"/>
      <c r="E642" s="761" t="s">
        <v>3659</v>
      </c>
      <c r="F642" s="751">
        <v>73500</v>
      </c>
      <c r="G642" s="765">
        <v>73500</v>
      </c>
      <c r="H642" s="765">
        <f>F642-G642</f>
        <v>0</v>
      </c>
      <c r="I642" s="744"/>
      <c r="J642" s="744"/>
      <c r="K642" s="744"/>
      <c r="L642" s="744"/>
      <c r="M642" s="744"/>
      <c r="N642" s="744"/>
      <c r="O642" s="744"/>
      <c r="P642" s="744"/>
      <c r="Q642" s="744"/>
      <c r="R642" s="744"/>
      <c r="S642" s="744"/>
      <c r="T642" s="744"/>
      <c r="U642" s="744"/>
      <c r="V642" s="744"/>
      <c r="W642" s="744"/>
      <c r="X642" s="744"/>
      <c r="Y642" s="744"/>
      <c r="Z642" s="744"/>
      <c r="AA642" s="744"/>
      <c r="AB642" s="744"/>
      <c r="AC642" s="744"/>
      <c r="AD642" s="744"/>
      <c r="AE642" s="744"/>
      <c r="AF642" s="744"/>
      <c r="AG642" s="744"/>
      <c r="AH642" s="744"/>
      <c r="AI642" s="744"/>
      <c r="AJ642" s="744"/>
      <c r="AK642" s="744"/>
      <c r="AL642" s="744"/>
      <c r="AM642" s="744"/>
      <c r="AN642" s="744"/>
      <c r="AO642" s="744"/>
      <c r="AP642" s="744"/>
      <c r="AQ642" s="744"/>
      <c r="AR642" s="744"/>
      <c r="AS642" s="744"/>
      <c r="AT642" s="744"/>
      <c r="AU642" s="744"/>
      <c r="AV642" s="744"/>
      <c r="AW642" s="744"/>
      <c r="AX642" s="744"/>
      <c r="AY642" s="744"/>
      <c r="AZ642" s="744"/>
      <c r="BA642" s="744"/>
      <c r="BB642" s="744"/>
      <c r="BC642" s="744"/>
      <c r="BD642" s="744"/>
      <c r="BE642" s="744"/>
      <c r="BF642" s="744"/>
      <c r="BG642" s="744"/>
      <c r="BH642" s="744"/>
      <c r="BI642" s="744"/>
      <c r="BJ642" s="744"/>
      <c r="BK642" s="744"/>
      <c r="BL642" s="744"/>
    </row>
    <row r="643" spans="1:64" s="752" customFormat="1" ht="15" customHeight="1">
      <c r="A643" s="747" t="s">
        <v>1109</v>
      </c>
      <c r="B643" s="748" t="s">
        <v>2934</v>
      </c>
      <c r="C643" s="748"/>
      <c r="D643" s="748"/>
      <c r="E643" s="754" t="s">
        <v>2913</v>
      </c>
      <c r="F643" s="751">
        <v>476634</v>
      </c>
      <c r="G643" s="765"/>
      <c r="H643" s="765"/>
      <c r="I643" s="744"/>
      <c r="J643" s="744"/>
      <c r="K643" s="744"/>
      <c r="L643" s="744"/>
      <c r="M643" s="744"/>
      <c r="N643" s="744"/>
      <c r="O643" s="744"/>
      <c r="P643" s="744"/>
      <c r="Q643" s="744"/>
      <c r="R643" s="744"/>
      <c r="S643" s="744"/>
      <c r="T643" s="744"/>
      <c r="U643" s="744"/>
      <c r="V643" s="744"/>
      <c r="W643" s="744"/>
      <c r="X643" s="744"/>
      <c r="Y643" s="744"/>
      <c r="Z643" s="744"/>
      <c r="AA643" s="744"/>
      <c r="AB643" s="744"/>
      <c r="AC643" s="744"/>
      <c r="AD643" s="744"/>
      <c r="AE643" s="744"/>
      <c r="AF643" s="744"/>
      <c r="AG643" s="744"/>
      <c r="AH643" s="744"/>
      <c r="AI643" s="744"/>
      <c r="AJ643" s="744"/>
      <c r="AK643" s="744"/>
      <c r="AL643" s="744"/>
      <c r="AM643" s="744"/>
      <c r="AN643" s="744"/>
      <c r="AO643" s="744"/>
      <c r="AP643" s="744"/>
      <c r="AQ643" s="744"/>
      <c r="AR643" s="744"/>
      <c r="AS643" s="744"/>
      <c r="AT643" s="744"/>
      <c r="AU643" s="744"/>
      <c r="AV643" s="744"/>
      <c r="AW643" s="744"/>
      <c r="AX643" s="744"/>
      <c r="AY643" s="744"/>
      <c r="AZ643" s="744"/>
      <c r="BA643" s="744"/>
      <c r="BB643" s="744"/>
      <c r="BC643" s="744"/>
      <c r="BD643" s="744"/>
      <c r="BE643" s="744"/>
      <c r="BF643" s="744"/>
      <c r="BG643" s="744"/>
      <c r="BH643" s="744"/>
      <c r="BI643" s="744"/>
      <c r="BJ643" s="744"/>
      <c r="BK643" s="744"/>
      <c r="BL643" s="744"/>
    </row>
    <row r="644" spans="1:64" s="752" customFormat="1" ht="15" customHeight="1">
      <c r="A644" s="746" t="s">
        <v>3660</v>
      </c>
      <c r="B644" s="746" t="s">
        <v>2683</v>
      </c>
      <c r="C644" s="747">
        <v>1822187</v>
      </c>
      <c r="D644" s="759" t="s">
        <v>3554</v>
      </c>
      <c r="E644" s="750" t="s">
        <v>3661</v>
      </c>
      <c r="F644" s="751">
        <v>128160</v>
      </c>
      <c r="G644" s="751">
        <v>128160</v>
      </c>
      <c r="H644" s="765">
        <f>F644-G644</f>
        <v>0</v>
      </c>
      <c r="I644" s="744"/>
      <c r="J644" s="744"/>
      <c r="K644" s="744"/>
      <c r="L644" s="744"/>
      <c r="M644" s="744"/>
      <c r="N644" s="744"/>
      <c r="O644" s="744"/>
      <c r="P644" s="744"/>
      <c r="Q644" s="744"/>
      <c r="R644" s="744"/>
      <c r="S644" s="744"/>
      <c r="T644" s="744"/>
      <c r="U644" s="744"/>
      <c r="V644" s="744"/>
      <c r="W644" s="744"/>
      <c r="X644" s="744"/>
      <c r="Y644" s="744"/>
      <c r="Z644" s="744"/>
      <c r="AA644" s="744"/>
      <c r="AB644" s="744"/>
      <c r="AC644" s="744"/>
      <c r="AD644" s="744"/>
      <c r="AE644" s="744"/>
      <c r="AF644" s="744"/>
      <c r="AG644" s="744"/>
      <c r="AH644" s="744"/>
      <c r="AI644" s="744"/>
      <c r="AJ644" s="744"/>
      <c r="AK644" s="744"/>
      <c r="AL644" s="744"/>
      <c r="AM644" s="744"/>
      <c r="AN644" s="744"/>
      <c r="AO644" s="744"/>
      <c r="AP644" s="744"/>
      <c r="AQ644" s="744"/>
      <c r="AR644" s="744"/>
      <c r="AS644" s="744"/>
      <c r="AT644" s="744"/>
      <c r="AU644" s="744"/>
      <c r="AV644" s="744"/>
      <c r="AW644" s="744"/>
      <c r="AX644" s="744"/>
      <c r="AY644" s="744"/>
      <c r="AZ644" s="744"/>
      <c r="BA644" s="744"/>
      <c r="BB644" s="744"/>
      <c r="BC644" s="744"/>
      <c r="BD644" s="744"/>
      <c r="BE644" s="744"/>
      <c r="BF644" s="744"/>
      <c r="BG644" s="744"/>
      <c r="BH644" s="744"/>
      <c r="BI644" s="744"/>
      <c r="BJ644" s="744"/>
      <c r="BK644" s="744"/>
      <c r="BL644" s="744"/>
    </row>
    <row r="645" spans="1:64" s="752" customFormat="1" ht="15" customHeight="1">
      <c r="A645" s="746" t="s">
        <v>3660</v>
      </c>
      <c r="B645" s="746" t="s">
        <v>2938</v>
      </c>
      <c r="C645" s="747">
        <v>1822089</v>
      </c>
      <c r="D645" s="794">
        <v>44938</v>
      </c>
      <c r="E645" s="750" t="s">
        <v>3561</v>
      </c>
      <c r="F645" s="751">
        <v>157160</v>
      </c>
      <c r="G645" s="765"/>
      <c r="H645" s="765"/>
      <c r="I645" s="744"/>
      <c r="J645" s="744"/>
      <c r="K645" s="744"/>
      <c r="L645" s="744"/>
      <c r="M645" s="744"/>
      <c r="N645" s="744"/>
      <c r="O645" s="744"/>
      <c r="P645" s="744"/>
      <c r="Q645" s="744"/>
      <c r="R645" s="744"/>
      <c r="S645" s="744"/>
      <c r="T645" s="744"/>
      <c r="U645" s="744"/>
      <c r="V645" s="744"/>
      <c r="W645" s="744"/>
      <c r="X645" s="744"/>
      <c r="Y645" s="744"/>
      <c r="Z645" s="744"/>
      <c r="AA645" s="744"/>
      <c r="AB645" s="744"/>
      <c r="AC645" s="744"/>
      <c r="AD645" s="744"/>
      <c r="AE645" s="744"/>
      <c r="AF645" s="744"/>
      <c r="AG645" s="744"/>
      <c r="AH645" s="744"/>
      <c r="AI645" s="744"/>
      <c r="AJ645" s="744"/>
      <c r="AK645" s="744"/>
      <c r="AL645" s="744"/>
      <c r="AM645" s="744"/>
      <c r="AN645" s="744"/>
      <c r="AO645" s="744"/>
      <c r="AP645" s="744"/>
      <c r="AQ645" s="744"/>
      <c r="AR645" s="744"/>
      <c r="AS645" s="744"/>
      <c r="AT645" s="744"/>
      <c r="AU645" s="744"/>
      <c r="AV645" s="744"/>
      <c r="AW645" s="744"/>
      <c r="AX645" s="744"/>
      <c r="AY645" s="744"/>
      <c r="AZ645" s="744"/>
      <c r="BA645" s="744"/>
      <c r="BB645" s="744"/>
      <c r="BC645" s="744"/>
      <c r="BD645" s="744"/>
      <c r="BE645" s="744"/>
      <c r="BF645" s="744"/>
      <c r="BG645" s="744"/>
      <c r="BH645" s="744"/>
      <c r="BI645" s="744"/>
      <c r="BJ645" s="744"/>
      <c r="BK645" s="744"/>
      <c r="BL645" s="744"/>
    </row>
    <row r="646" spans="1:64" s="752" customFormat="1" ht="15" customHeight="1">
      <c r="A646" s="746" t="s">
        <v>3660</v>
      </c>
      <c r="B646" s="746" t="s">
        <v>2938</v>
      </c>
      <c r="C646" s="747">
        <v>1822183</v>
      </c>
      <c r="D646" s="794">
        <v>45566</v>
      </c>
      <c r="E646" s="750" t="s">
        <v>3561</v>
      </c>
      <c r="F646" s="751">
        <v>100285</v>
      </c>
      <c r="G646" s="765"/>
      <c r="H646" s="765"/>
      <c r="I646" s="744"/>
      <c r="J646" s="744"/>
      <c r="K646" s="744"/>
      <c r="L646" s="744"/>
      <c r="M646" s="744"/>
      <c r="N646" s="744"/>
      <c r="O646" s="744"/>
      <c r="P646" s="744"/>
      <c r="Q646" s="744"/>
      <c r="R646" s="744"/>
      <c r="S646" s="744"/>
      <c r="T646" s="744"/>
      <c r="U646" s="744"/>
      <c r="V646" s="744"/>
      <c r="W646" s="744"/>
      <c r="X646" s="744"/>
      <c r="Y646" s="744"/>
      <c r="Z646" s="744"/>
      <c r="AA646" s="744"/>
      <c r="AB646" s="744"/>
      <c r="AC646" s="744"/>
      <c r="AD646" s="744"/>
      <c r="AE646" s="744"/>
      <c r="AF646" s="744"/>
      <c r="AG646" s="744"/>
      <c r="AH646" s="744"/>
      <c r="AI646" s="744"/>
      <c r="AJ646" s="744"/>
      <c r="AK646" s="744"/>
      <c r="AL646" s="744"/>
      <c r="AM646" s="744"/>
      <c r="AN646" s="744"/>
      <c r="AO646" s="744"/>
      <c r="AP646" s="744"/>
      <c r="AQ646" s="744"/>
      <c r="AR646" s="744"/>
      <c r="AS646" s="744"/>
      <c r="AT646" s="744"/>
      <c r="AU646" s="744"/>
      <c r="AV646" s="744"/>
      <c r="AW646" s="744"/>
      <c r="AX646" s="744"/>
      <c r="AY646" s="744"/>
      <c r="AZ646" s="744"/>
      <c r="BA646" s="744"/>
      <c r="BB646" s="744"/>
      <c r="BC646" s="744"/>
      <c r="BD646" s="744"/>
      <c r="BE646" s="744"/>
      <c r="BF646" s="744"/>
      <c r="BG646" s="744"/>
      <c r="BH646" s="744"/>
      <c r="BI646" s="744"/>
      <c r="BJ646" s="744"/>
      <c r="BK646" s="744"/>
      <c r="BL646" s="744"/>
    </row>
    <row r="647" spans="1:64" s="752" customFormat="1" ht="15" customHeight="1">
      <c r="A647" s="746" t="s">
        <v>3660</v>
      </c>
      <c r="B647" s="746" t="s">
        <v>2625</v>
      </c>
      <c r="C647" s="747">
        <v>1822095</v>
      </c>
      <c r="D647" s="759" t="s">
        <v>3011</v>
      </c>
      <c r="E647" s="750" t="s">
        <v>3562</v>
      </c>
      <c r="F647" s="751">
        <v>225920</v>
      </c>
      <c r="G647" s="765"/>
      <c r="H647" s="765"/>
      <c r="I647" s="744"/>
      <c r="J647" s="744"/>
      <c r="K647" s="744"/>
      <c r="L647" s="744"/>
      <c r="M647" s="744"/>
      <c r="N647" s="744"/>
      <c r="O647" s="744"/>
      <c r="P647" s="744"/>
      <c r="Q647" s="744"/>
      <c r="R647" s="744"/>
      <c r="S647" s="744"/>
      <c r="T647" s="744"/>
      <c r="U647" s="744"/>
      <c r="V647" s="744"/>
      <c r="W647" s="744"/>
      <c r="X647" s="744"/>
      <c r="Y647" s="744"/>
      <c r="Z647" s="744"/>
      <c r="AA647" s="744"/>
      <c r="AB647" s="744"/>
      <c r="AC647" s="744"/>
      <c r="AD647" s="744"/>
      <c r="AE647" s="744"/>
      <c r="AF647" s="744"/>
      <c r="AG647" s="744"/>
      <c r="AH647" s="744"/>
      <c r="AI647" s="744"/>
      <c r="AJ647" s="744"/>
      <c r="AK647" s="744"/>
      <c r="AL647" s="744"/>
      <c r="AM647" s="744"/>
      <c r="AN647" s="744"/>
      <c r="AO647" s="744"/>
      <c r="AP647" s="744"/>
      <c r="AQ647" s="744"/>
      <c r="AR647" s="744"/>
      <c r="AS647" s="744"/>
      <c r="AT647" s="744"/>
      <c r="AU647" s="744"/>
      <c r="AV647" s="744"/>
      <c r="AW647" s="744"/>
      <c r="AX647" s="744"/>
      <c r="AY647" s="744"/>
      <c r="AZ647" s="744"/>
      <c r="BA647" s="744"/>
      <c r="BB647" s="744"/>
      <c r="BC647" s="744"/>
      <c r="BD647" s="744"/>
      <c r="BE647" s="744"/>
      <c r="BF647" s="744"/>
      <c r="BG647" s="744"/>
      <c r="BH647" s="744"/>
      <c r="BI647" s="744"/>
      <c r="BJ647" s="744"/>
      <c r="BK647" s="744"/>
      <c r="BL647" s="744"/>
    </row>
    <row r="648" spans="1:64" s="752" customFormat="1" ht="15" customHeight="1">
      <c r="A648" s="746" t="s">
        <v>3660</v>
      </c>
      <c r="B648" s="746" t="s">
        <v>2939</v>
      </c>
      <c r="C648" s="747">
        <v>1822185</v>
      </c>
      <c r="D648" s="794">
        <v>45537</v>
      </c>
      <c r="E648" s="750" t="s">
        <v>3562</v>
      </c>
      <c r="F648" s="751">
        <v>4980</v>
      </c>
      <c r="G648" s="765"/>
      <c r="H648" s="765"/>
      <c r="I648" s="744"/>
      <c r="J648" s="744"/>
      <c r="K648" s="744"/>
      <c r="L648" s="744"/>
      <c r="M648" s="744"/>
      <c r="N648" s="744"/>
      <c r="O648" s="744"/>
      <c r="P648" s="744"/>
      <c r="Q648" s="744"/>
      <c r="R648" s="744"/>
      <c r="S648" s="744"/>
      <c r="T648" s="744"/>
      <c r="U648" s="744"/>
      <c r="V648" s="744"/>
      <c r="W648" s="744"/>
      <c r="X648" s="744"/>
      <c r="Y648" s="744"/>
      <c r="Z648" s="744"/>
      <c r="AA648" s="744"/>
      <c r="AB648" s="744"/>
      <c r="AC648" s="744"/>
      <c r="AD648" s="744"/>
      <c r="AE648" s="744"/>
      <c r="AF648" s="744"/>
      <c r="AG648" s="744"/>
      <c r="AH648" s="744"/>
      <c r="AI648" s="744"/>
      <c r="AJ648" s="744"/>
      <c r="AK648" s="744"/>
      <c r="AL648" s="744"/>
      <c r="AM648" s="744"/>
      <c r="AN648" s="744"/>
      <c r="AO648" s="744"/>
      <c r="AP648" s="744"/>
      <c r="AQ648" s="744"/>
      <c r="AR648" s="744"/>
      <c r="AS648" s="744"/>
      <c r="AT648" s="744"/>
      <c r="AU648" s="744"/>
      <c r="AV648" s="744"/>
      <c r="AW648" s="744"/>
      <c r="AX648" s="744"/>
      <c r="AY648" s="744"/>
      <c r="AZ648" s="744"/>
      <c r="BA648" s="744"/>
      <c r="BB648" s="744"/>
      <c r="BC648" s="744"/>
      <c r="BD648" s="744"/>
      <c r="BE648" s="744"/>
      <c r="BF648" s="744"/>
      <c r="BG648" s="744"/>
      <c r="BH648" s="744"/>
      <c r="BI648" s="744"/>
      <c r="BJ648" s="744"/>
      <c r="BK648" s="744"/>
      <c r="BL648" s="744"/>
    </row>
    <row r="649" spans="1:64" s="752" customFormat="1" ht="15" customHeight="1">
      <c r="A649" s="746" t="s">
        <v>3660</v>
      </c>
      <c r="B649" s="746" t="s">
        <v>2690</v>
      </c>
      <c r="C649" s="747">
        <v>1822175</v>
      </c>
      <c r="D649" s="794">
        <v>45508</v>
      </c>
      <c r="E649" s="750" t="s">
        <v>3568</v>
      </c>
      <c r="F649" s="751">
        <v>68400</v>
      </c>
      <c r="G649" s="765"/>
      <c r="H649" s="765"/>
      <c r="I649" s="744"/>
      <c r="J649" s="744"/>
      <c r="K649" s="744"/>
      <c r="L649" s="744"/>
      <c r="M649" s="744"/>
      <c r="N649" s="744"/>
      <c r="O649" s="744"/>
      <c r="P649" s="744"/>
      <c r="Q649" s="744"/>
      <c r="R649" s="744"/>
      <c r="S649" s="744"/>
      <c r="T649" s="744"/>
      <c r="U649" s="744"/>
      <c r="V649" s="744"/>
      <c r="W649" s="744"/>
      <c r="X649" s="744"/>
      <c r="Y649" s="744"/>
      <c r="Z649" s="744"/>
      <c r="AA649" s="744"/>
      <c r="AB649" s="744"/>
      <c r="AC649" s="744"/>
      <c r="AD649" s="744"/>
      <c r="AE649" s="744"/>
      <c r="AF649" s="744"/>
      <c r="AG649" s="744"/>
      <c r="AH649" s="744"/>
      <c r="AI649" s="744"/>
      <c r="AJ649" s="744"/>
      <c r="AK649" s="744"/>
      <c r="AL649" s="744"/>
      <c r="AM649" s="744"/>
      <c r="AN649" s="744"/>
      <c r="AO649" s="744"/>
      <c r="AP649" s="744"/>
      <c r="AQ649" s="744"/>
      <c r="AR649" s="744"/>
      <c r="AS649" s="744"/>
      <c r="AT649" s="744"/>
      <c r="AU649" s="744"/>
      <c r="AV649" s="744"/>
      <c r="AW649" s="744"/>
      <c r="AX649" s="744"/>
      <c r="AY649" s="744"/>
      <c r="AZ649" s="744"/>
      <c r="BA649" s="744"/>
      <c r="BB649" s="744"/>
      <c r="BC649" s="744"/>
      <c r="BD649" s="744"/>
      <c r="BE649" s="744"/>
      <c r="BF649" s="744"/>
      <c r="BG649" s="744"/>
      <c r="BH649" s="744"/>
      <c r="BI649" s="744"/>
      <c r="BJ649" s="744"/>
      <c r="BK649" s="744"/>
      <c r="BL649" s="744"/>
    </row>
    <row r="650" spans="1:64" s="752" customFormat="1" ht="15" customHeight="1">
      <c r="A650" s="746" t="s">
        <v>3660</v>
      </c>
      <c r="B650" s="746" t="s">
        <v>3662</v>
      </c>
      <c r="C650" s="747">
        <v>1822170</v>
      </c>
      <c r="D650" s="759" t="s">
        <v>3011</v>
      </c>
      <c r="E650" s="750" t="s">
        <v>3577</v>
      </c>
      <c r="F650" s="751">
        <v>45000</v>
      </c>
      <c r="G650" s="765"/>
      <c r="H650" s="765"/>
      <c r="I650" s="744"/>
      <c r="J650" s="744"/>
      <c r="K650" s="744"/>
      <c r="L650" s="744"/>
      <c r="M650" s="744"/>
      <c r="N650" s="744"/>
      <c r="O650" s="744"/>
      <c r="P650" s="744"/>
      <c r="Q650" s="744"/>
      <c r="R650" s="744"/>
      <c r="S650" s="744"/>
      <c r="T650" s="744"/>
      <c r="U650" s="744"/>
      <c r="V650" s="744"/>
      <c r="W650" s="744"/>
      <c r="X650" s="744"/>
      <c r="Y650" s="744"/>
      <c r="Z650" s="744"/>
      <c r="AA650" s="744"/>
      <c r="AB650" s="744"/>
      <c r="AC650" s="744"/>
      <c r="AD650" s="744"/>
      <c r="AE650" s="744"/>
      <c r="AF650" s="744"/>
      <c r="AG650" s="744"/>
      <c r="AH650" s="744"/>
      <c r="AI650" s="744"/>
      <c r="AJ650" s="744"/>
      <c r="AK650" s="744"/>
      <c r="AL650" s="744"/>
      <c r="AM650" s="744"/>
      <c r="AN650" s="744"/>
      <c r="AO650" s="744"/>
      <c r="AP650" s="744"/>
      <c r="AQ650" s="744"/>
      <c r="AR650" s="744"/>
      <c r="AS650" s="744"/>
      <c r="AT650" s="744"/>
      <c r="AU650" s="744"/>
      <c r="AV650" s="744"/>
      <c r="AW650" s="744"/>
      <c r="AX650" s="744"/>
      <c r="AY650" s="744"/>
      <c r="AZ650" s="744"/>
      <c r="BA650" s="744"/>
      <c r="BB650" s="744"/>
      <c r="BC650" s="744"/>
      <c r="BD650" s="744"/>
      <c r="BE650" s="744"/>
      <c r="BF650" s="744"/>
      <c r="BG650" s="744"/>
      <c r="BH650" s="744"/>
      <c r="BI650" s="744"/>
      <c r="BJ650" s="744"/>
      <c r="BK650" s="744"/>
      <c r="BL650" s="744"/>
    </row>
    <row r="651" spans="1:64" s="752" customFormat="1" ht="15" customHeight="1">
      <c r="A651" s="746" t="s">
        <v>3660</v>
      </c>
      <c r="B651" s="746" t="s">
        <v>2937</v>
      </c>
      <c r="C651" s="747">
        <v>3496806</v>
      </c>
      <c r="D651" s="759" t="s">
        <v>1358</v>
      </c>
      <c r="E651" s="750" t="s">
        <v>3663</v>
      </c>
      <c r="F651" s="751">
        <v>299000</v>
      </c>
      <c r="G651" s="765"/>
      <c r="H651" s="765"/>
      <c r="I651" s="744"/>
      <c r="J651" s="744"/>
      <c r="K651" s="744"/>
      <c r="L651" s="744"/>
      <c r="M651" s="744"/>
      <c r="N651" s="744"/>
      <c r="O651" s="744"/>
      <c r="P651" s="744"/>
      <c r="Q651" s="744"/>
      <c r="R651" s="744"/>
      <c r="S651" s="744"/>
      <c r="T651" s="744"/>
      <c r="U651" s="744"/>
      <c r="V651" s="744"/>
      <c r="W651" s="744"/>
      <c r="X651" s="744"/>
      <c r="Y651" s="744"/>
      <c r="Z651" s="744"/>
      <c r="AA651" s="744"/>
      <c r="AB651" s="744"/>
      <c r="AC651" s="744"/>
      <c r="AD651" s="744"/>
      <c r="AE651" s="744"/>
      <c r="AF651" s="744"/>
      <c r="AG651" s="744"/>
      <c r="AH651" s="744"/>
      <c r="AI651" s="744"/>
      <c r="AJ651" s="744"/>
      <c r="AK651" s="744"/>
      <c r="AL651" s="744"/>
      <c r="AM651" s="744"/>
      <c r="AN651" s="744"/>
      <c r="AO651" s="744"/>
      <c r="AP651" s="744"/>
      <c r="AQ651" s="744"/>
      <c r="AR651" s="744"/>
      <c r="AS651" s="744"/>
      <c r="AT651" s="744"/>
      <c r="AU651" s="744"/>
      <c r="AV651" s="744"/>
      <c r="AW651" s="744"/>
      <c r="AX651" s="744"/>
      <c r="AY651" s="744"/>
      <c r="AZ651" s="744"/>
      <c r="BA651" s="744"/>
      <c r="BB651" s="744"/>
      <c r="BC651" s="744"/>
      <c r="BD651" s="744"/>
      <c r="BE651" s="744"/>
      <c r="BF651" s="744"/>
      <c r="BG651" s="744"/>
      <c r="BH651" s="744"/>
      <c r="BI651" s="744"/>
      <c r="BJ651" s="744"/>
      <c r="BK651" s="744"/>
      <c r="BL651" s="744"/>
    </row>
    <row r="652" spans="1:64" s="752" customFormat="1" ht="15" customHeight="1">
      <c r="A652" s="746" t="s">
        <v>3660</v>
      </c>
      <c r="B652" s="746" t="s">
        <v>2616</v>
      </c>
      <c r="C652" s="747">
        <v>1822181</v>
      </c>
      <c r="D652" s="759" t="s">
        <v>3664</v>
      </c>
      <c r="E652" s="750" t="s">
        <v>3562</v>
      </c>
      <c r="F652" s="751">
        <v>10000</v>
      </c>
      <c r="G652" s="765"/>
      <c r="H652" s="765"/>
      <c r="I652" s="744"/>
      <c r="J652" s="744"/>
      <c r="K652" s="744"/>
      <c r="L652" s="744"/>
      <c r="M652" s="744"/>
      <c r="N652" s="744"/>
      <c r="O652" s="744"/>
      <c r="P652" s="744"/>
      <c r="Q652" s="744"/>
      <c r="R652" s="744"/>
      <c r="S652" s="744"/>
      <c r="T652" s="744"/>
      <c r="U652" s="744"/>
      <c r="V652" s="744"/>
      <c r="W652" s="744"/>
      <c r="X652" s="744"/>
      <c r="Y652" s="744"/>
      <c r="Z652" s="744"/>
      <c r="AA652" s="744"/>
      <c r="AB652" s="744"/>
      <c r="AC652" s="744"/>
      <c r="AD652" s="744"/>
      <c r="AE652" s="744"/>
      <c r="AF652" s="744"/>
      <c r="AG652" s="744"/>
      <c r="AH652" s="744"/>
      <c r="AI652" s="744"/>
      <c r="AJ652" s="744"/>
      <c r="AK652" s="744"/>
      <c r="AL652" s="744"/>
      <c r="AM652" s="744"/>
      <c r="AN652" s="744"/>
      <c r="AO652" s="744"/>
      <c r="AP652" s="744"/>
      <c r="AQ652" s="744"/>
      <c r="AR652" s="744"/>
      <c r="AS652" s="744"/>
      <c r="AT652" s="744"/>
      <c r="AU652" s="744"/>
      <c r="AV652" s="744"/>
      <c r="AW652" s="744"/>
      <c r="AX652" s="744"/>
      <c r="AY652" s="744"/>
      <c r="AZ652" s="744"/>
      <c r="BA652" s="744"/>
      <c r="BB652" s="744"/>
      <c r="BC652" s="744"/>
      <c r="BD652" s="744"/>
      <c r="BE652" s="744"/>
      <c r="BF652" s="744"/>
      <c r="BG652" s="744"/>
      <c r="BH652" s="744"/>
      <c r="BI652" s="744"/>
      <c r="BJ652" s="744"/>
      <c r="BK652" s="744"/>
      <c r="BL652" s="744"/>
    </row>
    <row r="653" spans="1:64" s="752" customFormat="1" ht="15" customHeight="1">
      <c r="A653" s="746" t="s">
        <v>3660</v>
      </c>
      <c r="B653" s="746" t="s">
        <v>2926</v>
      </c>
      <c r="C653" s="747">
        <v>1822090</v>
      </c>
      <c r="D653" s="759" t="s">
        <v>1169</v>
      </c>
      <c r="E653" s="750" t="s">
        <v>3561</v>
      </c>
      <c r="F653" s="751">
        <v>42000</v>
      </c>
      <c r="G653" s="765"/>
      <c r="H653" s="765"/>
      <c r="I653" s="744"/>
      <c r="J653" s="744"/>
      <c r="K653" s="744"/>
      <c r="L653" s="744"/>
      <c r="M653" s="744"/>
      <c r="N653" s="744"/>
      <c r="O653" s="744"/>
      <c r="P653" s="744"/>
      <c r="Q653" s="744"/>
      <c r="R653" s="744"/>
      <c r="S653" s="744"/>
      <c r="T653" s="744"/>
      <c r="U653" s="744"/>
      <c r="V653" s="744"/>
      <c r="W653" s="744"/>
      <c r="X653" s="744"/>
      <c r="Y653" s="744"/>
      <c r="Z653" s="744"/>
      <c r="AA653" s="744"/>
      <c r="AB653" s="744"/>
      <c r="AC653" s="744"/>
      <c r="AD653" s="744"/>
      <c r="AE653" s="744"/>
      <c r="AF653" s="744"/>
      <c r="AG653" s="744"/>
      <c r="AH653" s="744"/>
      <c r="AI653" s="744"/>
      <c r="AJ653" s="744"/>
      <c r="AK653" s="744"/>
      <c r="AL653" s="744"/>
      <c r="AM653" s="744"/>
      <c r="AN653" s="744"/>
      <c r="AO653" s="744"/>
      <c r="AP653" s="744"/>
      <c r="AQ653" s="744"/>
      <c r="AR653" s="744"/>
      <c r="AS653" s="744"/>
      <c r="AT653" s="744"/>
      <c r="AU653" s="744"/>
      <c r="AV653" s="744"/>
      <c r="AW653" s="744"/>
      <c r="AX653" s="744"/>
      <c r="AY653" s="744"/>
      <c r="AZ653" s="744"/>
      <c r="BA653" s="744"/>
      <c r="BB653" s="744"/>
      <c r="BC653" s="744"/>
      <c r="BD653" s="744"/>
      <c r="BE653" s="744"/>
      <c r="BF653" s="744"/>
      <c r="BG653" s="744"/>
      <c r="BH653" s="744"/>
      <c r="BI653" s="744"/>
      <c r="BJ653" s="744"/>
      <c r="BK653" s="744"/>
      <c r="BL653" s="744"/>
    </row>
    <row r="654" spans="1:64" s="752" customFormat="1" ht="15" customHeight="1">
      <c r="A654" s="746" t="s">
        <v>3660</v>
      </c>
      <c r="B654" s="746" t="s">
        <v>2926</v>
      </c>
      <c r="C654" s="747">
        <v>1822169</v>
      </c>
      <c r="D654" s="759" t="s">
        <v>3665</v>
      </c>
      <c r="E654" s="750" t="s">
        <v>3561</v>
      </c>
      <c r="F654" s="751">
        <v>12000</v>
      </c>
      <c r="G654" s="765"/>
      <c r="H654" s="765"/>
      <c r="I654" s="744"/>
      <c r="J654" s="744"/>
      <c r="K654" s="744"/>
      <c r="L654" s="744"/>
      <c r="M654" s="744"/>
      <c r="N654" s="744"/>
      <c r="O654" s="744"/>
      <c r="P654" s="744"/>
      <c r="Q654" s="744"/>
      <c r="R654" s="744"/>
      <c r="S654" s="744"/>
      <c r="T654" s="744"/>
      <c r="U654" s="744"/>
      <c r="V654" s="744"/>
      <c r="W654" s="744"/>
      <c r="X654" s="744"/>
      <c r="Y654" s="744"/>
      <c r="Z654" s="744"/>
      <c r="AA654" s="744"/>
      <c r="AB654" s="744"/>
      <c r="AC654" s="744"/>
      <c r="AD654" s="744"/>
      <c r="AE654" s="744"/>
      <c r="AF654" s="744"/>
      <c r="AG654" s="744"/>
      <c r="AH654" s="744"/>
      <c r="AI654" s="744"/>
      <c r="AJ654" s="744"/>
      <c r="AK654" s="744"/>
      <c r="AL654" s="744"/>
      <c r="AM654" s="744"/>
      <c r="AN654" s="744"/>
      <c r="AO654" s="744"/>
      <c r="AP654" s="744"/>
      <c r="AQ654" s="744"/>
      <c r="AR654" s="744"/>
      <c r="AS654" s="744"/>
      <c r="AT654" s="744"/>
      <c r="AU654" s="744"/>
      <c r="AV654" s="744"/>
      <c r="AW654" s="744"/>
      <c r="AX654" s="744"/>
      <c r="AY654" s="744"/>
      <c r="AZ654" s="744"/>
      <c r="BA654" s="744"/>
      <c r="BB654" s="744"/>
      <c r="BC654" s="744"/>
      <c r="BD654" s="744"/>
      <c r="BE654" s="744"/>
      <c r="BF654" s="744"/>
      <c r="BG654" s="744"/>
      <c r="BH654" s="744"/>
      <c r="BI654" s="744"/>
      <c r="BJ654" s="744"/>
      <c r="BK654" s="744"/>
      <c r="BL654" s="744"/>
    </row>
    <row r="655" spans="1:64" s="752" customFormat="1" ht="15" customHeight="1">
      <c r="A655" s="746" t="s">
        <v>3660</v>
      </c>
      <c r="B655" s="746" t="s">
        <v>3583</v>
      </c>
      <c r="C655" s="747">
        <v>1822082</v>
      </c>
      <c r="D655" s="794">
        <v>44937</v>
      </c>
      <c r="E655" s="750" t="s">
        <v>3562</v>
      </c>
      <c r="F655" s="751">
        <v>40000</v>
      </c>
      <c r="G655" s="765"/>
      <c r="H655" s="765"/>
      <c r="I655" s="744"/>
      <c r="J655" s="744"/>
      <c r="K655" s="744"/>
      <c r="L655" s="744"/>
      <c r="M655" s="744"/>
      <c r="N655" s="744"/>
      <c r="O655" s="744"/>
      <c r="P655" s="744"/>
      <c r="Q655" s="744"/>
      <c r="R655" s="744"/>
      <c r="S655" s="744"/>
      <c r="T655" s="744"/>
      <c r="U655" s="744"/>
      <c r="V655" s="744"/>
      <c r="W655" s="744"/>
      <c r="X655" s="744"/>
      <c r="Y655" s="744"/>
      <c r="Z655" s="744"/>
      <c r="AA655" s="744"/>
      <c r="AB655" s="744"/>
      <c r="AC655" s="744"/>
      <c r="AD655" s="744"/>
      <c r="AE655" s="744"/>
      <c r="AF655" s="744"/>
      <c r="AG655" s="744"/>
      <c r="AH655" s="744"/>
      <c r="AI655" s="744"/>
      <c r="AJ655" s="744"/>
      <c r="AK655" s="744"/>
      <c r="AL655" s="744"/>
      <c r="AM655" s="744"/>
      <c r="AN655" s="744"/>
      <c r="AO655" s="744"/>
      <c r="AP655" s="744"/>
      <c r="AQ655" s="744"/>
      <c r="AR655" s="744"/>
      <c r="AS655" s="744"/>
      <c r="AT655" s="744"/>
      <c r="AU655" s="744"/>
      <c r="AV655" s="744"/>
      <c r="AW655" s="744"/>
      <c r="AX655" s="744"/>
      <c r="AY655" s="744"/>
      <c r="AZ655" s="744"/>
      <c r="BA655" s="744"/>
      <c r="BB655" s="744"/>
      <c r="BC655" s="744"/>
      <c r="BD655" s="744"/>
      <c r="BE655" s="744"/>
      <c r="BF655" s="744"/>
      <c r="BG655" s="744"/>
      <c r="BH655" s="744"/>
      <c r="BI655" s="744"/>
      <c r="BJ655" s="744"/>
      <c r="BK655" s="744"/>
      <c r="BL655" s="744"/>
    </row>
    <row r="656" spans="1:64" s="752" customFormat="1" ht="15" customHeight="1">
      <c r="A656" s="746" t="s">
        <v>3666</v>
      </c>
      <c r="B656" s="759" t="s">
        <v>3667</v>
      </c>
      <c r="C656" s="748">
        <v>4004782</v>
      </c>
      <c r="D656" s="783">
        <v>45416</v>
      </c>
      <c r="E656" s="759" t="s">
        <v>3668</v>
      </c>
      <c r="F656" s="751">
        <v>484473.5</v>
      </c>
      <c r="G656" s="765"/>
      <c r="H656" s="765"/>
      <c r="I656" s="744"/>
      <c r="J656" s="744"/>
      <c r="K656" s="744"/>
      <c r="L656" s="744"/>
      <c r="M656" s="744"/>
      <c r="N656" s="744"/>
      <c r="O656" s="744"/>
      <c r="P656" s="744"/>
      <c r="Q656" s="744"/>
      <c r="R656" s="744"/>
      <c r="S656" s="744"/>
      <c r="T656" s="744"/>
      <c r="U656" s="744"/>
      <c r="V656" s="744"/>
      <c r="W656" s="744"/>
      <c r="X656" s="744"/>
      <c r="Y656" s="744"/>
      <c r="Z656" s="744"/>
      <c r="AA656" s="744"/>
      <c r="AB656" s="744"/>
      <c r="AC656" s="744"/>
      <c r="AD656" s="744"/>
      <c r="AE656" s="744"/>
      <c r="AF656" s="744"/>
      <c r="AG656" s="744"/>
      <c r="AH656" s="744"/>
      <c r="AI656" s="744"/>
      <c r="AJ656" s="744"/>
      <c r="AK656" s="744"/>
      <c r="AL656" s="744"/>
      <c r="AM656" s="744"/>
      <c r="AN656" s="744"/>
      <c r="AO656" s="744"/>
      <c r="AP656" s="744"/>
      <c r="AQ656" s="744"/>
      <c r="AR656" s="744"/>
      <c r="AS656" s="744"/>
      <c r="AT656" s="744"/>
      <c r="AU656" s="744"/>
      <c r="AV656" s="744"/>
      <c r="AW656" s="744"/>
      <c r="AX656" s="744"/>
      <c r="AY656" s="744"/>
      <c r="AZ656" s="744"/>
      <c r="BA656" s="744"/>
      <c r="BB656" s="744"/>
      <c r="BC656" s="744"/>
      <c r="BD656" s="744"/>
      <c r="BE656" s="744"/>
      <c r="BF656" s="744"/>
      <c r="BG656" s="744"/>
      <c r="BH656" s="744"/>
      <c r="BI656" s="744"/>
      <c r="BJ656" s="744"/>
      <c r="BK656" s="744"/>
      <c r="BL656" s="744"/>
    </row>
    <row r="657" spans="1:64" s="752" customFormat="1" ht="15" customHeight="1">
      <c r="A657" s="746" t="s">
        <v>3666</v>
      </c>
      <c r="B657" s="759" t="s">
        <v>3669</v>
      </c>
      <c r="C657" s="748">
        <v>4004742</v>
      </c>
      <c r="D657" s="783">
        <v>45353</v>
      </c>
      <c r="E657" s="763" t="s">
        <v>3468</v>
      </c>
      <c r="F657" s="751">
        <v>1000000</v>
      </c>
      <c r="G657" s="765"/>
      <c r="H657" s="765"/>
      <c r="I657" s="744"/>
      <c r="J657" s="744"/>
      <c r="K657" s="744"/>
      <c r="L657" s="744"/>
      <c r="M657" s="744"/>
      <c r="N657" s="744"/>
      <c r="O657" s="744"/>
      <c r="P657" s="744"/>
      <c r="Q657" s="744"/>
      <c r="R657" s="744"/>
      <c r="S657" s="744"/>
      <c r="T657" s="744"/>
      <c r="U657" s="744"/>
      <c r="V657" s="744"/>
      <c r="W657" s="744"/>
      <c r="X657" s="744"/>
      <c r="Y657" s="744"/>
      <c r="Z657" s="744"/>
      <c r="AA657" s="744"/>
      <c r="AB657" s="744"/>
      <c r="AC657" s="744"/>
      <c r="AD657" s="744"/>
      <c r="AE657" s="744"/>
      <c r="AF657" s="744"/>
      <c r="AG657" s="744"/>
      <c r="AH657" s="744"/>
      <c r="AI657" s="744"/>
      <c r="AJ657" s="744"/>
      <c r="AK657" s="744"/>
      <c r="AL657" s="744"/>
      <c r="AM657" s="744"/>
      <c r="AN657" s="744"/>
      <c r="AO657" s="744"/>
      <c r="AP657" s="744"/>
      <c r="AQ657" s="744"/>
      <c r="AR657" s="744"/>
      <c r="AS657" s="744"/>
      <c r="AT657" s="744"/>
      <c r="AU657" s="744"/>
      <c r="AV657" s="744"/>
      <c r="AW657" s="744"/>
      <c r="AX657" s="744"/>
      <c r="AY657" s="744"/>
      <c r="AZ657" s="744"/>
      <c r="BA657" s="744"/>
      <c r="BB657" s="744"/>
      <c r="BC657" s="744"/>
      <c r="BD657" s="744"/>
      <c r="BE657" s="744"/>
      <c r="BF657" s="744"/>
      <c r="BG657" s="744"/>
      <c r="BH657" s="744"/>
      <c r="BI657" s="744"/>
      <c r="BJ657" s="744"/>
      <c r="BK657" s="744"/>
      <c r="BL657" s="744"/>
    </row>
    <row r="658" spans="1:64" s="773" customFormat="1" ht="15" customHeight="1">
      <c r="A658" s="772"/>
      <c r="C658" s="772"/>
      <c r="D658" s="772"/>
      <c r="E658" s="773" t="s">
        <v>3670</v>
      </c>
      <c r="F658" s="778">
        <v>1117867908.73</v>
      </c>
      <c r="G658" s="743">
        <f>SUM(G6:G657)</f>
        <v>609411566.98000014</v>
      </c>
      <c r="H658" s="800"/>
      <c r="I658" s="745"/>
      <c r="J658" s="745"/>
      <c r="K658" s="745"/>
      <c r="L658" s="745"/>
      <c r="M658" s="745"/>
      <c r="N658" s="745"/>
      <c r="O658" s="745"/>
      <c r="P658" s="745"/>
      <c r="Q658" s="745"/>
      <c r="R658" s="745"/>
      <c r="S658" s="745"/>
      <c r="T658" s="745"/>
      <c r="U658" s="745"/>
      <c r="V658" s="745"/>
      <c r="W658" s="745"/>
      <c r="X658" s="745"/>
      <c r="Y658" s="745"/>
      <c r="Z658" s="745"/>
      <c r="AA658" s="745"/>
      <c r="AB658" s="745"/>
      <c r="AC658" s="745"/>
      <c r="AD658" s="745"/>
      <c r="AE658" s="745"/>
      <c r="AF658" s="745"/>
      <c r="AG658" s="745"/>
      <c r="AH658" s="745"/>
      <c r="AI658" s="745"/>
      <c r="AJ658" s="745"/>
      <c r="AK658" s="745"/>
      <c r="AL658" s="745"/>
      <c r="AM658" s="745"/>
      <c r="AN658" s="745"/>
      <c r="AO658" s="745"/>
      <c r="AP658" s="745"/>
      <c r="AQ658" s="745"/>
      <c r="AR658" s="745"/>
      <c r="AS658" s="745"/>
      <c r="AT658" s="745"/>
      <c r="AU658" s="745"/>
      <c r="AV658" s="745"/>
      <c r="AW658" s="745"/>
      <c r="AX658" s="745"/>
      <c r="AY658" s="745"/>
      <c r="AZ658" s="745"/>
      <c r="BA658" s="745"/>
      <c r="BB658" s="745"/>
      <c r="BC658" s="745"/>
      <c r="BD658" s="745"/>
      <c r="BE658" s="745"/>
      <c r="BF658" s="745"/>
      <c r="BG658" s="745"/>
      <c r="BH658" s="745"/>
      <c r="BI658" s="745"/>
      <c r="BJ658" s="745"/>
      <c r="BK658" s="745"/>
      <c r="BL658" s="745"/>
    </row>
    <row r="659" spans="1:64" ht="15" customHeight="1">
      <c r="F659" s="775"/>
      <c r="G659" s="776"/>
    </row>
  </sheetData>
  <mergeCells count="4">
    <mergeCell ref="B4:B5"/>
    <mergeCell ref="C4:C5"/>
    <mergeCell ref="D4:D5"/>
    <mergeCell ref="E4:E5"/>
  </mergeCells>
  <pageMargins left="0.70866141732283472" right="0.70866141732283472" top="0.74803149606299213" bottom="0.74803149606299213" header="0.31496062992125984" footer="0.31496062992125984"/>
  <pageSetup fitToHeight="0" orientation="landscape" horizontalDpi="4294967295" verticalDpi="4294967295"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92"/>
  <sheetViews>
    <sheetView topLeftCell="A168" workbookViewId="0">
      <selection activeCell="K64" sqref="K64"/>
    </sheetView>
  </sheetViews>
  <sheetFormatPr defaultColWidth="9.140625" defaultRowHeight="15.75"/>
  <cols>
    <col min="1" max="1" width="26.42578125" style="57" customWidth="1"/>
    <col min="2" max="2" width="24.5703125" style="57" customWidth="1"/>
    <col min="3" max="3" width="10.42578125" style="57" bestFit="1" customWidth="1"/>
    <col min="4" max="4" width="11.42578125" style="57" customWidth="1"/>
    <col min="5" max="5" width="53" style="57" customWidth="1"/>
    <col min="6" max="6" width="18.42578125" style="97" customWidth="1"/>
    <col min="7" max="7" width="16.85546875" style="97" bestFit="1" customWidth="1"/>
    <col min="8" max="8" width="17.5703125" style="97" customWidth="1"/>
    <col min="9" max="16384" width="9.140625" style="57"/>
  </cols>
  <sheetData>
    <row r="1" spans="1:62" s="154" customFormat="1">
      <c r="A1" s="12" t="s">
        <v>39</v>
      </c>
      <c r="B1" s="3"/>
      <c r="C1" s="3"/>
      <c r="D1" s="3"/>
      <c r="E1" s="3"/>
      <c r="F1" s="3"/>
      <c r="G1" s="839"/>
      <c r="H1" s="839"/>
    </row>
    <row r="2" spans="1:62" s="154" customFormat="1">
      <c r="A2" s="220" t="s">
        <v>3972</v>
      </c>
      <c r="B2" s="3"/>
      <c r="C2" s="3"/>
      <c r="D2" s="3"/>
      <c r="E2" s="3"/>
      <c r="F2" s="3"/>
      <c r="G2" s="839"/>
      <c r="H2" s="839"/>
    </row>
    <row r="3" spans="1:62" s="154" customFormat="1">
      <c r="A3" s="220" t="s">
        <v>113</v>
      </c>
      <c r="B3" s="3"/>
      <c r="C3" s="3"/>
      <c r="D3" s="3"/>
      <c r="E3" s="3"/>
      <c r="F3" s="3"/>
      <c r="G3" s="839"/>
      <c r="H3" s="839"/>
    </row>
    <row r="4" spans="1:62" ht="72.75" customHeight="1">
      <c r="A4" s="188"/>
      <c r="B4" s="1080" t="s">
        <v>29</v>
      </c>
      <c r="C4" s="1080" t="s">
        <v>30</v>
      </c>
      <c r="D4" s="1080" t="s">
        <v>31</v>
      </c>
      <c r="E4" s="1080" t="s">
        <v>32</v>
      </c>
      <c r="F4" s="822" t="s">
        <v>72</v>
      </c>
      <c r="G4" s="822" t="s">
        <v>114</v>
      </c>
      <c r="H4" s="822" t="s">
        <v>116</v>
      </c>
    </row>
    <row r="5" spans="1:62">
      <c r="A5" s="823" t="s">
        <v>3004</v>
      </c>
      <c r="B5" s="1080"/>
      <c r="C5" s="1080"/>
      <c r="D5" s="1080"/>
      <c r="E5" s="1080"/>
      <c r="F5" s="146" t="s">
        <v>23</v>
      </c>
      <c r="G5" s="146" t="s">
        <v>24</v>
      </c>
      <c r="H5" s="146" t="s">
        <v>3005</v>
      </c>
    </row>
    <row r="6" spans="1:62" ht="15.75" customHeight="1">
      <c r="A6" s="240" t="s">
        <v>3006</v>
      </c>
      <c r="B6" s="203" t="s">
        <v>3671</v>
      </c>
      <c r="C6" s="72">
        <v>2035553</v>
      </c>
      <c r="D6" s="671">
        <v>45639</v>
      </c>
      <c r="E6" s="230" t="s">
        <v>900</v>
      </c>
      <c r="F6" s="231">
        <v>5157018.6000000015</v>
      </c>
      <c r="G6" s="231">
        <v>3298166.15</v>
      </c>
      <c r="H6" s="231">
        <f t="shared" ref="H6:H37" si="0">F6-G6</f>
        <v>1858852.4500000016</v>
      </c>
    </row>
    <row r="7" spans="1:62" s="177" customFormat="1" ht="14.1" customHeight="1">
      <c r="A7" s="240" t="s">
        <v>3023</v>
      </c>
      <c r="B7" s="240" t="s">
        <v>3672</v>
      </c>
      <c r="C7" s="188">
        <v>2042115</v>
      </c>
      <c r="D7" s="188" t="s">
        <v>3598</v>
      </c>
      <c r="E7" s="230" t="s">
        <v>945</v>
      </c>
      <c r="F7" s="670">
        <v>5879759</v>
      </c>
      <c r="G7" s="231">
        <v>5879759</v>
      </c>
      <c r="H7" s="231">
        <f t="shared" si="0"/>
        <v>0</v>
      </c>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68"/>
    </row>
    <row r="8" spans="1:62" s="177" customFormat="1" ht="14.1" customHeight="1">
      <c r="A8" s="240" t="s">
        <v>3023</v>
      </c>
      <c r="B8" s="240" t="s">
        <v>3673</v>
      </c>
      <c r="C8" s="188">
        <v>3423929</v>
      </c>
      <c r="D8" s="188" t="s">
        <v>3024</v>
      </c>
      <c r="E8" s="230" t="s">
        <v>944</v>
      </c>
      <c r="F8" s="670">
        <v>1999900</v>
      </c>
      <c r="G8" s="231">
        <v>1999900</v>
      </c>
      <c r="H8" s="231">
        <f t="shared" si="0"/>
        <v>0</v>
      </c>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8"/>
      <c r="AI8" s="468"/>
      <c r="AJ8" s="468"/>
      <c r="AK8" s="468"/>
      <c r="AL8" s="468"/>
      <c r="AM8" s="468"/>
      <c r="AN8" s="468"/>
      <c r="AO8" s="468"/>
      <c r="AP8" s="468"/>
      <c r="AQ8" s="468"/>
      <c r="AR8" s="468"/>
      <c r="AS8" s="468"/>
      <c r="AT8" s="468"/>
      <c r="AU8" s="468"/>
      <c r="AV8" s="468"/>
      <c r="AW8" s="468"/>
      <c r="AX8" s="468"/>
      <c r="AY8" s="468"/>
      <c r="AZ8" s="468"/>
      <c r="BA8" s="468"/>
      <c r="BB8" s="468"/>
      <c r="BC8" s="468"/>
      <c r="BD8" s="468"/>
      <c r="BE8" s="468"/>
      <c r="BF8" s="468"/>
      <c r="BG8" s="468"/>
      <c r="BH8" s="468"/>
      <c r="BI8" s="468"/>
      <c r="BJ8" s="468"/>
    </row>
    <row r="9" spans="1:62" s="177" customFormat="1" ht="14.1" customHeight="1">
      <c r="A9" s="240" t="s">
        <v>3023</v>
      </c>
      <c r="B9" s="240" t="s">
        <v>3674</v>
      </c>
      <c r="C9" s="188">
        <v>3423950</v>
      </c>
      <c r="D9" s="188" t="s">
        <v>3024</v>
      </c>
      <c r="E9" s="230" t="s">
        <v>957</v>
      </c>
      <c r="F9" s="670">
        <v>999225</v>
      </c>
      <c r="G9" s="231">
        <v>999225</v>
      </c>
      <c r="H9" s="231">
        <f t="shared" si="0"/>
        <v>0</v>
      </c>
      <c r="I9" s="468"/>
      <c r="J9" s="468"/>
      <c r="K9" s="468"/>
      <c r="L9" s="468"/>
      <c r="M9" s="468"/>
      <c r="N9" s="468"/>
      <c r="O9" s="468"/>
      <c r="P9" s="468"/>
      <c r="Q9" s="468"/>
      <c r="R9" s="468"/>
      <c r="S9" s="468"/>
      <c r="T9" s="468"/>
      <c r="U9" s="468"/>
      <c r="V9" s="468"/>
      <c r="W9" s="468"/>
      <c r="X9" s="468"/>
      <c r="Y9" s="468"/>
      <c r="Z9" s="468"/>
      <c r="AA9" s="468"/>
      <c r="AB9" s="468"/>
      <c r="AC9" s="468"/>
      <c r="AD9" s="468"/>
      <c r="AE9" s="468"/>
      <c r="AF9" s="468"/>
      <c r="AG9" s="468"/>
      <c r="AH9" s="468"/>
      <c r="AI9" s="468"/>
      <c r="AJ9" s="468"/>
      <c r="AK9" s="468"/>
      <c r="AL9" s="468"/>
      <c r="AM9" s="468"/>
      <c r="AN9" s="468"/>
      <c r="AO9" s="468"/>
      <c r="AP9" s="468"/>
      <c r="AQ9" s="468"/>
      <c r="AR9" s="468"/>
      <c r="AS9" s="468"/>
      <c r="AT9" s="468"/>
      <c r="AU9" s="468"/>
      <c r="AV9" s="468"/>
      <c r="AW9" s="468"/>
      <c r="AX9" s="468"/>
      <c r="AY9" s="468"/>
      <c r="AZ9" s="468"/>
      <c r="BA9" s="468"/>
      <c r="BB9" s="468"/>
      <c r="BC9" s="468"/>
      <c r="BD9" s="468"/>
      <c r="BE9" s="468"/>
      <c r="BF9" s="468"/>
      <c r="BG9" s="468"/>
      <c r="BH9" s="468"/>
      <c r="BI9" s="468"/>
      <c r="BJ9" s="468"/>
    </row>
    <row r="10" spans="1:62" s="177" customFormat="1" ht="14.1" customHeight="1">
      <c r="A10" s="240" t="s">
        <v>3023</v>
      </c>
      <c r="B10" s="240" t="s">
        <v>3675</v>
      </c>
      <c r="C10" s="188">
        <v>2042140</v>
      </c>
      <c r="D10" s="188" t="s">
        <v>3024</v>
      </c>
      <c r="E10" s="230" t="s">
        <v>958</v>
      </c>
      <c r="F10" s="670">
        <v>3999530</v>
      </c>
      <c r="G10" s="231">
        <v>3999530</v>
      </c>
      <c r="H10" s="231">
        <f t="shared" si="0"/>
        <v>0</v>
      </c>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8"/>
      <c r="AY10" s="468"/>
      <c r="AZ10" s="468"/>
      <c r="BA10" s="468"/>
      <c r="BB10" s="468"/>
      <c r="BC10" s="468"/>
      <c r="BD10" s="468"/>
      <c r="BE10" s="468"/>
      <c r="BF10" s="468"/>
      <c r="BG10" s="468"/>
      <c r="BH10" s="468"/>
      <c r="BI10" s="468"/>
      <c r="BJ10" s="468"/>
    </row>
    <row r="11" spans="1:62" s="177" customFormat="1" ht="14.1" customHeight="1">
      <c r="A11" s="240" t="s">
        <v>3023</v>
      </c>
      <c r="B11" s="240" t="s">
        <v>3676</v>
      </c>
      <c r="C11" s="188">
        <v>2042141</v>
      </c>
      <c r="D11" s="188" t="s">
        <v>3024</v>
      </c>
      <c r="E11" s="230" t="s">
        <v>939</v>
      </c>
      <c r="F11" s="670">
        <v>5892670</v>
      </c>
      <c r="G11" s="231">
        <v>5892670</v>
      </c>
      <c r="H11" s="231">
        <f t="shared" si="0"/>
        <v>0</v>
      </c>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8"/>
      <c r="AY11" s="468"/>
      <c r="AZ11" s="468"/>
      <c r="BA11" s="468"/>
      <c r="BB11" s="468"/>
      <c r="BC11" s="468"/>
      <c r="BD11" s="468"/>
      <c r="BE11" s="468"/>
      <c r="BF11" s="468"/>
      <c r="BG11" s="468"/>
      <c r="BH11" s="468"/>
      <c r="BI11" s="468"/>
      <c r="BJ11" s="468"/>
    </row>
    <row r="12" spans="1:62" s="177" customFormat="1" ht="14.1" customHeight="1">
      <c r="A12" s="240" t="s">
        <v>3023</v>
      </c>
      <c r="B12" s="240" t="s">
        <v>2658</v>
      </c>
      <c r="C12" s="188">
        <v>1370662</v>
      </c>
      <c r="D12" s="188" t="s">
        <v>3024</v>
      </c>
      <c r="E12" s="230" t="s">
        <v>946</v>
      </c>
      <c r="F12" s="670">
        <v>1705366</v>
      </c>
      <c r="G12" s="146">
        <v>1705366</v>
      </c>
      <c r="H12" s="231">
        <f t="shared" si="0"/>
        <v>0</v>
      </c>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8"/>
      <c r="AY12" s="468"/>
      <c r="AZ12" s="468"/>
      <c r="BA12" s="468"/>
      <c r="BB12" s="468"/>
      <c r="BC12" s="468"/>
      <c r="BD12" s="468"/>
      <c r="BE12" s="468"/>
      <c r="BF12" s="468"/>
      <c r="BG12" s="468"/>
      <c r="BH12" s="468"/>
      <c r="BI12" s="468"/>
      <c r="BJ12" s="468"/>
    </row>
    <row r="13" spans="1:62" s="177" customFormat="1" ht="14.1" customHeight="1">
      <c r="A13" s="240" t="s">
        <v>3023</v>
      </c>
      <c r="B13" s="240" t="s">
        <v>3677</v>
      </c>
      <c r="C13" s="188">
        <v>2042137</v>
      </c>
      <c r="D13" s="188" t="s">
        <v>3024</v>
      </c>
      <c r="E13" s="230" t="s">
        <v>947</v>
      </c>
      <c r="F13" s="670">
        <v>3999945</v>
      </c>
      <c r="G13" s="231">
        <v>3999945</v>
      </c>
      <c r="H13" s="231">
        <f t="shared" si="0"/>
        <v>0</v>
      </c>
      <c r="I13" s="468"/>
      <c r="J13" s="468"/>
      <c r="K13" s="468"/>
      <c r="L13" s="468"/>
      <c r="M13" s="468"/>
      <c r="N13" s="468"/>
      <c r="O13" s="468"/>
      <c r="P13" s="468"/>
      <c r="Q13" s="468"/>
      <c r="R13" s="468"/>
      <c r="S13" s="468"/>
      <c r="T13" s="468"/>
      <c r="U13" s="468"/>
      <c r="V13" s="468"/>
      <c r="W13" s="468"/>
      <c r="X13" s="468"/>
      <c r="Y13" s="468"/>
      <c r="Z13" s="468"/>
      <c r="AA13" s="468"/>
      <c r="AB13" s="468"/>
      <c r="AC13" s="468"/>
      <c r="AD13" s="468"/>
      <c r="AE13" s="468"/>
      <c r="AF13" s="468"/>
      <c r="AG13" s="468"/>
      <c r="AH13" s="468"/>
      <c r="AI13" s="468"/>
      <c r="AJ13" s="468"/>
      <c r="AK13" s="468"/>
      <c r="AL13" s="468"/>
      <c r="AM13" s="468"/>
      <c r="AN13" s="468"/>
      <c r="AO13" s="468"/>
      <c r="AP13" s="468"/>
      <c r="AQ13" s="468"/>
      <c r="AR13" s="468"/>
      <c r="AS13" s="468"/>
      <c r="AT13" s="468"/>
      <c r="AU13" s="468"/>
      <c r="AV13" s="468"/>
      <c r="AW13" s="468"/>
      <c r="AX13" s="468"/>
      <c r="AY13" s="468"/>
      <c r="AZ13" s="468"/>
      <c r="BA13" s="468"/>
      <c r="BB13" s="468"/>
      <c r="BC13" s="468"/>
      <c r="BD13" s="468"/>
      <c r="BE13" s="468"/>
      <c r="BF13" s="468"/>
      <c r="BG13" s="468"/>
      <c r="BH13" s="468"/>
      <c r="BI13" s="468"/>
      <c r="BJ13" s="468"/>
    </row>
    <row r="14" spans="1:62" s="177" customFormat="1" ht="14.1" customHeight="1">
      <c r="A14" s="240" t="s">
        <v>3023</v>
      </c>
      <c r="B14" s="240" t="s">
        <v>3678</v>
      </c>
      <c r="C14" s="188">
        <v>2042069</v>
      </c>
      <c r="D14" s="188" t="s">
        <v>3024</v>
      </c>
      <c r="E14" s="230" t="s">
        <v>952</v>
      </c>
      <c r="F14" s="670">
        <v>3289354</v>
      </c>
      <c r="G14" s="231">
        <v>3289354</v>
      </c>
      <c r="H14" s="231">
        <f t="shared" si="0"/>
        <v>0</v>
      </c>
      <c r="I14" s="468"/>
      <c r="J14" s="468"/>
      <c r="K14" s="468"/>
      <c r="L14" s="468"/>
      <c r="M14" s="468"/>
      <c r="N14" s="468"/>
      <c r="O14" s="468"/>
      <c r="P14" s="468"/>
      <c r="Q14" s="468"/>
      <c r="R14" s="468"/>
      <c r="S14" s="468"/>
      <c r="T14" s="468"/>
      <c r="U14" s="468"/>
      <c r="V14" s="468"/>
      <c r="W14" s="468"/>
      <c r="X14" s="468"/>
      <c r="Y14" s="468"/>
      <c r="Z14" s="468"/>
      <c r="AA14" s="468"/>
      <c r="AB14" s="468"/>
      <c r="AC14" s="468"/>
      <c r="AD14" s="468"/>
      <c r="AE14" s="468"/>
      <c r="AF14" s="468"/>
      <c r="AG14" s="468"/>
      <c r="AH14" s="468"/>
      <c r="AI14" s="468"/>
      <c r="AJ14" s="468"/>
      <c r="AK14" s="468"/>
      <c r="AL14" s="468"/>
      <c r="AM14" s="468"/>
      <c r="AN14" s="468"/>
      <c r="AO14" s="468"/>
      <c r="AP14" s="468"/>
      <c r="AQ14" s="468"/>
      <c r="AR14" s="468"/>
      <c r="AS14" s="468"/>
      <c r="AT14" s="468"/>
      <c r="AU14" s="468"/>
      <c r="AV14" s="468"/>
      <c r="AW14" s="468"/>
      <c r="AX14" s="468"/>
      <c r="AY14" s="468"/>
      <c r="AZ14" s="468"/>
      <c r="BA14" s="468"/>
      <c r="BB14" s="468"/>
      <c r="BC14" s="468"/>
      <c r="BD14" s="468"/>
      <c r="BE14" s="468"/>
      <c r="BF14" s="468"/>
      <c r="BG14" s="468"/>
      <c r="BH14" s="468"/>
      <c r="BI14" s="468"/>
      <c r="BJ14" s="468"/>
    </row>
    <row r="15" spans="1:62" s="177" customFormat="1" ht="14.1" customHeight="1">
      <c r="A15" s="240" t="s">
        <v>3023</v>
      </c>
      <c r="B15" s="240" t="s">
        <v>3679</v>
      </c>
      <c r="C15" s="188">
        <v>2042138</v>
      </c>
      <c r="D15" s="188" t="s">
        <v>3024</v>
      </c>
      <c r="E15" s="230" t="s">
        <v>953</v>
      </c>
      <c r="F15" s="670">
        <v>3999663</v>
      </c>
      <c r="G15" s="231">
        <v>3999663</v>
      </c>
      <c r="H15" s="231">
        <f t="shared" si="0"/>
        <v>0</v>
      </c>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8"/>
      <c r="AY15" s="468"/>
      <c r="AZ15" s="468"/>
      <c r="BA15" s="468"/>
      <c r="BB15" s="468"/>
      <c r="BC15" s="468"/>
      <c r="BD15" s="468"/>
      <c r="BE15" s="468"/>
      <c r="BF15" s="468"/>
      <c r="BG15" s="468"/>
      <c r="BH15" s="468"/>
      <c r="BI15" s="468"/>
      <c r="BJ15" s="468"/>
    </row>
    <row r="16" spans="1:62" s="177" customFormat="1" ht="14.1" customHeight="1">
      <c r="A16" s="240" t="s">
        <v>3023</v>
      </c>
      <c r="B16" s="240" t="s">
        <v>3680</v>
      </c>
      <c r="C16" s="188">
        <v>2042091</v>
      </c>
      <c r="D16" s="188" t="s">
        <v>3024</v>
      </c>
      <c r="E16" s="230" t="s">
        <v>954</v>
      </c>
      <c r="F16" s="670">
        <v>996628</v>
      </c>
      <c r="G16" s="231">
        <v>996628</v>
      </c>
      <c r="H16" s="231">
        <f t="shared" si="0"/>
        <v>0</v>
      </c>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8"/>
      <c r="AY16" s="468"/>
      <c r="AZ16" s="468"/>
      <c r="BA16" s="468"/>
      <c r="BB16" s="468"/>
      <c r="BC16" s="468"/>
      <c r="BD16" s="468"/>
      <c r="BE16" s="468"/>
      <c r="BF16" s="468"/>
      <c r="BG16" s="468"/>
      <c r="BH16" s="468"/>
      <c r="BI16" s="468"/>
      <c r="BJ16" s="468"/>
    </row>
    <row r="17" spans="1:62" s="177" customFormat="1" ht="14.1" customHeight="1">
      <c r="A17" s="240" t="s">
        <v>3023</v>
      </c>
      <c r="B17" s="240" t="s">
        <v>3681</v>
      </c>
      <c r="C17" s="188">
        <v>3423925</v>
      </c>
      <c r="D17" s="188" t="s">
        <v>3024</v>
      </c>
      <c r="E17" s="230" t="s">
        <v>949</v>
      </c>
      <c r="F17" s="670">
        <v>4999995</v>
      </c>
      <c r="G17" s="231">
        <v>4999995</v>
      </c>
      <c r="H17" s="231">
        <f t="shared" si="0"/>
        <v>0</v>
      </c>
      <c r="I17" s="468"/>
      <c r="J17" s="468"/>
      <c r="K17" s="468"/>
      <c r="L17" s="468"/>
      <c r="M17" s="468"/>
      <c r="N17" s="468"/>
      <c r="O17" s="468"/>
      <c r="P17" s="468"/>
      <c r="Q17" s="468"/>
      <c r="R17" s="468"/>
      <c r="S17" s="468"/>
      <c r="T17" s="468"/>
      <c r="U17" s="468"/>
      <c r="V17" s="468"/>
      <c r="W17" s="468"/>
      <c r="X17" s="468"/>
      <c r="Y17" s="468"/>
      <c r="Z17" s="468"/>
      <c r="AA17" s="468"/>
      <c r="AB17" s="468"/>
      <c r="AC17" s="468"/>
      <c r="AD17" s="468"/>
      <c r="AE17" s="468"/>
      <c r="AF17" s="468"/>
      <c r="AG17" s="468"/>
      <c r="AH17" s="468"/>
      <c r="AI17" s="468"/>
      <c r="AJ17" s="468"/>
      <c r="AK17" s="468"/>
      <c r="AL17" s="468"/>
      <c r="AM17" s="468"/>
      <c r="AN17" s="468"/>
      <c r="AO17" s="468"/>
      <c r="AP17" s="468"/>
      <c r="AQ17" s="468"/>
      <c r="AR17" s="468"/>
      <c r="AS17" s="468"/>
      <c r="AT17" s="468"/>
      <c r="AU17" s="468"/>
      <c r="AV17" s="468"/>
      <c r="AW17" s="468"/>
      <c r="AX17" s="468"/>
      <c r="AY17" s="468"/>
      <c r="AZ17" s="468"/>
      <c r="BA17" s="468"/>
      <c r="BB17" s="468"/>
      <c r="BC17" s="468"/>
      <c r="BD17" s="468"/>
      <c r="BE17" s="468"/>
      <c r="BF17" s="468"/>
      <c r="BG17" s="468"/>
      <c r="BH17" s="468"/>
      <c r="BI17" s="468"/>
      <c r="BJ17" s="468"/>
    </row>
    <row r="18" spans="1:62" s="177" customFormat="1" ht="14.1" customHeight="1">
      <c r="A18" s="240" t="s">
        <v>3023</v>
      </c>
      <c r="B18" s="240" t="s">
        <v>2663</v>
      </c>
      <c r="C18" s="188">
        <v>3423936</v>
      </c>
      <c r="D18" s="188" t="s">
        <v>3024</v>
      </c>
      <c r="E18" s="230" t="s">
        <v>943</v>
      </c>
      <c r="F18" s="670">
        <v>11400000</v>
      </c>
      <c r="G18" s="146">
        <v>11400000</v>
      </c>
      <c r="H18" s="231">
        <f t="shared" si="0"/>
        <v>0</v>
      </c>
      <c r="I18" s="468"/>
      <c r="J18" s="468"/>
      <c r="K18" s="468"/>
      <c r="L18" s="468"/>
      <c r="M18" s="468"/>
      <c r="N18" s="468"/>
      <c r="O18" s="468"/>
      <c r="P18" s="468"/>
      <c r="Q18" s="468"/>
      <c r="R18" s="468"/>
      <c r="S18" s="468"/>
      <c r="T18" s="468"/>
      <c r="U18" s="468"/>
      <c r="V18" s="468"/>
      <c r="W18" s="468"/>
      <c r="X18" s="468"/>
      <c r="Y18" s="468"/>
      <c r="Z18" s="468"/>
      <c r="AA18" s="468"/>
      <c r="AB18" s="468"/>
      <c r="AC18" s="468"/>
      <c r="AD18" s="468"/>
      <c r="AE18" s="468"/>
      <c r="AF18" s="468"/>
      <c r="AG18" s="468"/>
      <c r="AH18" s="468"/>
      <c r="AI18" s="468"/>
      <c r="AJ18" s="468"/>
      <c r="AK18" s="468"/>
      <c r="AL18" s="468"/>
      <c r="AM18" s="468"/>
      <c r="AN18" s="468"/>
      <c r="AO18" s="468"/>
      <c r="AP18" s="468"/>
      <c r="AQ18" s="468"/>
      <c r="AR18" s="468"/>
      <c r="AS18" s="468"/>
      <c r="AT18" s="468"/>
      <c r="AU18" s="468"/>
      <c r="AV18" s="468"/>
      <c r="AW18" s="468"/>
      <c r="AX18" s="468"/>
      <c r="AY18" s="468"/>
      <c r="AZ18" s="468"/>
      <c r="BA18" s="468"/>
      <c r="BB18" s="468"/>
      <c r="BC18" s="468"/>
      <c r="BD18" s="468"/>
      <c r="BE18" s="468"/>
      <c r="BF18" s="468"/>
      <c r="BG18" s="468"/>
      <c r="BH18" s="468"/>
      <c r="BI18" s="468"/>
      <c r="BJ18" s="468"/>
    </row>
    <row r="19" spans="1:62" s="177" customFormat="1" ht="14.1" customHeight="1">
      <c r="A19" s="240" t="s">
        <v>3023</v>
      </c>
      <c r="B19" s="240" t="s">
        <v>3682</v>
      </c>
      <c r="C19" s="188">
        <v>2042092</v>
      </c>
      <c r="D19" s="188" t="s">
        <v>3024</v>
      </c>
      <c r="E19" s="230" t="s">
        <v>951</v>
      </c>
      <c r="F19" s="670">
        <v>1999782</v>
      </c>
      <c r="G19" s="231">
        <v>1999782</v>
      </c>
      <c r="H19" s="231">
        <f t="shared" si="0"/>
        <v>0</v>
      </c>
      <c r="I19" s="468"/>
      <c r="J19" s="468"/>
      <c r="K19" s="468"/>
      <c r="L19" s="468"/>
      <c r="M19" s="468"/>
      <c r="N19" s="468"/>
      <c r="O19" s="468"/>
      <c r="P19" s="468"/>
      <c r="Q19" s="468"/>
      <c r="R19" s="468"/>
      <c r="S19" s="468"/>
      <c r="T19" s="468"/>
      <c r="U19" s="468"/>
      <c r="V19" s="468"/>
      <c r="W19" s="468"/>
      <c r="X19" s="468"/>
      <c r="Y19" s="468"/>
      <c r="Z19" s="468"/>
      <c r="AA19" s="468"/>
      <c r="AB19" s="468"/>
      <c r="AC19" s="468"/>
      <c r="AD19" s="468"/>
      <c r="AE19" s="468"/>
      <c r="AF19" s="468"/>
      <c r="AG19" s="468"/>
      <c r="AH19" s="468"/>
      <c r="AI19" s="468"/>
      <c r="AJ19" s="468"/>
      <c r="AK19" s="468"/>
      <c r="AL19" s="468"/>
      <c r="AM19" s="468"/>
      <c r="AN19" s="468"/>
      <c r="AO19" s="468"/>
      <c r="AP19" s="468"/>
      <c r="AQ19" s="468"/>
      <c r="AR19" s="468"/>
      <c r="AS19" s="468"/>
      <c r="AT19" s="468"/>
      <c r="AU19" s="468"/>
      <c r="AV19" s="468"/>
      <c r="AW19" s="468"/>
      <c r="AX19" s="468"/>
      <c r="AY19" s="468"/>
      <c r="AZ19" s="468"/>
      <c r="BA19" s="468"/>
      <c r="BB19" s="468"/>
      <c r="BC19" s="468"/>
      <c r="BD19" s="468"/>
      <c r="BE19" s="468"/>
      <c r="BF19" s="468"/>
      <c r="BG19" s="468"/>
      <c r="BH19" s="468"/>
      <c r="BI19" s="468"/>
      <c r="BJ19" s="468"/>
    </row>
    <row r="20" spans="1:62" s="177" customFormat="1" ht="14.1" customHeight="1">
      <c r="A20" s="240" t="s">
        <v>3023</v>
      </c>
      <c r="B20" s="240" t="s">
        <v>3683</v>
      </c>
      <c r="C20" s="188">
        <v>2042110</v>
      </c>
      <c r="D20" s="188" t="s">
        <v>3024</v>
      </c>
      <c r="E20" s="230" t="s">
        <v>948</v>
      </c>
      <c r="F20" s="670">
        <v>3999056</v>
      </c>
      <c r="G20" s="231"/>
      <c r="H20" s="231">
        <f t="shared" si="0"/>
        <v>3999056</v>
      </c>
      <c r="I20" s="468"/>
      <c r="J20" s="468"/>
      <c r="K20" s="468"/>
      <c r="L20" s="468"/>
      <c r="M20" s="468"/>
      <c r="N20" s="468"/>
      <c r="O20" s="468"/>
      <c r="P20" s="468"/>
      <c r="Q20" s="468"/>
      <c r="R20" s="468"/>
      <c r="S20" s="468"/>
      <c r="T20" s="468"/>
      <c r="U20" s="468"/>
      <c r="V20" s="468"/>
      <c r="W20" s="468"/>
      <c r="X20" s="468"/>
      <c r="Y20" s="468"/>
      <c r="Z20" s="468"/>
      <c r="AA20" s="468"/>
      <c r="AB20" s="468"/>
      <c r="AC20" s="468"/>
      <c r="AD20" s="468"/>
      <c r="AE20" s="468"/>
      <c r="AF20" s="468"/>
      <c r="AG20" s="468"/>
      <c r="AH20" s="468"/>
      <c r="AI20" s="468"/>
      <c r="AJ20" s="468"/>
      <c r="AK20" s="468"/>
      <c r="AL20" s="468"/>
      <c r="AM20" s="468"/>
      <c r="AN20" s="468"/>
      <c r="AO20" s="468"/>
      <c r="AP20" s="468"/>
      <c r="AQ20" s="468"/>
      <c r="AR20" s="468"/>
      <c r="AS20" s="468"/>
      <c r="AT20" s="468"/>
      <c r="AU20" s="468"/>
      <c r="AV20" s="468"/>
      <c r="AW20" s="468"/>
      <c r="AX20" s="468"/>
      <c r="AY20" s="468"/>
      <c r="AZ20" s="468"/>
      <c r="BA20" s="468"/>
      <c r="BB20" s="468"/>
      <c r="BC20" s="468"/>
      <c r="BD20" s="468"/>
      <c r="BE20" s="468"/>
      <c r="BF20" s="468"/>
      <c r="BG20" s="468"/>
      <c r="BH20" s="468"/>
      <c r="BI20" s="468"/>
      <c r="BJ20" s="468"/>
    </row>
    <row r="21" spans="1:62" s="177" customFormat="1" ht="14.1" customHeight="1">
      <c r="A21" s="240" t="s">
        <v>3023</v>
      </c>
      <c r="B21" s="240" t="s">
        <v>3684</v>
      </c>
      <c r="C21" s="188">
        <v>2042084</v>
      </c>
      <c r="D21" s="188" t="s">
        <v>3024</v>
      </c>
      <c r="E21" s="230" t="s">
        <v>959</v>
      </c>
      <c r="F21" s="670">
        <v>3999289</v>
      </c>
      <c r="G21" s="231"/>
      <c r="H21" s="231">
        <f t="shared" si="0"/>
        <v>3999289</v>
      </c>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c r="BE21" s="468"/>
      <c r="BF21" s="468"/>
      <c r="BG21" s="468"/>
      <c r="BH21" s="468"/>
      <c r="BI21" s="468"/>
      <c r="BJ21" s="468"/>
    </row>
    <row r="22" spans="1:62" s="177" customFormat="1" ht="14.1" customHeight="1">
      <c r="A22" s="240" t="s">
        <v>3023</v>
      </c>
      <c r="B22" s="240" t="s">
        <v>3685</v>
      </c>
      <c r="C22" s="188">
        <v>2043115</v>
      </c>
      <c r="D22" s="188" t="s">
        <v>3598</v>
      </c>
      <c r="E22" s="230" t="s">
        <v>941</v>
      </c>
      <c r="F22" s="670">
        <v>432659</v>
      </c>
      <c r="G22" s="231"/>
      <c r="H22" s="231">
        <f t="shared" si="0"/>
        <v>432659</v>
      </c>
      <c r="I22" s="468"/>
      <c r="J22" s="468"/>
      <c r="K22" s="468"/>
      <c r="L22" s="468"/>
      <c r="M22" s="468"/>
      <c r="N22" s="468"/>
      <c r="O22" s="468"/>
      <c r="P22" s="468"/>
      <c r="Q22" s="468"/>
      <c r="R22" s="468"/>
      <c r="S22" s="468"/>
      <c r="T22" s="468"/>
      <c r="U22" s="468"/>
      <c r="V22" s="468"/>
      <c r="W22" s="468"/>
      <c r="X22" s="468"/>
      <c r="Y22" s="468"/>
      <c r="Z22" s="468"/>
      <c r="AA22" s="468"/>
      <c r="AB22" s="468"/>
      <c r="AC22" s="468"/>
      <c r="AD22" s="468"/>
      <c r="AE22" s="468"/>
      <c r="AF22" s="468"/>
      <c r="AG22" s="468"/>
      <c r="AH22" s="468"/>
      <c r="AI22" s="468"/>
      <c r="AJ22" s="468"/>
      <c r="AK22" s="468"/>
      <c r="AL22" s="468"/>
      <c r="AM22" s="468"/>
      <c r="AN22" s="468"/>
      <c r="AO22" s="468"/>
      <c r="AP22" s="468"/>
      <c r="AQ22" s="468"/>
      <c r="AR22" s="468"/>
      <c r="AS22" s="468"/>
      <c r="AT22" s="468"/>
      <c r="AU22" s="468"/>
      <c r="AV22" s="468"/>
      <c r="AW22" s="468"/>
      <c r="AX22" s="468"/>
      <c r="AY22" s="468"/>
      <c r="AZ22" s="468"/>
      <c r="BA22" s="468"/>
      <c r="BB22" s="468"/>
      <c r="BC22" s="468"/>
      <c r="BD22" s="468"/>
      <c r="BE22" s="468"/>
      <c r="BF22" s="468"/>
      <c r="BG22" s="468"/>
      <c r="BH22" s="468"/>
      <c r="BI22" s="468"/>
      <c r="BJ22" s="468"/>
    </row>
    <row r="23" spans="1:62" s="177" customFormat="1" ht="14.1" customHeight="1">
      <c r="A23" s="240" t="s">
        <v>3023</v>
      </c>
      <c r="B23" s="240" t="s">
        <v>3686</v>
      </c>
      <c r="C23" s="188">
        <v>2042059</v>
      </c>
      <c r="D23" s="188" t="s">
        <v>3024</v>
      </c>
      <c r="E23" s="230" t="s">
        <v>955</v>
      </c>
      <c r="F23" s="670">
        <v>3333282</v>
      </c>
      <c r="G23" s="231"/>
      <c r="H23" s="231">
        <f t="shared" si="0"/>
        <v>3333282</v>
      </c>
      <c r="I23" s="468"/>
      <c r="J23" s="468"/>
      <c r="K23" s="468"/>
      <c r="L23" s="468"/>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68"/>
      <c r="BH23" s="468"/>
      <c r="BI23" s="468"/>
      <c r="BJ23" s="468"/>
    </row>
    <row r="24" spans="1:62" s="177" customFormat="1" ht="14.1" customHeight="1">
      <c r="A24" s="240" t="s">
        <v>3023</v>
      </c>
      <c r="B24" s="240" t="s">
        <v>3687</v>
      </c>
      <c r="C24" s="188">
        <v>3423916</v>
      </c>
      <c r="D24" s="188" t="s">
        <v>3024</v>
      </c>
      <c r="E24" s="230" t="s">
        <v>942</v>
      </c>
      <c r="F24" s="670">
        <v>3206250</v>
      </c>
      <c r="G24" s="231"/>
      <c r="H24" s="231">
        <f t="shared" si="0"/>
        <v>3206250</v>
      </c>
      <c r="I24" s="468"/>
      <c r="J24" s="468"/>
      <c r="K24" s="468"/>
      <c r="L24" s="468"/>
      <c r="M24" s="468"/>
      <c r="N24" s="468"/>
      <c r="O24" s="468"/>
      <c r="P24" s="468"/>
      <c r="Q24" s="468"/>
      <c r="R24" s="468"/>
      <c r="S24" s="468"/>
      <c r="T24" s="468"/>
      <c r="U24" s="468"/>
      <c r="V24" s="468"/>
      <c r="W24" s="468"/>
      <c r="X24" s="468"/>
      <c r="Y24" s="468"/>
      <c r="Z24" s="468"/>
      <c r="AA24" s="468"/>
      <c r="AB24" s="468"/>
      <c r="AC24" s="468"/>
      <c r="AD24" s="468"/>
      <c r="AE24" s="468"/>
      <c r="AF24" s="468"/>
      <c r="AG24" s="468"/>
      <c r="AH24" s="468"/>
      <c r="AI24" s="468"/>
      <c r="AJ24" s="468"/>
      <c r="AK24" s="468"/>
      <c r="AL24" s="468"/>
      <c r="AM24" s="468"/>
      <c r="AN24" s="468"/>
      <c r="AO24" s="468"/>
      <c r="AP24" s="468"/>
      <c r="AQ24" s="468"/>
      <c r="AR24" s="468"/>
      <c r="AS24" s="468"/>
      <c r="AT24" s="468"/>
      <c r="AU24" s="468"/>
      <c r="AV24" s="468"/>
      <c r="AW24" s="468"/>
      <c r="AX24" s="468"/>
      <c r="AY24" s="468"/>
      <c r="AZ24" s="468"/>
      <c r="BA24" s="468"/>
      <c r="BB24" s="468"/>
      <c r="BC24" s="468"/>
      <c r="BD24" s="468"/>
      <c r="BE24" s="468"/>
      <c r="BF24" s="468"/>
      <c r="BG24" s="468"/>
      <c r="BH24" s="468"/>
      <c r="BI24" s="468"/>
      <c r="BJ24" s="468"/>
    </row>
    <row r="25" spans="1:62" s="177" customFormat="1" ht="14.1" customHeight="1">
      <c r="A25" s="240" t="s">
        <v>3023</v>
      </c>
      <c r="B25" s="240" t="s">
        <v>3688</v>
      </c>
      <c r="C25" s="188">
        <v>2042056</v>
      </c>
      <c r="D25" s="188" t="s">
        <v>3024</v>
      </c>
      <c r="E25" s="230" t="s">
        <v>960</v>
      </c>
      <c r="F25" s="670">
        <v>2364092</v>
      </c>
      <c r="G25" s="231"/>
      <c r="H25" s="231">
        <f t="shared" si="0"/>
        <v>2364092</v>
      </c>
      <c r="I25" s="468"/>
      <c r="J25" s="468"/>
      <c r="K25" s="468"/>
      <c r="L25" s="468"/>
      <c r="M25" s="468"/>
      <c r="N25" s="468"/>
      <c r="O25" s="468"/>
      <c r="P25" s="468"/>
      <c r="Q25" s="468"/>
      <c r="R25" s="468"/>
      <c r="S25" s="468"/>
      <c r="T25" s="468"/>
      <c r="U25" s="468"/>
      <c r="V25" s="468"/>
      <c r="W25" s="468"/>
      <c r="X25" s="468"/>
      <c r="Y25" s="468"/>
      <c r="Z25" s="468"/>
      <c r="AA25" s="468"/>
      <c r="AB25" s="468"/>
      <c r="AC25" s="468"/>
      <c r="AD25" s="468"/>
      <c r="AE25" s="468"/>
      <c r="AF25" s="468"/>
      <c r="AG25" s="468"/>
      <c r="AH25" s="468"/>
      <c r="AI25" s="468"/>
      <c r="AJ25" s="468"/>
      <c r="AK25" s="468"/>
      <c r="AL25" s="468"/>
      <c r="AM25" s="468"/>
      <c r="AN25" s="468"/>
      <c r="AO25" s="468"/>
      <c r="AP25" s="468"/>
      <c r="AQ25" s="468"/>
      <c r="AR25" s="468"/>
      <c r="AS25" s="468"/>
      <c r="AT25" s="468"/>
      <c r="AU25" s="468"/>
      <c r="AV25" s="468"/>
      <c r="AW25" s="468"/>
      <c r="AX25" s="468"/>
      <c r="AY25" s="468"/>
      <c r="AZ25" s="468"/>
      <c r="BA25" s="468"/>
      <c r="BB25" s="468"/>
      <c r="BC25" s="468"/>
      <c r="BD25" s="468"/>
      <c r="BE25" s="468"/>
      <c r="BF25" s="468"/>
      <c r="BG25" s="468"/>
      <c r="BH25" s="468"/>
      <c r="BI25" s="468"/>
      <c r="BJ25" s="468"/>
    </row>
    <row r="26" spans="1:62" s="177" customFormat="1" ht="14.1" customHeight="1">
      <c r="A26" s="240" t="s">
        <v>3023</v>
      </c>
      <c r="B26" s="240" t="s">
        <v>3678</v>
      </c>
      <c r="C26" s="188">
        <v>2042086</v>
      </c>
      <c r="D26" s="188" t="s">
        <v>3024</v>
      </c>
      <c r="E26" s="230" t="s">
        <v>956</v>
      </c>
      <c r="F26" s="670">
        <v>1000000</v>
      </c>
      <c r="G26" s="231"/>
      <c r="H26" s="231">
        <f t="shared" si="0"/>
        <v>1000000</v>
      </c>
      <c r="I26" s="468"/>
      <c r="J26" s="468"/>
      <c r="K26" s="468"/>
      <c r="L26" s="468"/>
      <c r="M26" s="468"/>
      <c r="N26" s="468"/>
      <c r="O26" s="468"/>
      <c r="P26" s="468"/>
      <c r="Q26" s="468"/>
      <c r="R26" s="468"/>
      <c r="S26" s="468"/>
      <c r="T26" s="468"/>
      <c r="U26" s="468"/>
      <c r="V26" s="468"/>
      <c r="W26" s="468"/>
      <c r="X26" s="468"/>
      <c r="Y26" s="468"/>
      <c r="Z26" s="468"/>
      <c r="AA26" s="468"/>
      <c r="AB26" s="468"/>
      <c r="AC26" s="468"/>
      <c r="AD26" s="468"/>
      <c r="AE26" s="468"/>
      <c r="AF26" s="468"/>
      <c r="AG26" s="468"/>
      <c r="AH26" s="468"/>
      <c r="AI26" s="468"/>
      <c r="AJ26" s="468"/>
      <c r="AK26" s="468"/>
      <c r="AL26" s="468"/>
      <c r="AM26" s="468"/>
      <c r="AN26" s="468"/>
      <c r="AO26" s="468"/>
      <c r="AP26" s="468"/>
      <c r="AQ26" s="468"/>
      <c r="AR26" s="468"/>
      <c r="AS26" s="468"/>
      <c r="AT26" s="468"/>
      <c r="AU26" s="468"/>
      <c r="AV26" s="468"/>
      <c r="AW26" s="468"/>
      <c r="AX26" s="468"/>
      <c r="AY26" s="468"/>
      <c r="AZ26" s="468"/>
      <c r="BA26" s="468"/>
      <c r="BB26" s="468"/>
      <c r="BC26" s="468"/>
      <c r="BD26" s="468"/>
      <c r="BE26" s="468"/>
      <c r="BF26" s="468"/>
      <c r="BG26" s="468"/>
      <c r="BH26" s="468"/>
      <c r="BI26" s="468"/>
      <c r="BJ26" s="468"/>
    </row>
    <row r="27" spans="1:62" s="177" customFormat="1" ht="14.1" customHeight="1">
      <c r="A27" s="240" t="s">
        <v>3023</v>
      </c>
      <c r="B27" s="240" t="s">
        <v>3678</v>
      </c>
      <c r="C27" s="188">
        <v>2042074</v>
      </c>
      <c r="D27" s="188" t="s">
        <v>3024</v>
      </c>
      <c r="E27" s="230" t="s">
        <v>950</v>
      </c>
      <c r="F27" s="670">
        <v>3335336</v>
      </c>
      <c r="G27" s="231"/>
      <c r="H27" s="231">
        <f t="shared" si="0"/>
        <v>3335336</v>
      </c>
      <c r="I27" s="468"/>
      <c r="J27" s="468"/>
      <c r="K27" s="468"/>
      <c r="L27" s="468"/>
      <c r="M27" s="468"/>
      <c r="N27" s="468"/>
      <c r="O27" s="468"/>
      <c r="P27" s="468"/>
      <c r="Q27" s="468"/>
      <c r="R27" s="468"/>
      <c r="S27" s="468"/>
      <c r="T27" s="468"/>
      <c r="U27" s="468"/>
      <c r="V27" s="468"/>
      <c r="W27" s="468"/>
      <c r="X27" s="468"/>
      <c r="Y27" s="468"/>
      <c r="Z27" s="468"/>
      <c r="AA27" s="468"/>
      <c r="AB27" s="468"/>
      <c r="AC27" s="468"/>
      <c r="AD27" s="468"/>
      <c r="AE27" s="468"/>
      <c r="AF27" s="468"/>
      <c r="AG27" s="468"/>
      <c r="AH27" s="468"/>
      <c r="AI27" s="468"/>
      <c r="AJ27" s="468"/>
      <c r="AK27" s="468"/>
      <c r="AL27" s="468"/>
      <c r="AM27" s="468"/>
      <c r="AN27" s="468"/>
      <c r="AO27" s="468"/>
      <c r="AP27" s="468"/>
      <c r="AQ27" s="468"/>
      <c r="AR27" s="468"/>
      <c r="AS27" s="468"/>
      <c r="AT27" s="468"/>
      <c r="AU27" s="468"/>
      <c r="AV27" s="468"/>
      <c r="AW27" s="468"/>
      <c r="AX27" s="468"/>
      <c r="AY27" s="468"/>
      <c r="AZ27" s="468"/>
      <c r="BA27" s="468"/>
      <c r="BB27" s="468"/>
      <c r="BC27" s="468"/>
      <c r="BD27" s="468"/>
      <c r="BE27" s="468"/>
      <c r="BF27" s="468"/>
      <c r="BG27" s="468"/>
      <c r="BH27" s="468"/>
      <c r="BI27" s="468"/>
      <c r="BJ27" s="468"/>
    </row>
    <row r="28" spans="1:62" s="177" customFormat="1" ht="14.1" customHeight="1">
      <c r="A28" s="240" t="s">
        <v>3027</v>
      </c>
      <c r="B28" s="72" t="s">
        <v>3689</v>
      </c>
      <c r="C28" s="188">
        <v>1822261</v>
      </c>
      <c r="D28" s="801">
        <v>45543</v>
      </c>
      <c r="E28" s="177" t="s">
        <v>3690</v>
      </c>
      <c r="F28" s="149">
        <v>6565020</v>
      </c>
      <c r="G28" s="231">
        <v>6565020</v>
      </c>
      <c r="H28" s="231">
        <f t="shared" si="0"/>
        <v>0</v>
      </c>
      <c r="I28" s="468"/>
      <c r="J28" s="468"/>
      <c r="K28" s="468"/>
      <c r="L28" s="468"/>
      <c r="M28" s="468"/>
      <c r="N28" s="468"/>
      <c r="O28" s="468"/>
      <c r="P28" s="468"/>
      <c r="Q28" s="468"/>
      <c r="R28" s="468"/>
      <c r="S28" s="468"/>
      <c r="T28" s="468"/>
      <c r="U28" s="468"/>
      <c r="V28" s="468"/>
      <c r="W28" s="468"/>
      <c r="X28" s="468"/>
      <c r="Y28" s="468"/>
      <c r="Z28" s="468"/>
      <c r="AA28" s="468"/>
      <c r="AB28" s="468"/>
      <c r="AC28" s="468"/>
      <c r="AD28" s="468"/>
      <c r="AE28" s="468"/>
      <c r="AF28" s="468"/>
      <c r="AG28" s="468"/>
      <c r="AH28" s="468"/>
      <c r="AI28" s="468"/>
      <c r="AJ28" s="468"/>
      <c r="AK28" s="468"/>
      <c r="AL28" s="468"/>
      <c r="AM28" s="468"/>
      <c r="AN28" s="468"/>
      <c r="AO28" s="468"/>
      <c r="AP28" s="468"/>
      <c r="AQ28" s="468"/>
      <c r="AR28" s="468"/>
      <c r="AS28" s="468"/>
      <c r="AT28" s="468"/>
      <c r="AU28" s="468"/>
      <c r="AV28" s="468"/>
      <c r="AW28" s="468"/>
      <c r="AX28" s="468"/>
      <c r="AY28" s="468"/>
      <c r="AZ28" s="468"/>
      <c r="BA28" s="468"/>
      <c r="BB28" s="468"/>
      <c r="BC28" s="468"/>
      <c r="BD28" s="468"/>
      <c r="BE28" s="468"/>
      <c r="BF28" s="468"/>
      <c r="BG28" s="468"/>
      <c r="BH28" s="468"/>
      <c r="BI28" s="468"/>
      <c r="BJ28" s="468"/>
    </row>
    <row r="29" spans="1:62" s="177" customFormat="1" ht="14.1" customHeight="1">
      <c r="A29" s="240" t="s">
        <v>3027</v>
      </c>
      <c r="B29" s="72" t="s">
        <v>2704</v>
      </c>
      <c r="C29" s="72"/>
      <c r="D29" s="72"/>
      <c r="E29" s="283" t="s">
        <v>1176</v>
      </c>
      <c r="F29" s="670">
        <v>4260000</v>
      </c>
      <c r="G29" s="231">
        <v>4260000</v>
      </c>
      <c r="H29" s="231">
        <f t="shared" si="0"/>
        <v>0</v>
      </c>
      <c r="I29" s="468"/>
      <c r="J29" s="468"/>
      <c r="K29" s="468"/>
      <c r="L29" s="468"/>
      <c r="M29" s="468"/>
      <c r="N29" s="468"/>
      <c r="O29" s="468"/>
      <c r="P29" s="468"/>
      <c r="Q29" s="468"/>
      <c r="R29" s="468"/>
      <c r="S29" s="468"/>
      <c r="T29" s="468"/>
      <c r="U29" s="468"/>
      <c r="V29" s="468"/>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c r="AT29" s="468"/>
      <c r="AU29" s="468"/>
      <c r="AV29" s="468"/>
      <c r="AW29" s="468"/>
      <c r="AX29" s="468"/>
      <c r="AY29" s="468"/>
      <c r="AZ29" s="468"/>
      <c r="BA29" s="468"/>
      <c r="BB29" s="468"/>
      <c r="BC29" s="468"/>
      <c r="BD29" s="468"/>
      <c r="BE29" s="468"/>
      <c r="BF29" s="468"/>
      <c r="BG29" s="468"/>
      <c r="BH29" s="468"/>
      <c r="BI29" s="468"/>
      <c r="BJ29" s="468"/>
    </row>
    <row r="30" spans="1:62" s="177" customFormat="1" ht="14.1" customHeight="1">
      <c r="A30" s="240" t="s">
        <v>3039</v>
      </c>
      <c r="B30" s="240" t="s">
        <v>2746</v>
      </c>
      <c r="C30" s="230" t="s">
        <v>3691</v>
      </c>
      <c r="D30" s="802">
        <v>45140</v>
      </c>
      <c r="E30" s="230" t="s">
        <v>2834</v>
      </c>
      <c r="F30" s="670">
        <v>3637771.6</v>
      </c>
      <c r="G30" s="670">
        <v>3637771.6</v>
      </c>
      <c r="H30" s="231">
        <f t="shared" si="0"/>
        <v>0</v>
      </c>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468"/>
      <c r="BC30" s="468"/>
      <c r="BD30" s="468"/>
      <c r="BE30" s="468"/>
      <c r="BF30" s="468"/>
      <c r="BG30" s="468"/>
      <c r="BH30" s="468"/>
      <c r="BI30" s="468"/>
      <c r="BJ30" s="468"/>
    </row>
    <row r="31" spans="1:62" s="177" customFormat="1" ht="14.1" customHeight="1">
      <c r="A31" s="240" t="s">
        <v>3039</v>
      </c>
      <c r="B31" s="240" t="s">
        <v>3692</v>
      </c>
      <c r="C31" s="230" t="s">
        <v>3693</v>
      </c>
      <c r="D31" s="740">
        <v>44953</v>
      </c>
      <c r="E31" s="230" t="s">
        <v>2831</v>
      </c>
      <c r="F31" s="670">
        <v>592141.65</v>
      </c>
      <c r="G31" s="231">
        <v>592142</v>
      </c>
      <c r="H31" s="231">
        <f t="shared" si="0"/>
        <v>-0.34999999997671694</v>
      </c>
      <c r="I31" s="468"/>
      <c r="J31" s="468"/>
      <c r="K31" s="468"/>
      <c r="L31" s="468"/>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468"/>
      <c r="BH31" s="468"/>
      <c r="BI31" s="468"/>
      <c r="BJ31" s="468"/>
    </row>
    <row r="32" spans="1:62" s="177" customFormat="1" ht="14.1" customHeight="1">
      <c r="A32" s="240" t="s">
        <v>3039</v>
      </c>
      <c r="B32" s="240" t="s">
        <v>2827</v>
      </c>
      <c r="C32" s="240">
        <v>2144564</v>
      </c>
      <c r="D32" s="802">
        <v>45377</v>
      </c>
      <c r="E32" s="230" t="s">
        <v>2835</v>
      </c>
      <c r="F32" s="670">
        <v>3299944.8</v>
      </c>
      <c r="G32" s="231">
        <v>3299945</v>
      </c>
      <c r="H32" s="231">
        <f t="shared" si="0"/>
        <v>-0.20000000018626451</v>
      </c>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468"/>
      <c r="AY32" s="468"/>
      <c r="AZ32" s="468"/>
      <c r="BA32" s="468"/>
      <c r="BB32" s="468"/>
      <c r="BC32" s="468"/>
      <c r="BD32" s="468"/>
      <c r="BE32" s="468"/>
      <c r="BF32" s="468"/>
      <c r="BG32" s="468"/>
      <c r="BH32" s="468"/>
      <c r="BI32" s="468"/>
      <c r="BJ32" s="468"/>
    </row>
    <row r="33" spans="1:62" s="177" customFormat="1" ht="14.1" customHeight="1">
      <c r="A33" s="240" t="s">
        <v>3039</v>
      </c>
      <c r="B33" s="240" t="s">
        <v>3694</v>
      </c>
      <c r="C33" s="230" t="s">
        <v>3695</v>
      </c>
      <c r="D33" s="802">
        <v>45048</v>
      </c>
      <c r="E33" s="230" t="s">
        <v>2832</v>
      </c>
      <c r="F33" s="670">
        <v>979886.8</v>
      </c>
      <c r="G33" s="231">
        <v>979887</v>
      </c>
      <c r="H33" s="231">
        <f t="shared" si="0"/>
        <v>-0.19999999995343387</v>
      </c>
      <c r="I33" s="468"/>
      <c r="J33" s="468"/>
      <c r="K33" s="468"/>
      <c r="L33" s="468"/>
      <c r="M33" s="468"/>
      <c r="N33" s="468"/>
      <c r="O33" s="468"/>
      <c r="P33" s="468"/>
      <c r="Q33" s="468"/>
      <c r="R33" s="468"/>
      <c r="S33" s="468"/>
      <c r="T33" s="468"/>
      <c r="U33" s="468"/>
      <c r="V33" s="468"/>
      <c r="W33" s="468"/>
      <c r="X33" s="468"/>
      <c r="Y33" s="468"/>
      <c r="Z33" s="468"/>
      <c r="AA33" s="468"/>
      <c r="AB33" s="468"/>
      <c r="AC33" s="468"/>
      <c r="AD33" s="468"/>
      <c r="AE33" s="468"/>
      <c r="AF33" s="468"/>
      <c r="AG33" s="468"/>
      <c r="AH33" s="468"/>
      <c r="AI33" s="468"/>
      <c r="AJ33" s="468"/>
      <c r="AK33" s="468"/>
      <c r="AL33" s="468"/>
      <c r="AM33" s="468"/>
      <c r="AN33" s="468"/>
      <c r="AO33" s="468"/>
      <c r="AP33" s="468"/>
      <c r="AQ33" s="468"/>
      <c r="AR33" s="468"/>
      <c r="AS33" s="468"/>
      <c r="AT33" s="468"/>
      <c r="AU33" s="468"/>
      <c r="AV33" s="468"/>
      <c r="AW33" s="468"/>
      <c r="AX33" s="468"/>
      <c r="AY33" s="468"/>
      <c r="AZ33" s="468"/>
      <c r="BA33" s="468"/>
      <c r="BB33" s="468"/>
      <c r="BC33" s="468"/>
      <c r="BD33" s="468"/>
      <c r="BE33" s="468"/>
      <c r="BF33" s="468"/>
      <c r="BG33" s="468"/>
      <c r="BH33" s="468"/>
      <c r="BI33" s="468"/>
      <c r="BJ33" s="468"/>
    </row>
    <row r="34" spans="1:62" s="177" customFormat="1" ht="14.1" customHeight="1">
      <c r="A34" s="240" t="s">
        <v>3039</v>
      </c>
      <c r="B34" s="240" t="s">
        <v>3696</v>
      </c>
      <c r="C34" s="230" t="s">
        <v>3697</v>
      </c>
      <c r="D34" s="803">
        <v>45379</v>
      </c>
      <c r="E34" s="230" t="s">
        <v>3698</v>
      </c>
      <c r="F34" s="670">
        <v>1482597.85</v>
      </c>
      <c r="G34" s="231">
        <v>1482598</v>
      </c>
      <c r="H34" s="231">
        <f t="shared" si="0"/>
        <v>-0.14999999990686774</v>
      </c>
      <c r="I34" s="468"/>
      <c r="J34" s="468"/>
      <c r="K34" s="468"/>
      <c r="L34" s="468"/>
      <c r="M34" s="468"/>
      <c r="N34" s="468"/>
      <c r="O34" s="468"/>
      <c r="P34" s="468"/>
      <c r="Q34" s="468"/>
      <c r="R34" s="468"/>
      <c r="S34" s="468"/>
      <c r="T34" s="468"/>
      <c r="U34" s="468"/>
      <c r="V34" s="468"/>
      <c r="W34" s="468"/>
      <c r="X34" s="468"/>
      <c r="Y34" s="468"/>
      <c r="Z34" s="468"/>
      <c r="AA34" s="468"/>
      <c r="AB34" s="468"/>
      <c r="AC34" s="468"/>
      <c r="AD34" s="468"/>
      <c r="AE34" s="468"/>
      <c r="AF34" s="468"/>
      <c r="AG34" s="468"/>
      <c r="AH34" s="468"/>
      <c r="AI34" s="468"/>
      <c r="AJ34" s="468"/>
      <c r="AK34" s="468"/>
      <c r="AL34" s="468"/>
      <c r="AM34" s="468"/>
      <c r="AN34" s="468"/>
      <c r="AO34" s="468"/>
      <c r="AP34" s="468"/>
      <c r="AQ34" s="468"/>
      <c r="AR34" s="468"/>
      <c r="AS34" s="468"/>
      <c r="AT34" s="468"/>
      <c r="AU34" s="468"/>
      <c r="AV34" s="468"/>
      <c r="AW34" s="468"/>
      <c r="AX34" s="468"/>
      <c r="AY34" s="468"/>
      <c r="AZ34" s="468"/>
      <c r="BA34" s="468"/>
      <c r="BB34" s="468"/>
      <c r="BC34" s="468"/>
      <c r="BD34" s="468"/>
      <c r="BE34" s="468"/>
      <c r="BF34" s="468"/>
      <c r="BG34" s="468"/>
      <c r="BH34" s="468"/>
      <c r="BI34" s="468"/>
      <c r="BJ34" s="468"/>
    </row>
    <row r="35" spans="1:62" s="177" customFormat="1" ht="14.1" customHeight="1">
      <c r="A35" s="240" t="s">
        <v>3039</v>
      </c>
      <c r="B35" s="240" t="s">
        <v>3699</v>
      </c>
      <c r="C35" s="240">
        <v>4083233</v>
      </c>
      <c r="D35" s="802">
        <v>45048</v>
      </c>
      <c r="E35" s="230" t="s">
        <v>2843</v>
      </c>
      <c r="F35" s="670">
        <v>3995000</v>
      </c>
      <c r="G35" s="231">
        <v>3995000</v>
      </c>
      <c r="H35" s="231">
        <f t="shared" si="0"/>
        <v>0</v>
      </c>
      <c r="I35" s="468"/>
      <c r="J35" s="468"/>
      <c r="K35" s="468"/>
      <c r="L35" s="468"/>
      <c r="M35" s="468"/>
      <c r="N35" s="468"/>
      <c r="O35" s="468"/>
      <c r="P35" s="468"/>
      <c r="Q35" s="468"/>
      <c r="R35" s="468"/>
      <c r="S35" s="468"/>
      <c r="T35" s="468"/>
      <c r="U35" s="468"/>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468"/>
      <c r="BC35" s="468"/>
      <c r="BD35" s="468"/>
      <c r="BE35" s="468"/>
      <c r="BF35" s="468"/>
      <c r="BG35" s="468"/>
      <c r="BH35" s="468"/>
      <c r="BI35" s="468"/>
      <c r="BJ35" s="468"/>
    </row>
    <row r="36" spans="1:62" s="177" customFormat="1" ht="14.1" customHeight="1">
      <c r="A36" s="240" t="s">
        <v>3039</v>
      </c>
      <c r="B36" s="240" t="s">
        <v>3700</v>
      </c>
      <c r="C36" s="240"/>
      <c r="D36" s="240"/>
      <c r="E36" s="230" t="s">
        <v>3701</v>
      </c>
      <c r="F36" s="670">
        <v>5535497</v>
      </c>
      <c r="G36" s="231">
        <v>5535497</v>
      </c>
      <c r="H36" s="231">
        <f t="shared" si="0"/>
        <v>0</v>
      </c>
      <c r="I36" s="468"/>
      <c r="J36" s="468"/>
      <c r="K36" s="468"/>
      <c r="L36" s="468"/>
      <c r="M36" s="468"/>
      <c r="N36" s="468"/>
      <c r="O36" s="468"/>
      <c r="P36" s="468"/>
      <c r="Q36" s="468"/>
      <c r="R36" s="468"/>
      <c r="S36" s="468"/>
      <c r="T36" s="468"/>
      <c r="U36" s="468"/>
      <c r="V36" s="468"/>
      <c r="W36" s="468"/>
      <c r="X36" s="468"/>
      <c r="Y36" s="468"/>
      <c r="Z36" s="468"/>
      <c r="AA36" s="468"/>
      <c r="AB36" s="468"/>
      <c r="AC36" s="468"/>
      <c r="AD36" s="468"/>
      <c r="AE36" s="468"/>
      <c r="AF36" s="468"/>
      <c r="AG36" s="468"/>
      <c r="AH36" s="468"/>
      <c r="AI36" s="468"/>
      <c r="AJ36" s="468"/>
      <c r="AK36" s="468"/>
      <c r="AL36" s="468"/>
      <c r="AM36" s="468"/>
      <c r="AN36" s="468"/>
      <c r="AO36" s="468"/>
      <c r="AP36" s="468"/>
      <c r="AQ36" s="468"/>
      <c r="AR36" s="468"/>
      <c r="AS36" s="468"/>
      <c r="AT36" s="468"/>
      <c r="AU36" s="468"/>
      <c r="AV36" s="468"/>
      <c r="AW36" s="468"/>
      <c r="AX36" s="468"/>
      <c r="AY36" s="468"/>
      <c r="AZ36" s="468"/>
      <c r="BA36" s="468"/>
      <c r="BB36" s="468"/>
      <c r="BC36" s="468"/>
      <c r="BD36" s="468"/>
      <c r="BE36" s="468"/>
      <c r="BF36" s="468"/>
      <c r="BG36" s="468"/>
      <c r="BH36" s="468"/>
      <c r="BI36" s="468"/>
      <c r="BJ36" s="468"/>
    </row>
    <row r="37" spans="1:62" s="177" customFormat="1" ht="14.1" customHeight="1">
      <c r="A37" s="240" t="s">
        <v>3039</v>
      </c>
      <c r="B37" s="240" t="s">
        <v>2828</v>
      </c>
      <c r="C37" s="230" t="s">
        <v>3702</v>
      </c>
      <c r="D37" s="802">
        <v>44998</v>
      </c>
      <c r="E37" s="230" t="s">
        <v>2839</v>
      </c>
      <c r="F37" s="670">
        <v>1000000</v>
      </c>
      <c r="G37" s="231">
        <v>1000000</v>
      </c>
      <c r="H37" s="231">
        <f t="shared" si="0"/>
        <v>0</v>
      </c>
      <c r="I37" s="468"/>
      <c r="J37" s="468"/>
      <c r="K37" s="468"/>
      <c r="L37" s="468"/>
      <c r="M37" s="468"/>
      <c r="N37" s="468"/>
      <c r="O37" s="468"/>
      <c r="P37" s="468"/>
      <c r="Q37" s="468"/>
      <c r="R37" s="468"/>
      <c r="S37" s="468"/>
      <c r="T37" s="468"/>
      <c r="U37" s="468"/>
      <c r="V37" s="468"/>
      <c r="W37" s="468"/>
      <c r="X37" s="468"/>
      <c r="Y37" s="468"/>
      <c r="Z37" s="468"/>
      <c r="AA37" s="468"/>
      <c r="AB37" s="468"/>
      <c r="AC37" s="468"/>
      <c r="AD37" s="468"/>
      <c r="AE37" s="468"/>
      <c r="AF37" s="468"/>
      <c r="AG37" s="468"/>
      <c r="AH37" s="468"/>
      <c r="AI37" s="468"/>
      <c r="AJ37" s="468"/>
      <c r="AK37" s="468"/>
      <c r="AL37" s="468"/>
      <c r="AM37" s="468"/>
      <c r="AN37" s="468"/>
      <c r="AO37" s="468"/>
      <c r="AP37" s="468"/>
      <c r="AQ37" s="468"/>
      <c r="AR37" s="468"/>
      <c r="AS37" s="468"/>
      <c r="AT37" s="468"/>
      <c r="AU37" s="468"/>
      <c r="AV37" s="468"/>
      <c r="AW37" s="468"/>
      <c r="AX37" s="468"/>
      <c r="AY37" s="468"/>
      <c r="AZ37" s="468"/>
      <c r="BA37" s="468"/>
      <c r="BB37" s="468"/>
      <c r="BC37" s="468"/>
      <c r="BD37" s="468"/>
      <c r="BE37" s="468"/>
      <c r="BF37" s="468"/>
      <c r="BG37" s="468"/>
      <c r="BH37" s="468"/>
      <c r="BI37" s="468"/>
      <c r="BJ37" s="468"/>
    </row>
    <row r="38" spans="1:62" s="177" customFormat="1" ht="14.1" customHeight="1">
      <c r="A38" s="240" t="s">
        <v>3039</v>
      </c>
      <c r="B38" s="240" t="s">
        <v>2828</v>
      </c>
      <c r="C38" s="240"/>
      <c r="D38" s="240"/>
      <c r="E38" s="230" t="s">
        <v>3703</v>
      </c>
      <c r="F38" s="670">
        <v>1000000</v>
      </c>
      <c r="G38" s="670">
        <v>1000000</v>
      </c>
      <c r="H38" s="231">
        <f t="shared" ref="H38:H69" si="1">F38-G38</f>
        <v>0</v>
      </c>
      <c r="I38" s="468"/>
      <c r="J38" s="468"/>
      <c r="K38" s="468"/>
      <c r="L38" s="468"/>
      <c r="M38" s="468"/>
      <c r="N38" s="468"/>
      <c r="O38" s="468"/>
      <c r="P38" s="468"/>
      <c r="Q38" s="468"/>
      <c r="R38" s="468"/>
      <c r="S38" s="468"/>
      <c r="T38" s="468"/>
      <c r="U38" s="468"/>
      <c r="V38" s="468"/>
      <c r="W38" s="468"/>
      <c r="X38" s="468"/>
      <c r="Y38" s="468"/>
      <c r="Z38" s="468"/>
      <c r="AA38" s="468"/>
      <c r="AB38" s="468"/>
      <c r="AC38" s="468"/>
      <c r="AD38" s="468"/>
      <c r="AE38" s="468"/>
      <c r="AF38" s="468"/>
      <c r="AG38" s="468"/>
      <c r="AH38" s="468"/>
      <c r="AI38" s="468"/>
      <c r="AJ38" s="468"/>
      <c r="AK38" s="468"/>
      <c r="AL38" s="468"/>
      <c r="AM38" s="468"/>
      <c r="AN38" s="468"/>
      <c r="AO38" s="468"/>
      <c r="AP38" s="468"/>
      <c r="AQ38" s="468"/>
      <c r="AR38" s="468"/>
      <c r="AS38" s="468"/>
      <c r="AT38" s="468"/>
      <c r="AU38" s="468"/>
      <c r="AV38" s="468"/>
      <c r="AW38" s="468"/>
      <c r="AX38" s="468"/>
      <c r="AY38" s="468"/>
      <c r="AZ38" s="468"/>
      <c r="BA38" s="468"/>
      <c r="BB38" s="468"/>
      <c r="BC38" s="468"/>
      <c r="BD38" s="468"/>
      <c r="BE38" s="468"/>
      <c r="BF38" s="468"/>
      <c r="BG38" s="468"/>
      <c r="BH38" s="468"/>
      <c r="BI38" s="468"/>
      <c r="BJ38" s="468"/>
    </row>
    <row r="39" spans="1:62" s="177" customFormat="1" ht="14.1" customHeight="1">
      <c r="A39" s="240" t="s">
        <v>3039</v>
      </c>
      <c r="B39" s="240" t="s">
        <v>2827</v>
      </c>
      <c r="C39" s="804" t="s">
        <v>3702</v>
      </c>
      <c r="D39" s="802">
        <v>45355</v>
      </c>
      <c r="E39" s="230" t="s">
        <v>2837</v>
      </c>
      <c r="F39" s="670">
        <v>3098157</v>
      </c>
      <c r="G39" s="231">
        <v>3098157</v>
      </c>
      <c r="H39" s="231">
        <f t="shared" si="1"/>
        <v>0</v>
      </c>
      <c r="I39" s="468"/>
      <c r="J39" s="468"/>
      <c r="K39" s="468"/>
      <c r="L39" s="468"/>
      <c r="M39" s="468"/>
      <c r="N39" s="468"/>
      <c r="O39" s="468"/>
      <c r="P39" s="468"/>
      <c r="Q39" s="468"/>
      <c r="R39" s="468"/>
      <c r="S39" s="468"/>
      <c r="T39" s="468"/>
      <c r="U39" s="468"/>
      <c r="V39" s="468"/>
      <c r="W39" s="468"/>
      <c r="X39" s="468"/>
      <c r="Y39" s="468"/>
      <c r="Z39" s="468"/>
      <c r="AA39" s="468"/>
      <c r="AB39" s="468"/>
      <c r="AC39" s="468"/>
      <c r="AD39" s="468"/>
      <c r="AE39" s="468"/>
      <c r="AF39" s="468"/>
      <c r="AG39" s="468"/>
      <c r="AH39" s="468"/>
      <c r="AI39" s="468"/>
      <c r="AJ39" s="468"/>
      <c r="AK39" s="468"/>
      <c r="AL39" s="468"/>
      <c r="AM39" s="468"/>
      <c r="AN39" s="468"/>
      <c r="AO39" s="468"/>
      <c r="AP39" s="468"/>
      <c r="AQ39" s="468"/>
      <c r="AR39" s="468"/>
      <c r="AS39" s="468"/>
      <c r="AT39" s="468"/>
      <c r="AU39" s="468"/>
      <c r="AV39" s="468"/>
      <c r="AW39" s="468"/>
      <c r="AX39" s="468"/>
      <c r="AY39" s="468"/>
      <c r="AZ39" s="468"/>
      <c r="BA39" s="468"/>
      <c r="BB39" s="468"/>
      <c r="BC39" s="468"/>
      <c r="BD39" s="468"/>
      <c r="BE39" s="468"/>
      <c r="BF39" s="468"/>
      <c r="BG39" s="468"/>
      <c r="BH39" s="468"/>
      <c r="BI39" s="468"/>
      <c r="BJ39" s="468"/>
    </row>
    <row r="40" spans="1:62" s="177" customFormat="1" ht="14.1" customHeight="1">
      <c r="A40" s="240" t="s">
        <v>3039</v>
      </c>
      <c r="B40" s="240" t="s">
        <v>3704</v>
      </c>
      <c r="C40" s="240"/>
      <c r="D40" s="240"/>
      <c r="E40" s="230" t="s">
        <v>3705</v>
      </c>
      <c r="F40" s="670">
        <v>3299944.8</v>
      </c>
      <c r="G40" s="670">
        <v>3299944.8</v>
      </c>
      <c r="H40" s="231">
        <f t="shared" si="1"/>
        <v>0</v>
      </c>
      <c r="I40" s="468"/>
      <c r="J40" s="468"/>
      <c r="K40" s="468"/>
      <c r="L40" s="468"/>
      <c r="M40" s="468"/>
      <c r="N40" s="468"/>
      <c r="O40" s="468"/>
      <c r="P40" s="468"/>
      <c r="Q40" s="468"/>
      <c r="R40" s="468"/>
      <c r="S40" s="468"/>
      <c r="T40" s="468"/>
      <c r="U40" s="468"/>
      <c r="V40" s="468"/>
      <c r="W40" s="468"/>
      <c r="X40" s="468"/>
      <c r="Y40" s="468"/>
      <c r="Z40" s="468"/>
      <c r="AA40" s="468"/>
      <c r="AB40" s="468"/>
      <c r="AC40" s="468"/>
      <c r="AD40" s="468"/>
      <c r="AE40" s="468"/>
      <c r="AF40" s="468"/>
      <c r="AG40" s="468"/>
      <c r="AH40" s="468"/>
      <c r="AI40" s="468"/>
      <c r="AJ40" s="468"/>
      <c r="AK40" s="468"/>
      <c r="AL40" s="468"/>
      <c r="AM40" s="468"/>
      <c r="AN40" s="468"/>
      <c r="AO40" s="468"/>
      <c r="AP40" s="468"/>
      <c r="AQ40" s="468"/>
      <c r="AR40" s="468"/>
      <c r="AS40" s="468"/>
      <c r="AT40" s="468"/>
      <c r="AU40" s="468"/>
      <c r="AV40" s="468"/>
      <c r="AW40" s="468"/>
      <c r="AX40" s="468"/>
      <c r="AY40" s="468"/>
      <c r="AZ40" s="468"/>
      <c r="BA40" s="468"/>
      <c r="BB40" s="468"/>
      <c r="BC40" s="468"/>
      <c r="BD40" s="468"/>
      <c r="BE40" s="468"/>
      <c r="BF40" s="468"/>
      <c r="BG40" s="468"/>
      <c r="BH40" s="468"/>
      <c r="BI40" s="468"/>
      <c r="BJ40" s="468"/>
    </row>
    <row r="41" spans="1:62" s="177" customFormat="1" ht="14.1" customHeight="1">
      <c r="A41" s="240" t="s">
        <v>3039</v>
      </c>
      <c r="B41" s="240" t="s">
        <v>3706</v>
      </c>
      <c r="C41" s="230" t="s">
        <v>3707</v>
      </c>
      <c r="D41" s="802">
        <v>45355</v>
      </c>
      <c r="E41" s="230" t="s">
        <v>3708</v>
      </c>
      <c r="F41" s="670">
        <v>2997388</v>
      </c>
      <c r="G41" s="670">
        <v>2997388</v>
      </c>
      <c r="H41" s="231">
        <f t="shared" si="1"/>
        <v>0</v>
      </c>
      <c r="I41" s="468"/>
      <c r="J41" s="468"/>
      <c r="K41" s="468"/>
      <c r="L41" s="468"/>
      <c r="M41" s="468"/>
      <c r="N41" s="468"/>
      <c r="O41" s="468"/>
      <c r="P41" s="468"/>
      <c r="Q41" s="468"/>
      <c r="R41" s="468"/>
      <c r="S41" s="468"/>
      <c r="T41" s="468"/>
      <c r="U41" s="468"/>
      <c r="V41" s="468"/>
      <c r="W41" s="468"/>
      <c r="X41" s="468"/>
      <c r="Y41" s="468"/>
      <c r="Z41" s="468"/>
      <c r="AA41" s="468"/>
      <c r="AB41" s="468"/>
      <c r="AC41" s="468"/>
      <c r="AD41" s="468"/>
      <c r="AE41" s="468"/>
      <c r="AF41" s="468"/>
      <c r="AG41" s="468"/>
      <c r="AH41" s="468"/>
      <c r="AI41" s="468"/>
      <c r="AJ41" s="468"/>
      <c r="AK41" s="468"/>
      <c r="AL41" s="468"/>
      <c r="AM41" s="468"/>
      <c r="AN41" s="468"/>
      <c r="AO41" s="468"/>
      <c r="AP41" s="468"/>
      <c r="AQ41" s="468"/>
      <c r="AR41" s="468"/>
      <c r="AS41" s="468"/>
      <c r="AT41" s="468"/>
      <c r="AU41" s="468"/>
      <c r="AV41" s="468"/>
      <c r="AW41" s="468"/>
      <c r="AX41" s="468"/>
      <c r="AY41" s="468"/>
      <c r="AZ41" s="468"/>
      <c r="BA41" s="468"/>
      <c r="BB41" s="468"/>
      <c r="BC41" s="468"/>
      <c r="BD41" s="468"/>
      <c r="BE41" s="468"/>
      <c r="BF41" s="468"/>
      <c r="BG41" s="468"/>
      <c r="BH41" s="468"/>
      <c r="BI41" s="468"/>
      <c r="BJ41" s="468"/>
    </row>
    <row r="42" spans="1:62" s="177" customFormat="1" ht="14.1" customHeight="1">
      <c r="A42" s="240" t="s">
        <v>3039</v>
      </c>
      <c r="B42" s="240" t="s">
        <v>3709</v>
      </c>
      <c r="C42" s="240">
        <v>1929468</v>
      </c>
      <c r="D42" s="802">
        <v>45376</v>
      </c>
      <c r="E42" s="230" t="s">
        <v>2833</v>
      </c>
      <c r="F42" s="670">
        <v>5256922</v>
      </c>
      <c r="G42" s="231">
        <v>5256922</v>
      </c>
      <c r="H42" s="231">
        <f t="shared" si="1"/>
        <v>0</v>
      </c>
      <c r="I42" s="468"/>
      <c r="J42" s="468"/>
      <c r="K42" s="468"/>
      <c r="L42" s="468"/>
      <c r="M42" s="468"/>
      <c r="N42" s="468"/>
      <c r="O42" s="468"/>
      <c r="P42" s="468"/>
      <c r="Q42" s="468"/>
      <c r="R42" s="468"/>
      <c r="S42" s="468"/>
      <c r="T42" s="468"/>
      <c r="U42" s="468"/>
      <c r="V42" s="468"/>
      <c r="W42" s="468"/>
      <c r="X42" s="468"/>
      <c r="Y42" s="468"/>
      <c r="Z42" s="468"/>
      <c r="AA42" s="468"/>
      <c r="AB42" s="468"/>
      <c r="AC42" s="468"/>
      <c r="AD42" s="468"/>
      <c r="AE42" s="468"/>
      <c r="AF42" s="468"/>
      <c r="AG42" s="468"/>
      <c r="AH42" s="468"/>
      <c r="AI42" s="468"/>
      <c r="AJ42" s="468"/>
      <c r="AK42" s="468"/>
      <c r="AL42" s="468"/>
      <c r="AM42" s="468"/>
      <c r="AN42" s="468"/>
      <c r="AO42" s="468"/>
      <c r="AP42" s="468"/>
      <c r="AQ42" s="468"/>
      <c r="AR42" s="468"/>
      <c r="AS42" s="468"/>
      <c r="AT42" s="468"/>
      <c r="AU42" s="468"/>
      <c r="AV42" s="468"/>
      <c r="AW42" s="468"/>
      <c r="AX42" s="468"/>
      <c r="AY42" s="468"/>
      <c r="AZ42" s="468"/>
      <c r="BA42" s="468"/>
      <c r="BB42" s="468"/>
      <c r="BC42" s="468"/>
      <c r="BD42" s="468"/>
      <c r="BE42" s="468"/>
      <c r="BF42" s="468"/>
      <c r="BG42" s="468"/>
      <c r="BH42" s="468"/>
      <c r="BI42" s="468"/>
      <c r="BJ42" s="468"/>
    </row>
    <row r="43" spans="1:62" s="177" customFormat="1" ht="14.1" customHeight="1">
      <c r="A43" s="240" t="s">
        <v>3039</v>
      </c>
      <c r="B43" s="240" t="s">
        <v>3709</v>
      </c>
      <c r="C43" s="230" t="s">
        <v>3707</v>
      </c>
      <c r="D43" s="802">
        <v>45355</v>
      </c>
      <c r="E43" s="230" t="s">
        <v>2836</v>
      </c>
      <c r="F43" s="670">
        <v>2997388</v>
      </c>
      <c r="G43" s="231">
        <v>2997388</v>
      </c>
      <c r="H43" s="231">
        <f t="shared" si="1"/>
        <v>0</v>
      </c>
      <c r="I43" s="468"/>
      <c r="J43" s="468"/>
      <c r="K43" s="468"/>
      <c r="L43" s="468"/>
      <c r="M43" s="468"/>
      <c r="N43" s="468"/>
      <c r="O43" s="468"/>
      <c r="P43" s="468"/>
      <c r="Q43" s="468"/>
      <c r="R43" s="468"/>
      <c r="S43" s="468"/>
      <c r="T43" s="468"/>
      <c r="U43" s="468"/>
      <c r="V43" s="468"/>
      <c r="W43" s="468"/>
      <c r="X43" s="468"/>
      <c r="Y43" s="468"/>
      <c r="Z43" s="468"/>
      <c r="AA43" s="468"/>
      <c r="AB43" s="468"/>
      <c r="AC43" s="468"/>
      <c r="AD43" s="468"/>
      <c r="AE43" s="468"/>
      <c r="AF43" s="468"/>
      <c r="AG43" s="468"/>
      <c r="AH43" s="468"/>
      <c r="AI43" s="468"/>
      <c r="AJ43" s="468"/>
      <c r="AK43" s="468"/>
      <c r="AL43" s="468"/>
      <c r="AM43" s="468"/>
      <c r="AN43" s="468"/>
      <c r="AO43" s="468"/>
      <c r="AP43" s="468"/>
      <c r="AQ43" s="468"/>
      <c r="AR43" s="468"/>
      <c r="AS43" s="468"/>
      <c r="AT43" s="468"/>
      <c r="AU43" s="468"/>
      <c r="AV43" s="468"/>
      <c r="AW43" s="468"/>
      <c r="AX43" s="468"/>
      <c r="AY43" s="468"/>
      <c r="AZ43" s="468"/>
      <c r="BA43" s="468"/>
      <c r="BB43" s="468"/>
      <c r="BC43" s="468"/>
      <c r="BD43" s="468"/>
      <c r="BE43" s="468"/>
      <c r="BF43" s="468"/>
      <c r="BG43" s="468"/>
      <c r="BH43" s="468"/>
      <c r="BI43" s="468"/>
      <c r="BJ43" s="468"/>
    </row>
    <row r="44" spans="1:62" s="177" customFormat="1" ht="14.1" customHeight="1">
      <c r="A44" s="240" t="s">
        <v>3039</v>
      </c>
      <c r="B44" s="240" t="s">
        <v>3710</v>
      </c>
      <c r="C44" s="230" t="s">
        <v>3711</v>
      </c>
      <c r="D44" s="188">
        <v>45373</v>
      </c>
      <c r="E44" s="230" t="s">
        <v>2842</v>
      </c>
      <c r="F44" s="670">
        <v>18753065</v>
      </c>
      <c r="G44" s="231">
        <v>18753065</v>
      </c>
      <c r="H44" s="231">
        <f t="shared" si="1"/>
        <v>0</v>
      </c>
      <c r="I44" s="468"/>
      <c r="J44" s="468"/>
      <c r="K44" s="468"/>
      <c r="L44" s="468"/>
      <c r="M44" s="468"/>
      <c r="N44" s="468"/>
      <c r="O44" s="468"/>
      <c r="P44" s="468"/>
      <c r="Q44" s="468"/>
      <c r="R44" s="468"/>
      <c r="S44" s="468"/>
      <c r="T44" s="468"/>
      <c r="U44" s="468"/>
      <c r="V44" s="468"/>
      <c r="W44" s="468"/>
      <c r="X44" s="468"/>
      <c r="Y44" s="468"/>
      <c r="Z44" s="468"/>
      <c r="AA44" s="468"/>
      <c r="AB44" s="468"/>
      <c r="AC44" s="468"/>
      <c r="AD44" s="468"/>
      <c r="AE44" s="468"/>
      <c r="AF44" s="468"/>
      <c r="AG44" s="468"/>
      <c r="AH44" s="468"/>
      <c r="AI44" s="468"/>
      <c r="AJ44" s="468"/>
      <c r="AK44" s="468"/>
      <c r="AL44" s="468"/>
      <c r="AM44" s="468"/>
      <c r="AN44" s="468"/>
      <c r="AO44" s="468"/>
      <c r="AP44" s="468"/>
      <c r="AQ44" s="468"/>
      <c r="AR44" s="468"/>
      <c r="AS44" s="468"/>
      <c r="AT44" s="468"/>
      <c r="AU44" s="468"/>
      <c r="AV44" s="468"/>
      <c r="AW44" s="468"/>
      <c r="AX44" s="468"/>
      <c r="AY44" s="468"/>
      <c r="AZ44" s="468"/>
      <c r="BA44" s="468"/>
      <c r="BB44" s="468"/>
      <c r="BC44" s="468"/>
      <c r="BD44" s="468"/>
      <c r="BE44" s="468"/>
      <c r="BF44" s="468"/>
      <c r="BG44" s="468"/>
      <c r="BH44" s="468"/>
      <c r="BI44" s="468"/>
      <c r="BJ44" s="468"/>
    </row>
    <row r="45" spans="1:62" s="177" customFormat="1" ht="14.1" customHeight="1">
      <c r="A45" s="240" t="s">
        <v>3039</v>
      </c>
      <c r="B45" s="240" t="s">
        <v>2829</v>
      </c>
      <c r="C45" s="240">
        <v>2144552</v>
      </c>
      <c r="D45" s="802">
        <v>45268</v>
      </c>
      <c r="E45" s="230" t="s">
        <v>2840</v>
      </c>
      <c r="F45" s="670">
        <v>9470367</v>
      </c>
      <c r="G45" s="231">
        <v>9470367</v>
      </c>
      <c r="H45" s="231">
        <f t="shared" si="1"/>
        <v>0</v>
      </c>
      <c r="I45" s="468"/>
      <c r="J45" s="468"/>
      <c r="K45" s="468"/>
      <c r="L45" s="468"/>
      <c r="M45" s="468"/>
      <c r="N45" s="468"/>
      <c r="O45" s="468"/>
      <c r="P45" s="468"/>
      <c r="Q45" s="468"/>
      <c r="R45" s="468"/>
      <c r="S45" s="468"/>
      <c r="T45" s="468"/>
      <c r="U45" s="468"/>
      <c r="V45" s="468"/>
      <c r="W45" s="468"/>
      <c r="X45" s="468"/>
      <c r="Y45" s="468"/>
      <c r="Z45" s="468"/>
      <c r="AA45" s="468"/>
      <c r="AB45" s="468"/>
      <c r="AC45" s="468"/>
      <c r="AD45" s="468"/>
      <c r="AE45" s="468"/>
      <c r="AF45" s="468"/>
      <c r="AG45" s="468"/>
      <c r="AH45" s="468"/>
      <c r="AI45" s="468"/>
      <c r="AJ45" s="468"/>
      <c r="AK45" s="468"/>
      <c r="AL45" s="468"/>
      <c r="AM45" s="468"/>
      <c r="AN45" s="468"/>
      <c r="AO45" s="468"/>
      <c r="AP45" s="468"/>
      <c r="AQ45" s="468"/>
      <c r="AR45" s="468"/>
      <c r="AS45" s="468"/>
      <c r="AT45" s="468"/>
      <c r="AU45" s="468"/>
      <c r="AV45" s="468"/>
      <c r="AW45" s="468"/>
      <c r="AX45" s="468"/>
      <c r="AY45" s="468"/>
      <c r="AZ45" s="468"/>
      <c r="BA45" s="468"/>
      <c r="BB45" s="468"/>
      <c r="BC45" s="468"/>
      <c r="BD45" s="468"/>
      <c r="BE45" s="468"/>
      <c r="BF45" s="468"/>
      <c r="BG45" s="468"/>
      <c r="BH45" s="468"/>
      <c r="BI45" s="468"/>
      <c r="BJ45" s="468"/>
    </row>
    <row r="46" spans="1:62" s="177" customFormat="1" ht="14.1" customHeight="1">
      <c r="A46" s="240" t="s">
        <v>3039</v>
      </c>
      <c r="B46" s="240" t="s">
        <v>3712</v>
      </c>
      <c r="C46" s="240">
        <v>1929462</v>
      </c>
      <c r="D46" s="802">
        <v>45048</v>
      </c>
      <c r="E46" s="230" t="s">
        <v>2838</v>
      </c>
      <c r="F46" s="670">
        <v>1311856</v>
      </c>
      <c r="G46" s="231">
        <v>1311856</v>
      </c>
      <c r="H46" s="231">
        <f t="shared" si="1"/>
        <v>0</v>
      </c>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row>
    <row r="47" spans="1:62" s="177" customFormat="1" ht="14.1" customHeight="1">
      <c r="A47" s="240" t="s">
        <v>3039</v>
      </c>
      <c r="B47" s="240" t="s">
        <v>2830</v>
      </c>
      <c r="C47" s="230" t="s">
        <v>3713</v>
      </c>
      <c r="D47" s="802">
        <v>45236</v>
      </c>
      <c r="E47" s="230" t="s">
        <v>2841</v>
      </c>
      <c r="F47" s="670">
        <v>36825000</v>
      </c>
      <c r="G47" s="146">
        <v>36825000</v>
      </c>
      <c r="H47" s="231">
        <f t="shared" si="1"/>
        <v>0</v>
      </c>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row>
    <row r="48" spans="1:62" s="177" customFormat="1" ht="14.1" customHeight="1">
      <c r="A48" s="240" t="s">
        <v>3039</v>
      </c>
      <c r="B48" s="72" t="s">
        <v>3714</v>
      </c>
      <c r="C48" s="230" t="s">
        <v>3711</v>
      </c>
      <c r="D48" s="802">
        <v>45002</v>
      </c>
      <c r="E48" s="283" t="s">
        <v>2844</v>
      </c>
      <c r="F48" s="670">
        <v>990083.2</v>
      </c>
      <c r="G48" s="231">
        <v>990083</v>
      </c>
      <c r="H48" s="231">
        <f t="shared" si="1"/>
        <v>0.19999999995343387</v>
      </c>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row>
    <row r="49" spans="1:62" s="177" customFormat="1" ht="14.1" customHeight="1">
      <c r="A49" s="240" t="s">
        <v>3213</v>
      </c>
      <c r="B49" s="240" t="s">
        <v>3715</v>
      </c>
      <c r="C49" s="72">
        <v>2197357</v>
      </c>
      <c r="D49" s="805">
        <v>45287</v>
      </c>
      <c r="E49" s="230" t="s">
        <v>3716</v>
      </c>
      <c r="F49" s="670">
        <v>995252</v>
      </c>
      <c r="G49" s="231">
        <v>995252</v>
      </c>
      <c r="H49" s="231">
        <f t="shared" si="1"/>
        <v>0</v>
      </c>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row>
    <row r="50" spans="1:62" s="177" customFormat="1" ht="14.1" customHeight="1">
      <c r="A50" s="240" t="s">
        <v>3259</v>
      </c>
      <c r="B50" s="240" t="s">
        <v>3717</v>
      </c>
      <c r="C50" s="806">
        <v>2035774</v>
      </c>
      <c r="D50" s="807">
        <v>45413</v>
      </c>
      <c r="E50" s="230" t="s">
        <v>3718</v>
      </c>
      <c r="F50" s="670">
        <v>4105251</v>
      </c>
      <c r="G50" s="231">
        <v>4105251</v>
      </c>
      <c r="H50" s="231">
        <f t="shared" si="1"/>
        <v>0</v>
      </c>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row>
    <row r="51" spans="1:62" s="177" customFormat="1" ht="14.1" customHeight="1">
      <c r="A51" s="240" t="s">
        <v>3259</v>
      </c>
      <c r="B51" s="240" t="s">
        <v>3719</v>
      </c>
      <c r="C51" s="806">
        <v>3967299</v>
      </c>
      <c r="D51" s="807">
        <v>45413</v>
      </c>
      <c r="E51" s="230" t="s">
        <v>3720</v>
      </c>
      <c r="F51" s="670">
        <v>5820000</v>
      </c>
      <c r="G51" s="231">
        <v>5820000</v>
      </c>
      <c r="H51" s="231">
        <f t="shared" si="1"/>
        <v>0</v>
      </c>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row>
    <row r="52" spans="1:62" s="177" customFormat="1" ht="14.1" customHeight="1">
      <c r="A52" s="240" t="s">
        <v>3259</v>
      </c>
      <c r="B52" s="240" t="s">
        <v>3721</v>
      </c>
      <c r="C52" s="806">
        <v>2035726</v>
      </c>
      <c r="D52" s="807">
        <v>45413</v>
      </c>
      <c r="E52" s="230" t="s">
        <v>3722</v>
      </c>
      <c r="F52" s="670">
        <v>6883462.0999999996</v>
      </c>
      <c r="G52" s="231">
        <v>6883462</v>
      </c>
      <c r="H52" s="231">
        <f t="shared" si="1"/>
        <v>9.999999962747097E-2</v>
      </c>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row>
    <row r="53" spans="1:62" s="177" customFormat="1" ht="14.1" customHeight="1">
      <c r="A53" s="240" t="s">
        <v>3259</v>
      </c>
      <c r="B53" s="240" t="s">
        <v>3723</v>
      </c>
      <c r="C53" s="806">
        <v>1931499</v>
      </c>
      <c r="D53" s="807">
        <v>45413</v>
      </c>
      <c r="E53" s="230" t="s">
        <v>3724</v>
      </c>
      <c r="F53" s="670">
        <v>4414880</v>
      </c>
      <c r="G53" s="231">
        <v>4413869.5999999996</v>
      </c>
      <c r="H53" s="231">
        <f t="shared" si="1"/>
        <v>1010.4000000003725</v>
      </c>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row>
    <row r="54" spans="1:62" s="177" customFormat="1" ht="14.1" customHeight="1">
      <c r="A54" s="240" t="s">
        <v>3259</v>
      </c>
      <c r="B54" s="240" t="s">
        <v>3725</v>
      </c>
      <c r="C54" s="808">
        <v>1931198</v>
      </c>
      <c r="D54" s="807">
        <v>45047</v>
      </c>
      <c r="E54" s="230" t="s">
        <v>3726</v>
      </c>
      <c r="F54" s="670">
        <v>233186</v>
      </c>
      <c r="G54" s="231">
        <v>200000</v>
      </c>
      <c r="H54" s="231">
        <f t="shared" si="1"/>
        <v>33186</v>
      </c>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8"/>
      <c r="AF54" s="468"/>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8"/>
      <c r="BJ54" s="468"/>
    </row>
    <row r="55" spans="1:62" s="177" customFormat="1" ht="14.1" customHeight="1">
      <c r="A55" s="240" t="s">
        <v>3259</v>
      </c>
      <c r="B55" s="240" t="s">
        <v>3727</v>
      </c>
      <c r="C55" s="808">
        <v>1419868</v>
      </c>
      <c r="D55" s="807">
        <v>45413</v>
      </c>
      <c r="E55" s="230" t="s">
        <v>3728</v>
      </c>
      <c r="F55" s="670">
        <v>1293400</v>
      </c>
      <c r="G55" s="231">
        <v>968600</v>
      </c>
      <c r="H55" s="231">
        <f t="shared" si="1"/>
        <v>324800</v>
      </c>
      <c r="I55" s="468"/>
      <c r="J55" s="468"/>
      <c r="K55" s="468"/>
      <c r="L55" s="468"/>
      <c r="M55" s="468"/>
      <c r="N55" s="468"/>
      <c r="O55" s="468"/>
      <c r="P55" s="468"/>
      <c r="Q55" s="468"/>
      <c r="R55" s="468"/>
      <c r="S55" s="468"/>
      <c r="T55" s="468"/>
      <c r="U55" s="468"/>
      <c r="V55" s="468"/>
      <c r="W55" s="468"/>
      <c r="X55" s="468"/>
      <c r="Y55" s="468"/>
      <c r="Z55" s="468"/>
      <c r="AA55" s="468"/>
      <c r="AB55" s="468"/>
      <c r="AC55" s="468"/>
      <c r="AD55" s="468"/>
      <c r="AE55" s="468"/>
      <c r="AF55" s="468"/>
      <c r="AG55" s="468"/>
      <c r="AH55" s="468"/>
      <c r="AI55" s="468"/>
      <c r="AJ55" s="468"/>
      <c r="AK55" s="468"/>
      <c r="AL55" s="468"/>
      <c r="AM55" s="468"/>
      <c r="AN55" s="468"/>
      <c r="AO55" s="468"/>
      <c r="AP55" s="468"/>
      <c r="AQ55" s="468"/>
      <c r="AR55" s="468"/>
      <c r="AS55" s="468"/>
      <c r="AT55" s="468"/>
      <c r="AU55" s="468"/>
      <c r="AV55" s="468"/>
      <c r="AW55" s="468"/>
      <c r="AX55" s="468"/>
      <c r="AY55" s="468"/>
      <c r="AZ55" s="468"/>
      <c r="BA55" s="468"/>
      <c r="BB55" s="468"/>
      <c r="BC55" s="468"/>
      <c r="BD55" s="468"/>
      <c r="BE55" s="468"/>
      <c r="BF55" s="468"/>
      <c r="BG55" s="468"/>
      <c r="BH55" s="468"/>
      <c r="BI55" s="468"/>
      <c r="BJ55" s="468"/>
    </row>
    <row r="56" spans="1:62" s="177" customFormat="1" ht="14.1" customHeight="1">
      <c r="A56" s="240" t="s">
        <v>3259</v>
      </c>
      <c r="B56" s="240" t="s">
        <v>3729</v>
      </c>
      <c r="C56" s="806">
        <v>2035751</v>
      </c>
      <c r="D56" s="807">
        <v>45413</v>
      </c>
      <c r="E56" s="230" t="s">
        <v>3730</v>
      </c>
      <c r="F56" s="670">
        <v>4423215</v>
      </c>
      <c r="G56" s="231">
        <v>2894915.7</v>
      </c>
      <c r="H56" s="231">
        <f t="shared" si="1"/>
        <v>1528299.2999999998</v>
      </c>
      <c r="I56" s="468"/>
      <c r="J56" s="468"/>
      <c r="K56" s="468"/>
      <c r="L56" s="468"/>
      <c r="M56" s="468"/>
      <c r="N56" s="468"/>
      <c r="O56" s="468"/>
      <c r="P56" s="468"/>
      <c r="Q56" s="468"/>
      <c r="R56" s="468"/>
      <c r="S56" s="468"/>
      <c r="T56" s="468"/>
      <c r="U56" s="468"/>
      <c r="V56" s="468"/>
      <c r="W56" s="468"/>
      <c r="X56" s="468"/>
      <c r="Y56" s="468"/>
      <c r="Z56" s="468"/>
      <c r="AA56" s="468"/>
      <c r="AB56" s="468"/>
      <c r="AC56" s="468"/>
      <c r="AD56" s="468"/>
      <c r="AE56" s="468"/>
      <c r="AF56" s="468"/>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8"/>
    </row>
    <row r="57" spans="1:62" s="177" customFormat="1" ht="14.1" customHeight="1">
      <c r="A57" s="240" t="s">
        <v>3259</v>
      </c>
      <c r="B57" s="240" t="s">
        <v>3731</v>
      </c>
      <c r="C57" s="806">
        <v>2035727</v>
      </c>
      <c r="D57" s="807">
        <v>45413</v>
      </c>
      <c r="E57" s="230" t="s">
        <v>3732</v>
      </c>
      <c r="F57" s="670">
        <v>10000000</v>
      </c>
      <c r="G57" s="231">
        <v>5912172</v>
      </c>
      <c r="H57" s="231">
        <f t="shared" si="1"/>
        <v>4087828</v>
      </c>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c r="BJ57" s="468"/>
    </row>
    <row r="58" spans="1:62" s="177" customFormat="1" ht="14.1" customHeight="1">
      <c r="A58" s="240" t="s">
        <v>3259</v>
      </c>
      <c r="B58" s="240" t="s">
        <v>3733</v>
      </c>
      <c r="C58" s="806">
        <v>2035762</v>
      </c>
      <c r="D58" s="807">
        <v>45413</v>
      </c>
      <c r="E58" s="230" t="s">
        <v>3734</v>
      </c>
      <c r="F58" s="670">
        <v>38012527</v>
      </c>
      <c r="G58" s="231">
        <v>32008242</v>
      </c>
      <c r="H58" s="231">
        <f t="shared" si="1"/>
        <v>6004285</v>
      </c>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c r="AJ58" s="468"/>
      <c r="AK58" s="468"/>
      <c r="AL58" s="468"/>
      <c r="AM58" s="468"/>
      <c r="AN58" s="468"/>
      <c r="AO58" s="468"/>
      <c r="AP58" s="468"/>
      <c r="AQ58" s="468"/>
      <c r="AR58" s="468"/>
      <c r="AS58" s="468"/>
      <c r="AT58" s="468"/>
      <c r="AU58" s="468"/>
      <c r="AV58" s="468"/>
      <c r="AW58" s="468"/>
      <c r="AX58" s="468"/>
      <c r="AY58" s="468"/>
      <c r="AZ58" s="468"/>
      <c r="BA58" s="468"/>
      <c r="BB58" s="468"/>
      <c r="BC58" s="468"/>
      <c r="BD58" s="468"/>
      <c r="BE58" s="468"/>
      <c r="BF58" s="468"/>
      <c r="BG58" s="468"/>
      <c r="BH58" s="468"/>
      <c r="BI58" s="468"/>
      <c r="BJ58" s="468"/>
    </row>
    <row r="59" spans="1:62" s="177" customFormat="1" ht="14.1" customHeight="1">
      <c r="A59" s="240" t="s">
        <v>3259</v>
      </c>
      <c r="B59" s="240" t="s">
        <v>3735</v>
      </c>
      <c r="C59" s="806">
        <v>2035763</v>
      </c>
      <c r="D59" s="807">
        <v>45413</v>
      </c>
      <c r="E59" s="230" t="s">
        <v>3736</v>
      </c>
      <c r="F59" s="670">
        <v>22740398</v>
      </c>
      <c r="G59" s="231">
        <v>13527202.4</v>
      </c>
      <c r="H59" s="231">
        <f t="shared" si="1"/>
        <v>9213195.5999999996</v>
      </c>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c r="AJ59" s="468"/>
      <c r="AK59" s="468"/>
      <c r="AL59" s="468"/>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c r="BJ59" s="468"/>
    </row>
    <row r="60" spans="1:62" s="177" customFormat="1" ht="14.1" customHeight="1">
      <c r="A60" s="240" t="s">
        <v>3259</v>
      </c>
      <c r="B60" s="240" t="s">
        <v>3737</v>
      </c>
      <c r="C60" s="806">
        <v>1931500</v>
      </c>
      <c r="D60" s="807">
        <v>45413</v>
      </c>
      <c r="E60" s="230" t="s">
        <v>3738</v>
      </c>
      <c r="F60" s="670">
        <v>6199720</v>
      </c>
      <c r="G60" s="231"/>
      <c r="H60" s="231">
        <f t="shared" si="1"/>
        <v>6199720</v>
      </c>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c r="AJ60" s="468"/>
      <c r="AK60" s="468"/>
      <c r="AL60" s="468"/>
      <c r="AM60" s="468"/>
      <c r="AN60" s="468"/>
      <c r="AO60" s="468"/>
      <c r="AP60" s="468"/>
      <c r="AQ60" s="468"/>
      <c r="AR60" s="468"/>
      <c r="AS60" s="468"/>
      <c r="AT60" s="468"/>
      <c r="AU60" s="468"/>
      <c r="AV60" s="468"/>
      <c r="AW60" s="468"/>
      <c r="AX60" s="468"/>
      <c r="AY60" s="468"/>
      <c r="AZ60" s="468"/>
      <c r="BA60" s="468"/>
      <c r="BB60" s="468"/>
      <c r="BC60" s="468"/>
      <c r="BD60" s="468"/>
      <c r="BE60" s="468"/>
      <c r="BF60" s="468"/>
      <c r="BG60" s="468"/>
      <c r="BH60" s="468"/>
      <c r="BI60" s="468"/>
      <c r="BJ60" s="468"/>
    </row>
    <row r="61" spans="1:62" s="177" customFormat="1" ht="14.1" customHeight="1">
      <c r="A61" s="240" t="s">
        <v>3259</v>
      </c>
      <c r="B61" s="240" t="s">
        <v>3739</v>
      </c>
      <c r="C61" s="806">
        <v>2035752</v>
      </c>
      <c r="D61" s="807">
        <v>45413</v>
      </c>
      <c r="E61" s="230" t="s">
        <v>3740</v>
      </c>
      <c r="F61" s="670">
        <v>1311380</v>
      </c>
      <c r="G61" s="231"/>
      <c r="H61" s="231">
        <f t="shared" si="1"/>
        <v>1311380</v>
      </c>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c r="AJ61" s="468"/>
      <c r="AK61" s="468"/>
      <c r="AL61" s="468"/>
      <c r="AM61" s="468"/>
      <c r="AN61" s="468"/>
      <c r="AO61" s="468"/>
      <c r="AP61" s="468"/>
      <c r="AQ61" s="468"/>
      <c r="AR61" s="468"/>
      <c r="AS61" s="468"/>
      <c r="AT61" s="468"/>
      <c r="AU61" s="468"/>
      <c r="AV61" s="468"/>
      <c r="AW61" s="468"/>
      <c r="AX61" s="468"/>
      <c r="AY61" s="468"/>
      <c r="AZ61" s="468"/>
      <c r="BA61" s="468"/>
      <c r="BB61" s="468"/>
      <c r="BC61" s="468"/>
      <c r="BD61" s="468"/>
      <c r="BE61" s="468"/>
      <c r="BF61" s="468"/>
      <c r="BG61" s="468"/>
      <c r="BH61" s="468"/>
      <c r="BI61" s="468"/>
      <c r="BJ61" s="468"/>
    </row>
    <row r="62" spans="1:62" s="177" customFormat="1" ht="14.1" customHeight="1">
      <c r="A62" s="240" t="s">
        <v>3259</v>
      </c>
      <c r="B62" s="240" t="s">
        <v>3741</v>
      </c>
      <c r="C62" s="806">
        <v>2222706</v>
      </c>
      <c r="D62" s="807">
        <v>45413</v>
      </c>
      <c r="E62" s="230" t="s">
        <v>3742</v>
      </c>
      <c r="F62" s="670">
        <v>4907032</v>
      </c>
      <c r="G62" s="231"/>
      <c r="H62" s="231">
        <f t="shared" si="1"/>
        <v>4907032</v>
      </c>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c r="AJ62" s="468"/>
      <c r="AK62" s="468"/>
      <c r="AL62" s="468"/>
      <c r="AM62" s="468"/>
      <c r="AN62" s="468"/>
      <c r="AO62" s="468"/>
      <c r="AP62" s="468"/>
      <c r="AQ62" s="468"/>
      <c r="AR62" s="468"/>
      <c r="AS62" s="468"/>
      <c r="AT62" s="468"/>
      <c r="AU62" s="468"/>
      <c r="AV62" s="468"/>
      <c r="AW62" s="468"/>
      <c r="AX62" s="468"/>
      <c r="AY62" s="468"/>
      <c r="AZ62" s="468"/>
      <c r="BA62" s="468"/>
      <c r="BB62" s="468"/>
      <c r="BC62" s="468"/>
      <c r="BD62" s="468"/>
      <c r="BE62" s="468"/>
      <c r="BF62" s="468"/>
      <c r="BG62" s="468"/>
      <c r="BH62" s="468"/>
      <c r="BI62" s="468"/>
      <c r="BJ62" s="468"/>
    </row>
    <row r="63" spans="1:62" s="177" customFormat="1" ht="14.1" customHeight="1">
      <c r="A63" s="240" t="s">
        <v>3259</v>
      </c>
      <c r="B63" s="240" t="s">
        <v>3743</v>
      </c>
      <c r="C63" s="806">
        <v>1984243</v>
      </c>
      <c r="D63" s="807">
        <v>45047</v>
      </c>
      <c r="E63" s="230" t="s">
        <v>3744</v>
      </c>
      <c r="F63" s="670">
        <v>4020506</v>
      </c>
      <c r="G63" s="231"/>
      <c r="H63" s="231">
        <f t="shared" si="1"/>
        <v>4020506</v>
      </c>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468"/>
      <c r="AY63" s="468"/>
      <c r="AZ63" s="468"/>
      <c r="BA63" s="468"/>
      <c r="BB63" s="468"/>
      <c r="BC63" s="468"/>
      <c r="BD63" s="468"/>
      <c r="BE63" s="468"/>
      <c r="BF63" s="468"/>
      <c r="BG63" s="468"/>
      <c r="BH63" s="468"/>
      <c r="BI63" s="468"/>
      <c r="BJ63" s="468"/>
    </row>
    <row r="64" spans="1:62" s="177" customFormat="1" ht="14.1" customHeight="1">
      <c r="A64" s="240" t="s">
        <v>3259</v>
      </c>
      <c r="B64" s="240" t="s">
        <v>3745</v>
      </c>
      <c r="C64" s="809">
        <v>1931095</v>
      </c>
      <c r="D64" s="807">
        <v>45047</v>
      </c>
      <c r="E64" s="230" t="s">
        <v>3746</v>
      </c>
      <c r="F64" s="670">
        <v>2012402.4</v>
      </c>
      <c r="G64" s="231"/>
      <c r="H64" s="231">
        <f t="shared" si="1"/>
        <v>2012402.4</v>
      </c>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c r="AJ64" s="468"/>
      <c r="AK64" s="468"/>
      <c r="AL64" s="468"/>
      <c r="AM64" s="468"/>
      <c r="AN64" s="468"/>
      <c r="AO64" s="468"/>
      <c r="AP64" s="468"/>
      <c r="AQ64" s="468"/>
      <c r="AR64" s="468"/>
      <c r="AS64" s="468"/>
      <c r="AT64" s="468"/>
      <c r="AU64" s="468"/>
      <c r="AV64" s="468"/>
      <c r="AW64" s="468"/>
      <c r="AX64" s="468"/>
      <c r="AY64" s="468"/>
      <c r="AZ64" s="468"/>
      <c r="BA64" s="468"/>
      <c r="BB64" s="468"/>
      <c r="BC64" s="468"/>
      <c r="BD64" s="468"/>
      <c r="BE64" s="468"/>
      <c r="BF64" s="468"/>
      <c r="BG64" s="468"/>
      <c r="BH64" s="468"/>
      <c r="BI64" s="468"/>
      <c r="BJ64" s="468"/>
    </row>
    <row r="65" spans="1:62" s="177" customFormat="1" ht="14.1" customHeight="1">
      <c r="A65" s="240" t="s">
        <v>3259</v>
      </c>
      <c r="B65" s="240" t="s">
        <v>3747</v>
      </c>
      <c r="C65" s="806">
        <v>2014656</v>
      </c>
      <c r="D65" s="807">
        <v>45047</v>
      </c>
      <c r="E65" s="230" t="s">
        <v>3748</v>
      </c>
      <c r="F65" s="670">
        <v>250000</v>
      </c>
      <c r="G65" s="231"/>
      <c r="H65" s="231">
        <f t="shared" si="1"/>
        <v>250000</v>
      </c>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468"/>
      <c r="AY65" s="468"/>
      <c r="AZ65" s="468"/>
      <c r="BA65" s="468"/>
      <c r="BB65" s="468"/>
      <c r="BC65" s="468"/>
      <c r="BD65" s="468"/>
      <c r="BE65" s="468"/>
      <c r="BF65" s="468"/>
      <c r="BG65" s="468"/>
      <c r="BH65" s="468"/>
      <c r="BI65" s="468"/>
      <c r="BJ65" s="468"/>
    </row>
    <row r="66" spans="1:62" s="177" customFormat="1" ht="14.1" customHeight="1">
      <c r="A66" s="240" t="s">
        <v>3259</v>
      </c>
      <c r="B66" s="240" t="s">
        <v>3749</v>
      </c>
      <c r="C66" s="808">
        <v>1387127</v>
      </c>
      <c r="D66" s="807">
        <v>45413</v>
      </c>
      <c r="E66" s="230" t="s">
        <v>3750</v>
      </c>
      <c r="F66" s="670">
        <v>992207.16</v>
      </c>
      <c r="G66" s="231"/>
      <c r="H66" s="231">
        <f t="shared" si="1"/>
        <v>992207.16</v>
      </c>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c r="AJ66" s="468"/>
      <c r="AK66" s="468"/>
      <c r="AL66" s="468"/>
      <c r="AM66" s="468"/>
      <c r="AN66" s="468"/>
      <c r="AO66" s="468"/>
      <c r="AP66" s="468"/>
      <c r="AQ66" s="468"/>
      <c r="AR66" s="468"/>
      <c r="AS66" s="468"/>
      <c r="AT66" s="468"/>
      <c r="AU66" s="468"/>
      <c r="AV66" s="468"/>
      <c r="AW66" s="468"/>
      <c r="AX66" s="468"/>
      <c r="AY66" s="468"/>
      <c r="AZ66" s="468"/>
      <c r="BA66" s="468"/>
      <c r="BB66" s="468"/>
      <c r="BC66" s="468"/>
      <c r="BD66" s="468"/>
      <c r="BE66" s="468"/>
      <c r="BF66" s="468"/>
      <c r="BG66" s="468"/>
      <c r="BH66" s="468"/>
      <c r="BI66" s="468"/>
      <c r="BJ66" s="468"/>
    </row>
    <row r="67" spans="1:62" s="177" customFormat="1" ht="14.1" customHeight="1">
      <c r="A67" s="240" t="s">
        <v>3259</v>
      </c>
      <c r="B67" s="240" t="s">
        <v>3751</v>
      </c>
      <c r="C67" s="188">
        <v>2014665</v>
      </c>
      <c r="D67" s="807">
        <v>45047</v>
      </c>
      <c r="E67" s="230" t="s">
        <v>3752</v>
      </c>
      <c r="F67" s="670">
        <v>2484375</v>
      </c>
      <c r="G67" s="231"/>
      <c r="H67" s="231">
        <f t="shared" si="1"/>
        <v>2484375</v>
      </c>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c r="AJ67" s="468"/>
      <c r="AK67" s="468"/>
      <c r="AL67" s="468"/>
      <c r="AM67" s="468"/>
      <c r="AN67" s="468"/>
      <c r="AO67" s="468"/>
      <c r="AP67" s="468"/>
      <c r="AQ67" s="468"/>
      <c r="AR67" s="468"/>
      <c r="AS67" s="468"/>
      <c r="AT67" s="468"/>
      <c r="AU67" s="468"/>
      <c r="AV67" s="468"/>
      <c r="AW67" s="468"/>
      <c r="AX67" s="468"/>
      <c r="AY67" s="468"/>
      <c r="AZ67" s="468"/>
      <c r="BA67" s="468"/>
      <c r="BB67" s="468"/>
      <c r="BC67" s="468"/>
      <c r="BD67" s="468"/>
      <c r="BE67" s="468"/>
      <c r="BF67" s="468"/>
      <c r="BG67" s="468"/>
      <c r="BH67" s="468"/>
      <c r="BI67" s="468"/>
      <c r="BJ67" s="468"/>
    </row>
    <row r="68" spans="1:62" s="177" customFormat="1" ht="14.1" customHeight="1">
      <c r="A68" s="72" t="s">
        <v>3373</v>
      </c>
      <c r="B68" s="240" t="s">
        <v>2941</v>
      </c>
      <c r="C68" s="810">
        <v>2203218</v>
      </c>
      <c r="D68" s="811">
        <v>45506</v>
      </c>
      <c r="E68" s="188" t="s">
        <v>3753</v>
      </c>
      <c r="F68" s="149">
        <v>2599847.0000000005</v>
      </c>
      <c r="G68" s="231">
        <v>2599848</v>
      </c>
      <c r="H68" s="149">
        <f t="shared" si="1"/>
        <v>-0.99999999953433871</v>
      </c>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c r="AJ68" s="468"/>
      <c r="AK68" s="468"/>
      <c r="AL68" s="468"/>
      <c r="AM68" s="468"/>
      <c r="AN68" s="468"/>
      <c r="AO68" s="468"/>
      <c r="AP68" s="468"/>
      <c r="AQ68" s="468"/>
      <c r="AR68" s="468"/>
      <c r="AS68" s="468"/>
      <c r="AT68" s="468"/>
      <c r="AU68" s="468"/>
      <c r="AV68" s="468"/>
      <c r="AW68" s="468"/>
      <c r="AX68" s="468"/>
      <c r="AY68" s="468"/>
      <c r="AZ68" s="468"/>
      <c r="BA68" s="468"/>
      <c r="BB68" s="468"/>
      <c r="BC68" s="468"/>
      <c r="BD68" s="468"/>
      <c r="BE68" s="468"/>
      <c r="BF68" s="468"/>
      <c r="BG68" s="468"/>
      <c r="BH68" s="468"/>
      <c r="BI68" s="468"/>
      <c r="BJ68" s="468"/>
    </row>
    <row r="69" spans="1:62" s="188" customFormat="1" ht="14.1" customHeight="1">
      <c r="A69" s="72" t="s">
        <v>3373</v>
      </c>
      <c r="B69" s="72" t="s">
        <v>3754</v>
      </c>
      <c r="C69" s="810">
        <v>2044482</v>
      </c>
      <c r="D69" s="810" t="s">
        <v>1366</v>
      </c>
      <c r="E69" s="188" t="s">
        <v>3755</v>
      </c>
      <c r="F69" s="149">
        <v>2142705.6000000006</v>
      </c>
      <c r="G69" s="231">
        <v>2142706</v>
      </c>
      <c r="H69" s="149">
        <f t="shared" si="1"/>
        <v>-0.39999999944120646</v>
      </c>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row>
    <row r="70" spans="1:62" s="188" customFormat="1" ht="14.1" customHeight="1">
      <c r="A70" s="72" t="s">
        <v>3373</v>
      </c>
      <c r="B70" s="240" t="s">
        <v>3756</v>
      </c>
      <c r="C70" s="810">
        <v>2203042</v>
      </c>
      <c r="D70" s="810" t="s">
        <v>1353</v>
      </c>
      <c r="E70" s="188" t="s">
        <v>3757</v>
      </c>
      <c r="F70" s="149">
        <v>2883616</v>
      </c>
      <c r="G70" s="231">
        <v>2883616</v>
      </c>
      <c r="H70" s="149">
        <f t="shared" ref="H70:H101" si="2">F70-G70</f>
        <v>0</v>
      </c>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row>
    <row r="71" spans="1:62" s="188" customFormat="1" ht="14.1" customHeight="1">
      <c r="A71" s="72" t="s">
        <v>3373</v>
      </c>
      <c r="B71" s="240" t="s">
        <v>3758</v>
      </c>
      <c r="C71" s="810">
        <v>2203220</v>
      </c>
      <c r="D71" s="811">
        <v>45506</v>
      </c>
      <c r="E71" s="188" t="s">
        <v>3759</v>
      </c>
      <c r="F71" s="149">
        <v>2499550</v>
      </c>
      <c r="G71" s="231">
        <v>2499550</v>
      </c>
      <c r="H71" s="149">
        <f t="shared" si="2"/>
        <v>0</v>
      </c>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row>
    <row r="72" spans="1:62" s="188" customFormat="1" ht="14.1" customHeight="1">
      <c r="A72" s="72" t="s">
        <v>3373</v>
      </c>
      <c r="B72" s="240" t="s">
        <v>2856</v>
      </c>
      <c r="C72" s="810">
        <v>3898839</v>
      </c>
      <c r="D72" s="810" t="s">
        <v>1477</v>
      </c>
      <c r="E72" s="188" t="s">
        <v>3760</v>
      </c>
      <c r="F72" s="149">
        <v>2680000</v>
      </c>
      <c r="G72" s="231">
        <v>2680000</v>
      </c>
      <c r="H72" s="149">
        <f t="shared" si="2"/>
        <v>0</v>
      </c>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row>
    <row r="73" spans="1:62" s="188" customFormat="1" ht="14.1" customHeight="1">
      <c r="A73" s="72" t="s">
        <v>3373</v>
      </c>
      <c r="B73" s="72" t="s">
        <v>3761</v>
      </c>
      <c r="C73" s="810">
        <v>2203005</v>
      </c>
      <c r="D73" s="811">
        <v>45149</v>
      </c>
      <c r="E73" s="188" t="s">
        <v>3762</v>
      </c>
      <c r="F73" s="149">
        <v>3332455</v>
      </c>
      <c r="G73" s="231">
        <v>3332455</v>
      </c>
      <c r="H73" s="149">
        <f t="shared" si="2"/>
        <v>0</v>
      </c>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row>
    <row r="74" spans="1:62" s="188" customFormat="1" ht="14.1" customHeight="1">
      <c r="A74" s="72" t="s">
        <v>3373</v>
      </c>
      <c r="B74" s="240" t="s">
        <v>3763</v>
      </c>
      <c r="C74" s="810">
        <v>2203203</v>
      </c>
      <c r="D74" s="810" t="s">
        <v>3764</v>
      </c>
      <c r="E74" s="188" t="s">
        <v>3765</v>
      </c>
      <c r="F74" s="149">
        <v>1110868.2</v>
      </c>
      <c r="G74" s="231">
        <v>1110868.2</v>
      </c>
      <c r="H74" s="149">
        <f t="shared" si="2"/>
        <v>0</v>
      </c>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row>
    <row r="75" spans="1:62" s="188" customFormat="1" ht="14.1" customHeight="1">
      <c r="A75" s="72" t="s">
        <v>3373</v>
      </c>
      <c r="B75" s="240" t="s">
        <v>2941</v>
      </c>
      <c r="C75" s="810">
        <v>2203218</v>
      </c>
      <c r="D75" s="811">
        <v>45506</v>
      </c>
      <c r="E75" s="188" t="s">
        <v>3766</v>
      </c>
      <c r="F75" s="149">
        <v>3257102</v>
      </c>
      <c r="G75" s="231">
        <v>3257102</v>
      </c>
      <c r="H75" s="149">
        <f t="shared" si="2"/>
        <v>0</v>
      </c>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row>
    <row r="76" spans="1:62" s="188" customFormat="1" ht="14.1" customHeight="1">
      <c r="A76" s="72" t="s">
        <v>3373</v>
      </c>
      <c r="B76" s="240" t="s">
        <v>2854</v>
      </c>
      <c r="C76" s="810">
        <v>2203018</v>
      </c>
      <c r="D76" s="810" t="s">
        <v>1372</v>
      </c>
      <c r="E76" s="188" t="s">
        <v>3767</v>
      </c>
      <c r="F76" s="149">
        <v>6654079</v>
      </c>
      <c r="G76" s="231">
        <v>6654079</v>
      </c>
      <c r="H76" s="149">
        <f t="shared" si="2"/>
        <v>0</v>
      </c>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row>
    <row r="77" spans="1:62" s="188" customFormat="1" ht="14.1" customHeight="1">
      <c r="A77" s="72" t="s">
        <v>3373</v>
      </c>
      <c r="B77" s="240" t="s">
        <v>3768</v>
      </c>
      <c r="C77" s="810">
        <v>2203015</v>
      </c>
      <c r="D77" s="810" t="s">
        <v>1372</v>
      </c>
      <c r="E77" s="188" t="s">
        <v>3769</v>
      </c>
      <c r="F77" s="149">
        <v>4469955.6000000006</v>
      </c>
      <c r="G77" s="231">
        <v>4469955.5999999996</v>
      </c>
      <c r="H77" s="149">
        <f t="shared" si="2"/>
        <v>0</v>
      </c>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row>
    <row r="78" spans="1:62" s="188" customFormat="1" ht="14.1" customHeight="1">
      <c r="A78" s="72" t="s">
        <v>3373</v>
      </c>
      <c r="B78" s="240" t="s">
        <v>3770</v>
      </c>
      <c r="C78" s="810">
        <v>2203026</v>
      </c>
      <c r="D78" s="811">
        <v>45536</v>
      </c>
      <c r="E78" s="188" t="s">
        <v>3771</v>
      </c>
      <c r="F78" s="149">
        <v>6557629.2000000002</v>
      </c>
      <c r="G78" s="231">
        <v>6557629.2000000002</v>
      </c>
      <c r="H78" s="149">
        <f t="shared" si="2"/>
        <v>0</v>
      </c>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row>
    <row r="79" spans="1:62" s="188" customFormat="1" ht="14.1" customHeight="1">
      <c r="A79" s="72" t="s">
        <v>3373</v>
      </c>
      <c r="B79" s="240" t="s">
        <v>3772</v>
      </c>
      <c r="C79" s="810">
        <v>2203205</v>
      </c>
      <c r="D79" s="810" t="s">
        <v>3773</v>
      </c>
      <c r="E79" s="188" t="s">
        <v>3765</v>
      </c>
      <c r="F79" s="149">
        <v>1358290</v>
      </c>
      <c r="G79" s="231">
        <v>1358290</v>
      </c>
      <c r="H79" s="149">
        <f t="shared" si="2"/>
        <v>0</v>
      </c>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row>
    <row r="80" spans="1:62" s="188" customFormat="1" ht="14.1" customHeight="1">
      <c r="A80" s="72" t="s">
        <v>3373</v>
      </c>
      <c r="B80" s="240" t="s">
        <v>3774</v>
      </c>
      <c r="C80" s="810">
        <v>2203029</v>
      </c>
      <c r="D80" s="810" t="s">
        <v>1164</v>
      </c>
      <c r="E80" s="283" t="s">
        <v>3775</v>
      </c>
      <c r="F80" s="149">
        <v>1300000</v>
      </c>
      <c r="G80" s="231">
        <v>1300000</v>
      </c>
      <c r="H80" s="149">
        <f t="shared" si="2"/>
        <v>0</v>
      </c>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row>
    <row r="81" spans="1:62" s="188" customFormat="1" ht="14.1" customHeight="1">
      <c r="A81" s="72" t="s">
        <v>3373</v>
      </c>
      <c r="B81" s="240" t="s">
        <v>3776</v>
      </c>
      <c r="C81" s="810">
        <v>2203050</v>
      </c>
      <c r="D81" s="810" t="s">
        <v>1436</v>
      </c>
      <c r="E81" s="283" t="s">
        <v>3777</v>
      </c>
      <c r="F81" s="149">
        <v>2699799</v>
      </c>
      <c r="G81" s="231">
        <v>2699799</v>
      </c>
      <c r="H81" s="149">
        <f t="shared" si="2"/>
        <v>0</v>
      </c>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row>
    <row r="82" spans="1:62" s="188" customFormat="1" ht="14.1" customHeight="1">
      <c r="A82" s="72" t="s">
        <v>3373</v>
      </c>
      <c r="B82" s="240" t="s">
        <v>2860</v>
      </c>
      <c r="C82" s="810">
        <v>2203045</v>
      </c>
      <c r="D82" s="810" t="s">
        <v>1466</v>
      </c>
      <c r="E82" s="188" t="s">
        <v>3778</v>
      </c>
      <c r="F82" s="149">
        <v>2456996</v>
      </c>
      <c r="G82" s="231">
        <v>2456996</v>
      </c>
      <c r="H82" s="149">
        <f t="shared" si="2"/>
        <v>0</v>
      </c>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row>
    <row r="83" spans="1:62" s="188" customFormat="1" ht="14.1" customHeight="1">
      <c r="A83" s="72" t="s">
        <v>3373</v>
      </c>
      <c r="B83" s="240" t="s">
        <v>3779</v>
      </c>
      <c r="C83" s="810">
        <v>2203021</v>
      </c>
      <c r="D83" s="810" t="s">
        <v>1372</v>
      </c>
      <c r="E83" s="188" t="s">
        <v>3780</v>
      </c>
      <c r="F83" s="149">
        <v>3442152.2</v>
      </c>
      <c r="G83" s="231">
        <v>3442152.2</v>
      </c>
      <c r="H83" s="149">
        <f t="shared" si="2"/>
        <v>0</v>
      </c>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row>
    <row r="84" spans="1:62" s="188" customFormat="1" ht="14.1" customHeight="1">
      <c r="A84" s="72" t="s">
        <v>3373</v>
      </c>
      <c r="B84" s="240" t="s">
        <v>2859</v>
      </c>
      <c r="C84" s="810">
        <v>2203204</v>
      </c>
      <c r="D84" s="810" t="s">
        <v>1466</v>
      </c>
      <c r="E84" s="188" t="s">
        <v>3781</v>
      </c>
      <c r="F84" s="149">
        <v>1500000</v>
      </c>
      <c r="G84" s="231">
        <v>1500000</v>
      </c>
      <c r="H84" s="149">
        <f t="shared" si="2"/>
        <v>0</v>
      </c>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row>
    <row r="85" spans="1:62" s="188" customFormat="1" ht="14.1" customHeight="1">
      <c r="A85" s="72" t="s">
        <v>3373</v>
      </c>
      <c r="B85" s="240" t="s">
        <v>3782</v>
      </c>
      <c r="C85" s="810">
        <v>2203035</v>
      </c>
      <c r="D85" s="811">
        <v>45627</v>
      </c>
      <c r="E85" s="188" t="s">
        <v>3783</v>
      </c>
      <c r="F85" s="149">
        <v>667270</v>
      </c>
      <c r="G85" s="231">
        <v>667270</v>
      </c>
      <c r="H85" s="149">
        <f t="shared" si="2"/>
        <v>0</v>
      </c>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row>
    <row r="86" spans="1:62" s="188" customFormat="1" ht="14.1" customHeight="1">
      <c r="A86" s="72" t="s">
        <v>3373</v>
      </c>
      <c r="B86" s="72" t="s">
        <v>2853</v>
      </c>
      <c r="C86" s="810">
        <v>2203020</v>
      </c>
      <c r="D86" s="810" t="s">
        <v>1372</v>
      </c>
      <c r="E86" s="188" t="s">
        <v>3784</v>
      </c>
      <c r="F86" s="149">
        <v>4864245</v>
      </c>
      <c r="G86" s="231">
        <v>4864245</v>
      </c>
      <c r="H86" s="149">
        <f t="shared" si="2"/>
        <v>0</v>
      </c>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row>
    <row r="87" spans="1:62" s="188" customFormat="1" ht="14.1" customHeight="1">
      <c r="A87" s="72" t="s">
        <v>3373</v>
      </c>
      <c r="B87" s="240" t="s">
        <v>2852</v>
      </c>
      <c r="C87" s="810">
        <v>2203043</v>
      </c>
      <c r="D87" s="810" t="s">
        <v>1353</v>
      </c>
      <c r="E87" s="188" t="s">
        <v>3785</v>
      </c>
      <c r="F87" s="149">
        <v>5649264</v>
      </c>
      <c r="G87" s="231">
        <v>5649264</v>
      </c>
      <c r="H87" s="149">
        <f t="shared" si="2"/>
        <v>0</v>
      </c>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row>
    <row r="88" spans="1:62" s="188" customFormat="1" ht="14.1" customHeight="1">
      <c r="A88" s="72" t="s">
        <v>3373</v>
      </c>
      <c r="B88" s="240" t="s">
        <v>3786</v>
      </c>
      <c r="C88" s="810">
        <v>2203220</v>
      </c>
      <c r="D88" s="810" t="s">
        <v>1477</v>
      </c>
      <c r="E88" s="188" t="s">
        <v>3787</v>
      </c>
      <c r="F88" s="149">
        <v>1343778.8</v>
      </c>
      <c r="G88" s="231">
        <v>1343778.8</v>
      </c>
      <c r="H88" s="149">
        <f t="shared" si="2"/>
        <v>0</v>
      </c>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row>
    <row r="89" spans="1:62" s="188" customFormat="1" ht="14.1" customHeight="1">
      <c r="A89" s="72" t="s">
        <v>3373</v>
      </c>
      <c r="B89" s="240" t="s">
        <v>3788</v>
      </c>
      <c r="C89" s="810">
        <v>2203210</v>
      </c>
      <c r="D89" s="810" t="s">
        <v>3008</v>
      </c>
      <c r="E89" s="188" t="s">
        <v>3789</v>
      </c>
      <c r="F89" s="149">
        <v>300817.59999999998</v>
      </c>
      <c r="G89" s="231">
        <v>300817.59999999998</v>
      </c>
      <c r="H89" s="149">
        <f t="shared" si="2"/>
        <v>0</v>
      </c>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row>
    <row r="90" spans="1:62" s="188" customFormat="1" ht="14.1" customHeight="1">
      <c r="A90" s="72" t="s">
        <v>3373</v>
      </c>
      <c r="B90" s="240" t="s">
        <v>3788</v>
      </c>
      <c r="C90" s="810">
        <v>2203211</v>
      </c>
      <c r="D90" s="810" t="s">
        <v>3008</v>
      </c>
      <c r="E90" s="188" t="s">
        <v>3789</v>
      </c>
      <c r="F90" s="149">
        <v>242012.79999999999</v>
      </c>
      <c r="G90" s="231">
        <v>242012.75</v>
      </c>
      <c r="H90" s="149">
        <f t="shared" si="2"/>
        <v>4.9999999988358468E-2</v>
      </c>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row>
    <row r="91" spans="1:62" s="188" customFormat="1" ht="14.1" customHeight="1">
      <c r="A91" s="72" t="s">
        <v>3373</v>
      </c>
      <c r="B91" s="240" t="s">
        <v>3790</v>
      </c>
      <c r="C91" s="810">
        <v>2203025</v>
      </c>
      <c r="D91" s="811">
        <v>45536</v>
      </c>
      <c r="E91" s="188" t="s">
        <v>3791</v>
      </c>
      <c r="F91" s="149">
        <v>6664969.1000000006</v>
      </c>
      <c r="G91" s="231">
        <v>6664969</v>
      </c>
      <c r="H91" s="149">
        <f t="shared" si="2"/>
        <v>0.10000000055879354</v>
      </c>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row>
    <row r="92" spans="1:62" s="188" customFormat="1" ht="14.1" customHeight="1">
      <c r="A92" s="72" t="s">
        <v>3373</v>
      </c>
      <c r="B92" s="72" t="s">
        <v>3792</v>
      </c>
      <c r="C92" s="810">
        <v>1984186</v>
      </c>
      <c r="D92" s="810" t="s">
        <v>1366</v>
      </c>
      <c r="E92" s="188" t="s">
        <v>3793</v>
      </c>
      <c r="F92" s="149">
        <v>2438824.1999999997</v>
      </c>
      <c r="G92" s="231">
        <v>2438824</v>
      </c>
      <c r="H92" s="149">
        <f t="shared" si="2"/>
        <v>0.19999999972060323</v>
      </c>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row>
    <row r="93" spans="1:62" s="188" customFormat="1" ht="14.1" customHeight="1">
      <c r="A93" s="72" t="s">
        <v>3373</v>
      </c>
      <c r="B93" s="240" t="s">
        <v>2858</v>
      </c>
      <c r="C93" s="810">
        <v>2203049</v>
      </c>
      <c r="D93" s="811">
        <v>45630</v>
      </c>
      <c r="E93" s="188" t="s">
        <v>3794</v>
      </c>
      <c r="F93" s="149">
        <v>2458266.2000000002</v>
      </c>
      <c r="G93" s="231">
        <v>2458266</v>
      </c>
      <c r="H93" s="149">
        <f t="shared" si="2"/>
        <v>0.20000000018626451</v>
      </c>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row>
    <row r="94" spans="1:62" s="188" customFormat="1" ht="14.1" customHeight="1">
      <c r="A94" s="72" t="s">
        <v>3373</v>
      </c>
      <c r="B94" s="240" t="s">
        <v>3795</v>
      </c>
      <c r="C94" s="810">
        <v>1984161</v>
      </c>
      <c r="D94" s="810" t="s">
        <v>1366</v>
      </c>
      <c r="E94" s="188" t="s">
        <v>3796</v>
      </c>
      <c r="F94" s="149">
        <v>3648604.3999999994</v>
      </c>
      <c r="G94" s="231">
        <v>3648604</v>
      </c>
      <c r="H94" s="149">
        <f t="shared" si="2"/>
        <v>0.39999999944120646</v>
      </c>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row>
    <row r="95" spans="1:62" s="188" customFormat="1" ht="14.1" customHeight="1">
      <c r="A95" s="72" t="s">
        <v>3373</v>
      </c>
      <c r="B95" s="240" t="s">
        <v>3797</v>
      </c>
      <c r="C95" s="810">
        <v>2203202</v>
      </c>
      <c r="D95" s="810" t="s">
        <v>3764</v>
      </c>
      <c r="E95" s="188" t="s">
        <v>3765</v>
      </c>
      <c r="F95" s="149">
        <v>858694.6</v>
      </c>
      <c r="G95" s="231">
        <v>858694</v>
      </c>
      <c r="H95" s="149">
        <f t="shared" si="2"/>
        <v>0.59999999997671694</v>
      </c>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row>
    <row r="96" spans="1:62" s="188" customFormat="1" ht="14.1" customHeight="1">
      <c r="A96" s="72" t="s">
        <v>3373</v>
      </c>
      <c r="B96" s="240" t="s">
        <v>2857</v>
      </c>
      <c r="C96" s="810">
        <v>2203036</v>
      </c>
      <c r="D96" s="811">
        <v>45627</v>
      </c>
      <c r="E96" s="188" t="s">
        <v>3798</v>
      </c>
      <c r="F96" s="149">
        <v>2492146.9</v>
      </c>
      <c r="G96" s="231">
        <v>2492146</v>
      </c>
      <c r="H96" s="149">
        <f t="shared" si="2"/>
        <v>0.89999999990686774</v>
      </c>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row>
    <row r="97" spans="1:62" s="188" customFormat="1" ht="14.1" customHeight="1">
      <c r="A97" s="72" t="s">
        <v>3373</v>
      </c>
      <c r="B97" s="240" t="s">
        <v>3799</v>
      </c>
      <c r="C97" s="810">
        <v>2203201</v>
      </c>
      <c r="D97" s="810" t="s">
        <v>3764</v>
      </c>
      <c r="E97" s="188" t="s">
        <v>3789</v>
      </c>
      <c r="F97" s="149">
        <v>2035278</v>
      </c>
      <c r="G97" s="231">
        <v>2035220</v>
      </c>
      <c r="H97" s="149">
        <f t="shared" si="2"/>
        <v>58</v>
      </c>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row>
    <row r="98" spans="1:62" s="188" customFormat="1" ht="14.1" customHeight="1">
      <c r="A98" s="72" t="s">
        <v>3373</v>
      </c>
      <c r="B98" s="240" t="s">
        <v>3800</v>
      </c>
      <c r="C98" s="810">
        <v>2203219</v>
      </c>
      <c r="D98" s="811">
        <v>45413</v>
      </c>
      <c r="E98" s="188" t="s">
        <v>3789</v>
      </c>
      <c r="F98" s="149">
        <v>505835</v>
      </c>
      <c r="G98" s="231">
        <v>505702</v>
      </c>
      <c r="H98" s="149">
        <f t="shared" si="2"/>
        <v>133</v>
      </c>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row>
    <row r="99" spans="1:62" s="188" customFormat="1" ht="14.1" customHeight="1">
      <c r="A99" s="72" t="s">
        <v>3373</v>
      </c>
      <c r="B99" s="240" t="s">
        <v>3187</v>
      </c>
      <c r="C99" s="810">
        <v>2203041</v>
      </c>
      <c r="D99" s="811">
        <v>45324</v>
      </c>
      <c r="E99" s="283" t="s">
        <v>3801</v>
      </c>
      <c r="F99" s="149">
        <v>1295111.58</v>
      </c>
      <c r="G99" s="231">
        <v>1294919.6000000001</v>
      </c>
      <c r="H99" s="149">
        <f t="shared" si="2"/>
        <v>191.97999999998137</v>
      </c>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row>
    <row r="100" spans="1:62" s="188" customFormat="1" ht="14.1" customHeight="1">
      <c r="A100" s="72" t="s">
        <v>3373</v>
      </c>
      <c r="B100" s="240" t="s">
        <v>3802</v>
      </c>
      <c r="C100" s="810">
        <v>2203007</v>
      </c>
      <c r="D100" s="811">
        <v>45149</v>
      </c>
      <c r="E100" s="188" t="s">
        <v>3803</v>
      </c>
      <c r="F100" s="149">
        <v>4808791.5999999996</v>
      </c>
      <c r="G100" s="231">
        <v>3883324</v>
      </c>
      <c r="H100" s="149">
        <f t="shared" si="2"/>
        <v>925467.59999999963</v>
      </c>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row>
    <row r="101" spans="1:62" s="188" customFormat="1" ht="14.1" customHeight="1">
      <c r="A101" s="72" t="s">
        <v>3373</v>
      </c>
      <c r="B101" s="240" t="s">
        <v>2826</v>
      </c>
      <c r="C101" s="810">
        <v>2203002</v>
      </c>
      <c r="D101" s="811">
        <v>45149</v>
      </c>
      <c r="E101" s="188" t="s">
        <v>3804</v>
      </c>
      <c r="F101" s="149">
        <v>1510567.1000000006</v>
      </c>
      <c r="G101" s="231"/>
      <c r="H101" s="149">
        <f t="shared" si="2"/>
        <v>1510567.1000000006</v>
      </c>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row>
    <row r="102" spans="1:62" s="188" customFormat="1" ht="14.1" customHeight="1">
      <c r="A102" s="72" t="s">
        <v>3373</v>
      </c>
      <c r="B102" s="240" t="s">
        <v>2826</v>
      </c>
      <c r="C102" s="810">
        <v>2203002</v>
      </c>
      <c r="D102" s="811">
        <v>45149</v>
      </c>
      <c r="E102" s="188" t="s">
        <v>3804</v>
      </c>
      <c r="F102" s="149">
        <v>253077.2</v>
      </c>
      <c r="G102" s="231"/>
      <c r="H102" s="149">
        <f t="shared" ref="H102:H122" si="3">F102-G102</f>
        <v>253077.2</v>
      </c>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row>
    <row r="103" spans="1:62" s="188" customFormat="1" ht="14.1" customHeight="1">
      <c r="A103" s="72" t="s">
        <v>3373</v>
      </c>
      <c r="B103" s="240" t="s">
        <v>3805</v>
      </c>
      <c r="C103" s="810">
        <v>2044481</v>
      </c>
      <c r="D103" s="810" t="s">
        <v>1366</v>
      </c>
      <c r="E103" s="188" t="s">
        <v>3806</v>
      </c>
      <c r="F103" s="149">
        <v>1740185.6000000006</v>
      </c>
      <c r="G103" s="231"/>
      <c r="H103" s="149">
        <f t="shared" si="3"/>
        <v>1740185.6000000006</v>
      </c>
      <c r="I103" s="57"/>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row>
    <row r="104" spans="1:62" s="188" customFormat="1" ht="14.1" customHeight="1">
      <c r="A104" s="72" t="s">
        <v>3373</v>
      </c>
      <c r="B104" s="240" t="s">
        <v>3805</v>
      </c>
      <c r="C104" s="810">
        <v>2203023</v>
      </c>
      <c r="D104" s="811">
        <v>45506</v>
      </c>
      <c r="E104" s="188" t="s">
        <v>3807</v>
      </c>
      <c r="F104" s="149">
        <v>2671561.2000000002</v>
      </c>
      <c r="G104" s="231"/>
      <c r="H104" s="149">
        <f t="shared" si="3"/>
        <v>2671561.2000000002</v>
      </c>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row>
    <row r="105" spans="1:62" s="188" customFormat="1" ht="14.1" customHeight="1">
      <c r="A105" s="72" t="s">
        <v>3373</v>
      </c>
      <c r="B105" s="240" t="s">
        <v>2858</v>
      </c>
      <c r="C105" s="810">
        <v>3898842</v>
      </c>
      <c r="D105" s="810" t="s">
        <v>1482</v>
      </c>
      <c r="E105" s="188" t="s">
        <v>3808</v>
      </c>
      <c r="F105" s="149">
        <v>1997762</v>
      </c>
      <c r="G105" s="231"/>
      <c r="H105" s="149">
        <f t="shared" si="3"/>
        <v>1997762</v>
      </c>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row>
    <row r="106" spans="1:62" s="188" customFormat="1" ht="14.1" customHeight="1">
      <c r="A106" s="72" t="s">
        <v>3373</v>
      </c>
      <c r="B106" s="240" t="s">
        <v>3809</v>
      </c>
      <c r="C106" s="810">
        <v>2044474</v>
      </c>
      <c r="D106" s="810" t="s">
        <v>1366</v>
      </c>
      <c r="E106" s="283" t="s">
        <v>3810</v>
      </c>
      <c r="F106" s="149">
        <v>820526.40000000037</v>
      </c>
      <c r="G106" s="231"/>
      <c r="H106" s="149">
        <f t="shared" si="3"/>
        <v>820526.40000000037</v>
      </c>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row>
    <row r="107" spans="1:62" s="188" customFormat="1" ht="14.1" customHeight="1">
      <c r="A107" s="72" t="s">
        <v>3373</v>
      </c>
      <c r="B107" s="240" t="s">
        <v>3811</v>
      </c>
      <c r="C107" s="810">
        <v>3898827</v>
      </c>
      <c r="D107" s="810" t="s">
        <v>1452</v>
      </c>
      <c r="E107" s="188" t="s">
        <v>3812</v>
      </c>
      <c r="F107" s="149">
        <v>600000</v>
      </c>
      <c r="G107" s="231"/>
      <c r="H107" s="149">
        <f t="shared" si="3"/>
        <v>600000</v>
      </c>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row>
    <row r="108" spans="1:62" s="188" customFormat="1" ht="14.1" customHeight="1">
      <c r="A108" s="72" t="s">
        <v>3373</v>
      </c>
      <c r="B108" s="240" t="s">
        <v>3761</v>
      </c>
      <c r="C108" s="810">
        <v>2203019</v>
      </c>
      <c r="D108" s="810" t="s">
        <v>1372</v>
      </c>
      <c r="E108" s="188" t="s">
        <v>3813</v>
      </c>
      <c r="F108" s="149">
        <v>3627871.1</v>
      </c>
      <c r="G108" s="231"/>
      <c r="H108" s="149">
        <f t="shared" si="3"/>
        <v>3627871.1</v>
      </c>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row>
    <row r="109" spans="1:62" s="188" customFormat="1" ht="14.1" customHeight="1">
      <c r="A109" s="72" t="s">
        <v>3373</v>
      </c>
      <c r="B109" s="240" t="s">
        <v>3814</v>
      </c>
      <c r="C109" s="810">
        <v>2203227</v>
      </c>
      <c r="D109" s="810" t="s">
        <v>1164</v>
      </c>
      <c r="E109" s="188" t="s">
        <v>3815</v>
      </c>
      <c r="F109" s="149">
        <v>2296849.5599999996</v>
      </c>
      <c r="G109" s="231"/>
      <c r="H109" s="149">
        <f t="shared" si="3"/>
        <v>2296849.5599999996</v>
      </c>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row>
    <row r="110" spans="1:62" s="188" customFormat="1" ht="14.1" customHeight="1">
      <c r="A110" s="72" t="s">
        <v>3373</v>
      </c>
      <c r="B110" s="240" t="s">
        <v>3816</v>
      </c>
      <c r="C110" s="810">
        <v>3898845</v>
      </c>
      <c r="D110" s="810" t="s">
        <v>1482</v>
      </c>
      <c r="E110" s="188" t="s">
        <v>3817</v>
      </c>
      <c r="F110" s="149">
        <v>2827000</v>
      </c>
      <c r="G110" s="231"/>
      <c r="H110" s="149">
        <f t="shared" si="3"/>
        <v>2827000</v>
      </c>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row>
    <row r="111" spans="1:62" s="188" customFormat="1" ht="14.1" customHeight="1">
      <c r="A111" s="72" t="s">
        <v>3373</v>
      </c>
      <c r="B111" s="240" t="s">
        <v>3818</v>
      </c>
      <c r="C111" s="810">
        <v>2203017</v>
      </c>
      <c r="D111" s="810" t="s">
        <v>1372</v>
      </c>
      <c r="E111" s="188" t="s">
        <v>3819</v>
      </c>
      <c r="F111" s="149">
        <v>6855228.7999999998</v>
      </c>
      <c r="G111" s="231"/>
      <c r="H111" s="149">
        <f t="shared" si="3"/>
        <v>6855228.7999999998</v>
      </c>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row>
    <row r="112" spans="1:62" s="188" customFormat="1" ht="14.1" customHeight="1">
      <c r="A112" s="72" t="s">
        <v>3373</v>
      </c>
      <c r="B112" s="240" t="s">
        <v>3820</v>
      </c>
      <c r="C112" s="810">
        <v>2203217</v>
      </c>
      <c r="D112" s="811">
        <v>45326</v>
      </c>
      <c r="E112" s="188" t="s">
        <v>3821</v>
      </c>
      <c r="F112" s="149">
        <v>1433091.8</v>
      </c>
      <c r="G112" s="231"/>
      <c r="H112" s="149">
        <f t="shared" si="3"/>
        <v>1433091.8</v>
      </c>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row>
    <row r="113" spans="1:62" s="188" customFormat="1" ht="14.1" customHeight="1">
      <c r="A113" s="72" t="s">
        <v>3373</v>
      </c>
      <c r="B113" s="240" t="s">
        <v>2853</v>
      </c>
      <c r="C113" s="810">
        <v>2203016</v>
      </c>
      <c r="D113" s="810" t="s">
        <v>1372</v>
      </c>
      <c r="E113" s="188" t="s">
        <v>3822</v>
      </c>
      <c r="F113" s="149">
        <v>4600114</v>
      </c>
      <c r="G113" s="231"/>
      <c r="H113" s="149">
        <f t="shared" si="3"/>
        <v>4600114</v>
      </c>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row>
    <row r="114" spans="1:62" s="188" customFormat="1" ht="14.1" customHeight="1">
      <c r="A114" s="72" t="s">
        <v>3373</v>
      </c>
      <c r="B114" s="240" t="s">
        <v>2853</v>
      </c>
      <c r="C114" s="810">
        <v>2203020</v>
      </c>
      <c r="D114" s="810" t="s">
        <v>1372</v>
      </c>
      <c r="E114" s="188" t="s">
        <v>3823</v>
      </c>
      <c r="F114" s="149">
        <v>1545796</v>
      </c>
      <c r="G114" s="231"/>
      <c r="H114" s="149">
        <f t="shared" si="3"/>
        <v>1545796</v>
      </c>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row>
    <row r="115" spans="1:62" s="188" customFormat="1" ht="14.1" customHeight="1">
      <c r="A115" s="72" t="s">
        <v>3373</v>
      </c>
      <c r="B115" s="240" t="s">
        <v>2853</v>
      </c>
      <c r="C115" s="810">
        <v>2203016</v>
      </c>
      <c r="D115" s="810" t="s">
        <v>1372</v>
      </c>
      <c r="E115" s="188" t="s">
        <v>3824</v>
      </c>
      <c r="F115" s="149">
        <v>1461035</v>
      </c>
      <c r="G115" s="231"/>
      <c r="H115" s="149">
        <f t="shared" si="3"/>
        <v>1461035</v>
      </c>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row>
    <row r="116" spans="1:62" s="188" customFormat="1" ht="14.1" customHeight="1">
      <c r="A116" s="72" t="s">
        <v>3373</v>
      </c>
      <c r="B116" s="240" t="s">
        <v>2853</v>
      </c>
      <c r="C116" s="810">
        <v>2203004</v>
      </c>
      <c r="D116" s="811">
        <v>45149</v>
      </c>
      <c r="E116" s="188" t="s">
        <v>3825</v>
      </c>
      <c r="F116" s="149">
        <v>1478199.9800000004</v>
      </c>
      <c r="G116" s="231"/>
      <c r="H116" s="149">
        <f t="shared" si="3"/>
        <v>1478199.9800000004</v>
      </c>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row>
    <row r="117" spans="1:62" s="188" customFormat="1" ht="14.1" customHeight="1">
      <c r="A117" s="72" t="s">
        <v>3373</v>
      </c>
      <c r="B117" s="240" t="s">
        <v>2853</v>
      </c>
      <c r="C117" s="810">
        <v>2203020</v>
      </c>
      <c r="D117" s="810" t="s">
        <v>1372</v>
      </c>
      <c r="E117" s="188" t="s">
        <v>3823</v>
      </c>
      <c r="F117" s="149">
        <v>211700</v>
      </c>
      <c r="G117" s="231"/>
      <c r="H117" s="149">
        <f t="shared" si="3"/>
        <v>211700</v>
      </c>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row>
    <row r="118" spans="1:62" s="188" customFormat="1" ht="14.1" customHeight="1">
      <c r="A118" s="72" t="s">
        <v>3373</v>
      </c>
      <c r="B118" s="240" t="s">
        <v>2853</v>
      </c>
      <c r="C118" s="810">
        <v>2203016</v>
      </c>
      <c r="D118" s="810" t="s">
        <v>1372</v>
      </c>
      <c r="E118" s="188" t="s">
        <v>3826</v>
      </c>
      <c r="F118" s="149">
        <v>560338</v>
      </c>
      <c r="G118" s="231"/>
      <c r="H118" s="149">
        <f t="shared" si="3"/>
        <v>560338</v>
      </c>
      <c r="I118" s="57"/>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row>
    <row r="119" spans="1:62" s="188" customFormat="1" ht="14.1" customHeight="1">
      <c r="A119" s="72" t="s">
        <v>3373</v>
      </c>
      <c r="B119" s="240" t="s">
        <v>3827</v>
      </c>
      <c r="C119" s="810">
        <v>2203048</v>
      </c>
      <c r="D119" s="811">
        <v>45630</v>
      </c>
      <c r="E119" s="188" t="s">
        <v>3828</v>
      </c>
      <c r="F119" s="149">
        <v>2494597.4</v>
      </c>
      <c r="G119" s="231"/>
      <c r="H119" s="149">
        <f t="shared" si="3"/>
        <v>2494597.4</v>
      </c>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row>
    <row r="120" spans="1:62" s="188" customFormat="1" ht="14.1" customHeight="1">
      <c r="A120" s="72" t="s">
        <v>3373</v>
      </c>
      <c r="B120" s="240" t="s">
        <v>3829</v>
      </c>
      <c r="C120" s="810">
        <v>2203032</v>
      </c>
      <c r="D120" s="810" t="s">
        <v>1358</v>
      </c>
      <c r="E120" s="188" t="s">
        <v>3830</v>
      </c>
      <c r="F120" s="149">
        <v>1300000</v>
      </c>
      <c r="G120" s="231"/>
      <c r="H120" s="149">
        <f t="shared" si="3"/>
        <v>1300000</v>
      </c>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row>
    <row r="121" spans="1:62" s="188" customFormat="1" ht="14.1" customHeight="1">
      <c r="A121" s="72" t="s">
        <v>3373</v>
      </c>
      <c r="B121" s="240" t="s">
        <v>3831</v>
      </c>
      <c r="C121" s="810">
        <v>2044456</v>
      </c>
      <c r="D121" s="810" t="s">
        <v>1366</v>
      </c>
      <c r="E121" s="188" t="s">
        <v>3832</v>
      </c>
      <c r="F121" s="149">
        <v>4268480.4000000004</v>
      </c>
      <c r="G121" s="231"/>
      <c r="H121" s="149">
        <f t="shared" si="3"/>
        <v>4268480.4000000004</v>
      </c>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row>
    <row r="122" spans="1:62" s="177" customFormat="1" ht="14.1" customHeight="1">
      <c r="A122" s="240" t="s">
        <v>3405</v>
      </c>
      <c r="B122" s="203" t="s">
        <v>2869</v>
      </c>
      <c r="C122" s="488">
        <v>1922742</v>
      </c>
      <c r="D122" s="824">
        <v>45293</v>
      </c>
      <c r="E122" s="230" t="s">
        <v>3833</v>
      </c>
      <c r="F122" s="231">
        <v>2904640</v>
      </c>
      <c r="G122" s="231">
        <v>2788047.7</v>
      </c>
      <c r="H122" s="231">
        <f t="shared" si="3"/>
        <v>116592.29999999981</v>
      </c>
      <c r="I122" s="468"/>
      <c r="J122" s="468"/>
      <c r="K122" s="468"/>
      <c r="L122" s="468"/>
      <c r="M122" s="468"/>
      <c r="N122" s="468"/>
      <c r="O122" s="468"/>
      <c r="P122" s="468"/>
      <c r="Q122" s="468"/>
      <c r="R122" s="468"/>
      <c r="S122" s="468"/>
      <c r="T122" s="468"/>
      <c r="U122" s="468"/>
      <c r="V122" s="468"/>
      <c r="W122" s="468"/>
      <c r="X122" s="468"/>
      <c r="Y122" s="468"/>
      <c r="Z122" s="468"/>
      <c r="AA122" s="468"/>
      <c r="AB122" s="468"/>
      <c r="AC122" s="468"/>
      <c r="AD122" s="468"/>
      <c r="AE122" s="468"/>
      <c r="AF122" s="468"/>
      <c r="AG122" s="468"/>
      <c r="AH122" s="468"/>
      <c r="AI122" s="468"/>
      <c r="AJ122" s="468"/>
      <c r="AK122" s="468"/>
      <c r="AL122" s="468"/>
      <c r="AM122" s="468"/>
      <c r="AN122" s="468"/>
      <c r="AO122" s="468"/>
      <c r="AP122" s="468"/>
      <c r="AQ122" s="468"/>
      <c r="AR122" s="468"/>
      <c r="AS122" s="468"/>
      <c r="AT122" s="468"/>
      <c r="AU122" s="468"/>
      <c r="AV122" s="468"/>
      <c r="AW122" s="468"/>
      <c r="AX122" s="468"/>
      <c r="AY122" s="468"/>
      <c r="AZ122" s="468"/>
      <c r="BA122" s="468"/>
      <c r="BB122" s="468"/>
      <c r="BC122" s="468"/>
      <c r="BD122" s="468"/>
      <c r="BE122" s="468"/>
      <c r="BF122" s="468"/>
      <c r="BG122" s="468"/>
      <c r="BH122" s="468"/>
      <c r="BI122" s="468"/>
      <c r="BJ122" s="468"/>
    </row>
    <row r="123" spans="1:62" s="177" customFormat="1" ht="14.1" customHeight="1">
      <c r="A123" s="240" t="s">
        <v>3405</v>
      </c>
      <c r="B123" s="203" t="s">
        <v>3834</v>
      </c>
      <c r="C123" s="488">
        <v>1922803</v>
      </c>
      <c r="D123" s="824">
        <v>45293</v>
      </c>
      <c r="E123" s="230" t="s">
        <v>3835</v>
      </c>
      <c r="F123" s="231">
        <v>4999890</v>
      </c>
      <c r="G123" s="231"/>
      <c r="H123" s="231"/>
      <c r="I123" s="468"/>
      <c r="J123" s="468"/>
      <c r="K123" s="468"/>
      <c r="L123" s="468"/>
      <c r="M123" s="468"/>
      <c r="N123" s="468"/>
      <c r="O123" s="468"/>
      <c r="P123" s="468"/>
      <c r="Q123" s="468"/>
      <c r="R123" s="468"/>
      <c r="S123" s="468"/>
      <c r="T123" s="468"/>
      <c r="U123" s="468"/>
      <c r="V123" s="468"/>
      <c r="W123" s="468"/>
      <c r="X123" s="468"/>
      <c r="Y123" s="468"/>
      <c r="Z123" s="468"/>
      <c r="AA123" s="468"/>
      <c r="AB123" s="468"/>
      <c r="AC123" s="468"/>
      <c r="AD123" s="468"/>
      <c r="AE123" s="468"/>
      <c r="AF123" s="468"/>
      <c r="AG123" s="468"/>
      <c r="AH123" s="468"/>
      <c r="AI123" s="468"/>
      <c r="AJ123" s="468"/>
      <c r="AK123" s="468"/>
      <c r="AL123" s="468"/>
      <c r="AM123" s="468"/>
      <c r="AN123" s="468"/>
      <c r="AO123" s="468"/>
      <c r="AP123" s="468"/>
      <c r="AQ123" s="468"/>
      <c r="AR123" s="468"/>
      <c r="AS123" s="468"/>
      <c r="AT123" s="468"/>
      <c r="AU123" s="468"/>
      <c r="AV123" s="468"/>
      <c r="AW123" s="468"/>
      <c r="AX123" s="468"/>
      <c r="AY123" s="468"/>
      <c r="AZ123" s="468"/>
      <c r="BA123" s="468"/>
      <c r="BB123" s="468"/>
      <c r="BC123" s="468"/>
      <c r="BD123" s="468"/>
      <c r="BE123" s="468"/>
      <c r="BF123" s="468"/>
      <c r="BG123" s="468"/>
      <c r="BH123" s="468"/>
      <c r="BI123" s="468"/>
      <c r="BJ123" s="468"/>
    </row>
    <row r="124" spans="1:62" s="177" customFormat="1" ht="14.1" customHeight="1">
      <c r="A124" s="240" t="s">
        <v>3405</v>
      </c>
      <c r="B124" s="203" t="s">
        <v>3836</v>
      </c>
      <c r="C124" s="488">
        <v>1922813</v>
      </c>
      <c r="D124" s="824">
        <v>45293</v>
      </c>
      <c r="E124" s="230" t="s">
        <v>3837</v>
      </c>
      <c r="F124" s="231">
        <v>42900000</v>
      </c>
      <c r="G124" s="231">
        <v>42740718.649999999</v>
      </c>
      <c r="H124" s="231">
        <f>F124-G124</f>
        <v>159281.35000000149</v>
      </c>
      <c r="I124" s="468"/>
      <c r="J124" s="468"/>
      <c r="K124" s="468"/>
      <c r="L124" s="468"/>
      <c r="M124" s="468"/>
      <c r="N124" s="468"/>
      <c r="O124" s="468"/>
      <c r="P124" s="468"/>
      <c r="Q124" s="468"/>
      <c r="R124" s="468"/>
      <c r="S124" s="468"/>
      <c r="T124" s="468"/>
      <c r="U124" s="468"/>
      <c r="V124" s="468"/>
      <c r="W124" s="468"/>
      <c r="X124" s="468"/>
      <c r="Y124" s="468"/>
      <c r="Z124" s="468"/>
      <c r="AA124" s="468"/>
      <c r="AB124" s="468"/>
      <c r="AC124" s="468"/>
      <c r="AD124" s="468"/>
      <c r="AE124" s="468"/>
      <c r="AF124" s="468"/>
      <c r="AG124" s="468"/>
      <c r="AH124" s="468"/>
      <c r="AI124" s="468"/>
      <c r="AJ124" s="468"/>
      <c r="AK124" s="468"/>
      <c r="AL124" s="468"/>
      <c r="AM124" s="468"/>
      <c r="AN124" s="468"/>
      <c r="AO124" s="468"/>
      <c r="AP124" s="468"/>
      <c r="AQ124" s="468"/>
      <c r="AR124" s="468"/>
      <c r="AS124" s="468"/>
      <c r="AT124" s="468"/>
      <c r="AU124" s="468"/>
      <c r="AV124" s="468"/>
      <c r="AW124" s="468"/>
      <c r="AX124" s="468"/>
      <c r="AY124" s="468"/>
      <c r="AZ124" s="468"/>
      <c r="BA124" s="468"/>
      <c r="BB124" s="468"/>
      <c r="BC124" s="468"/>
      <c r="BD124" s="468"/>
      <c r="BE124" s="468"/>
      <c r="BF124" s="468"/>
      <c r="BG124" s="468"/>
      <c r="BH124" s="468"/>
      <c r="BI124" s="468"/>
      <c r="BJ124" s="468"/>
    </row>
    <row r="125" spans="1:62" s="177" customFormat="1" ht="14.1" customHeight="1">
      <c r="A125" s="240" t="s">
        <v>3405</v>
      </c>
      <c r="B125" s="203" t="s">
        <v>2868</v>
      </c>
      <c r="C125" s="488">
        <v>1922807</v>
      </c>
      <c r="D125" s="824">
        <v>45293</v>
      </c>
      <c r="E125" s="230" t="s">
        <v>3838</v>
      </c>
      <c r="F125" s="231">
        <v>2000000</v>
      </c>
      <c r="G125" s="231">
        <v>1997998.5</v>
      </c>
      <c r="H125" s="231">
        <f>F125-G125</f>
        <v>2001.5</v>
      </c>
      <c r="I125" s="468"/>
      <c r="J125" s="468"/>
      <c r="K125" s="468"/>
      <c r="L125" s="468"/>
      <c r="M125" s="468"/>
      <c r="N125" s="468"/>
      <c r="O125" s="468"/>
      <c r="P125" s="468"/>
      <c r="Q125" s="468"/>
      <c r="R125" s="468"/>
      <c r="S125" s="468"/>
      <c r="T125" s="468"/>
      <c r="U125" s="468"/>
      <c r="V125" s="468"/>
      <c r="W125" s="468"/>
      <c r="X125" s="468"/>
      <c r="Y125" s="468"/>
      <c r="Z125" s="468"/>
      <c r="AA125" s="468"/>
      <c r="AB125" s="468"/>
      <c r="AC125" s="468"/>
      <c r="AD125" s="468"/>
      <c r="AE125" s="468"/>
      <c r="AF125" s="468"/>
      <c r="AG125" s="468"/>
      <c r="AH125" s="468"/>
      <c r="AI125" s="468"/>
      <c r="AJ125" s="468"/>
      <c r="AK125" s="468"/>
      <c r="AL125" s="468"/>
      <c r="AM125" s="468"/>
      <c r="AN125" s="468"/>
      <c r="AO125" s="468"/>
      <c r="AP125" s="468"/>
      <c r="AQ125" s="468"/>
      <c r="AR125" s="468"/>
      <c r="AS125" s="468"/>
      <c r="AT125" s="468"/>
      <c r="AU125" s="468"/>
      <c r="AV125" s="468"/>
      <c r="AW125" s="468"/>
      <c r="AX125" s="468"/>
      <c r="AY125" s="468"/>
      <c r="AZ125" s="468"/>
      <c r="BA125" s="468"/>
      <c r="BB125" s="468"/>
      <c r="BC125" s="468"/>
      <c r="BD125" s="468"/>
      <c r="BE125" s="468"/>
      <c r="BF125" s="468"/>
      <c r="BG125" s="468"/>
      <c r="BH125" s="468"/>
      <c r="BI125" s="468"/>
      <c r="BJ125" s="468"/>
    </row>
    <row r="126" spans="1:62" s="177" customFormat="1" ht="14.1" customHeight="1">
      <c r="A126" s="240" t="s">
        <v>3405</v>
      </c>
      <c r="B126" s="203" t="s">
        <v>2827</v>
      </c>
      <c r="C126" s="488">
        <v>1922808</v>
      </c>
      <c r="D126" s="824">
        <v>45293</v>
      </c>
      <c r="E126" s="230" t="s">
        <v>3839</v>
      </c>
      <c r="F126" s="231">
        <v>3894176.2</v>
      </c>
      <c r="G126" s="231"/>
      <c r="H126" s="231"/>
      <c r="I126" s="468"/>
      <c r="J126" s="468"/>
      <c r="K126" s="468"/>
      <c r="L126" s="468"/>
      <c r="M126" s="468"/>
      <c r="N126" s="468"/>
      <c r="O126" s="468"/>
      <c r="P126" s="468"/>
      <c r="Q126" s="468"/>
      <c r="R126" s="468"/>
      <c r="S126" s="468"/>
      <c r="T126" s="468"/>
      <c r="U126" s="468"/>
      <c r="V126" s="468"/>
      <c r="W126" s="468"/>
      <c r="X126" s="468"/>
      <c r="Y126" s="468"/>
      <c r="Z126" s="468"/>
      <c r="AA126" s="468"/>
      <c r="AB126" s="468"/>
      <c r="AC126" s="468"/>
      <c r="AD126" s="468"/>
      <c r="AE126" s="468"/>
      <c r="AF126" s="468"/>
      <c r="AG126" s="468"/>
      <c r="AH126" s="468"/>
      <c r="AI126" s="468"/>
      <c r="AJ126" s="468"/>
      <c r="AK126" s="468"/>
      <c r="AL126" s="468"/>
      <c r="AM126" s="468"/>
      <c r="AN126" s="468"/>
      <c r="AO126" s="468"/>
      <c r="AP126" s="468"/>
      <c r="AQ126" s="468"/>
      <c r="AR126" s="468"/>
      <c r="AS126" s="468"/>
      <c r="AT126" s="468"/>
      <c r="AU126" s="468"/>
      <c r="AV126" s="468"/>
      <c r="AW126" s="468"/>
      <c r="AX126" s="468"/>
      <c r="AY126" s="468"/>
      <c r="AZ126" s="468"/>
      <c r="BA126" s="468"/>
      <c r="BB126" s="468"/>
      <c r="BC126" s="468"/>
      <c r="BD126" s="468"/>
      <c r="BE126" s="468"/>
      <c r="BF126" s="468"/>
      <c r="BG126" s="468"/>
      <c r="BH126" s="468"/>
      <c r="BI126" s="468"/>
      <c r="BJ126" s="468"/>
    </row>
    <row r="127" spans="1:62" s="177" customFormat="1" ht="14.1" customHeight="1">
      <c r="A127" s="240" t="s">
        <v>3405</v>
      </c>
      <c r="B127" s="203" t="s">
        <v>3840</v>
      </c>
      <c r="C127" s="488">
        <v>1922912</v>
      </c>
      <c r="D127" s="825" t="s">
        <v>3841</v>
      </c>
      <c r="E127" s="230" t="s">
        <v>3842</v>
      </c>
      <c r="F127" s="231">
        <v>774231</v>
      </c>
      <c r="G127" s="231">
        <v>774231</v>
      </c>
      <c r="H127" s="231">
        <f>F127-G127</f>
        <v>0</v>
      </c>
      <c r="I127" s="468"/>
      <c r="J127" s="468"/>
      <c r="K127" s="468"/>
      <c r="L127" s="468"/>
      <c r="M127" s="468"/>
      <c r="N127" s="468"/>
      <c r="O127" s="468"/>
      <c r="P127" s="468"/>
      <c r="Q127" s="468"/>
      <c r="R127" s="468"/>
      <c r="S127" s="468"/>
      <c r="T127" s="468"/>
      <c r="U127" s="468"/>
      <c r="V127" s="468"/>
      <c r="W127" s="468"/>
      <c r="X127" s="468"/>
      <c r="Y127" s="468"/>
      <c r="Z127" s="468"/>
      <c r="AA127" s="468"/>
      <c r="AB127" s="468"/>
      <c r="AC127" s="468"/>
      <c r="AD127" s="468"/>
      <c r="AE127" s="468"/>
      <c r="AF127" s="468"/>
      <c r="AG127" s="468"/>
      <c r="AH127" s="468"/>
      <c r="AI127" s="468"/>
      <c r="AJ127" s="468"/>
      <c r="AK127" s="468"/>
      <c r="AL127" s="468"/>
      <c r="AM127" s="468"/>
      <c r="AN127" s="468"/>
      <c r="AO127" s="468"/>
      <c r="AP127" s="468"/>
      <c r="AQ127" s="468"/>
      <c r="AR127" s="468"/>
      <c r="AS127" s="468"/>
      <c r="AT127" s="468"/>
      <c r="AU127" s="468"/>
      <c r="AV127" s="468"/>
      <c r="AW127" s="468"/>
      <c r="AX127" s="468"/>
      <c r="AY127" s="468"/>
      <c r="AZ127" s="468"/>
      <c r="BA127" s="468"/>
      <c r="BB127" s="468"/>
      <c r="BC127" s="468"/>
      <c r="BD127" s="468"/>
      <c r="BE127" s="468"/>
      <c r="BF127" s="468"/>
      <c r="BG127" s="468"/>
      <c r="BH127" s="468"/>
      <c r="BI127" s="468"/>
      <c r="BJ127" s="468"/>
    </row>
    <row r="128" spans="1:62" s="177" customFormat="1" ht="14.1" customHeight="1">
      <c r="A128" s="240" t="s">
        <v>3405</v>
      </c>
      <c r="B128" s="826" t="s">
        <v>3843</v>
      </c>
      <c r="C128" s="827">
        <v>1922727</v>
      </c>
      <c r="D128" s="828">
        <v>45293</v>
      </c>
      <c r="E128" s="829" t="s">
        <v>3844</v>
      </c>
      <c r="F128" s="830">
        <v>7729200</v>
      </c>
      <c r="G128" s="231">
        <v>7657443.0499999998</v>
      </c>
      <c r="H128" s="231">
        <f>F128-G128</f>
        <v>71756.950000000186</v>
      </c>
      <c r="I128" s="468"/>
      <c r="J128" s="468"/>
      <c r="K128" s="468"/>
      <c r="L128" s="468"/>
      <c r="M128" s="468"/>
      <c r="N128" s="468"/>
      <c r="O128" s="468"/>
      <c r="P128" s="468"/>
      <c r="Q128" s="468"/>
      <c r="R128" s="468"/>
      <c r="S128" s="468"/>
      <c r="T128" s="468"/>
      <c r="U128" s="468"/>
      <c r="V128" s="468"/>
      <c r="W128" s="468"/>
      <c r="X128" s="468"/>
      <c r="Y128" s="468"/>
      <c r="Z128" s="468"/>
      <c r="AA128" s="468"/>
      <c r="AB128" s="468"/>
      <c r="AC128" s="468"/>
      <c r="AD128" s="468"/>
      <c r="AE128" s="468"/>
      <c r="AF128" s="468"/>
      <c r="AG128" s="468"/>
      <c r="AH128" s="468"/>
      <c r="AI128" s="468"/>
      <c r="AJ128" s="468"/>
      <c r="AK128" s="468"/>
      <c r="AL128" s="468"/>
      <c r="AM128" s="468"/>
      <c r="AN128" s="468"/>
      <c r="AO128" s="468"/>
      <c r="AP128" s="468"/>
      <c r="AQ128" s="468"/>
      <c r="AR128" s="468"/>
      <c r="AS128" s="468"/>
      <c r="AT128" s="468"/>
      <c r="AU128" s="468"/>
      <c r="AV128" s="468"/>
      <c r="AW128" s="468"/>
      <c r="AX128" s="468"/>
      <c r="AY128" s="468"/>
      <c r="AZ128" s="468"/>
      <c r="BA128" s="468"/>
      <c r="BB128" s="468"/>
      <c r="BC128" s="468"/>
      <c r="BD128" s="468"/>
      <c r="BE128" s="468"/>
      <c r="BF128" s="468"/>
      <c r="BG128" s="468"/>
      <c r="BH128" s="468"/>
      <c r="BI128" s="468"/>
      <c r="BJ128" s="468"/>
    </row>
    <row r="129" spans="1:62" s="177" customFormat="1" ht="14.1" customHeight="1">
      <c r="A129" s="240" t="s">
        <v>3405</v>
      </c>
      <c r="B129" s="826" t="s">
        <v>3845</v>
      </c>
      <c r="C129" s="827">
        <v>1922729</v>
      </c>
      <c r="D129" s="828">
        <v>45293</v>
      </c>
      <c r="E129" s="829" t="s">
        <v>3846</v>
      </c>
      <c r="F129" s="831">
        <v>13339743.640000001</v>
      </c>
      <c r="G129" s="231">
        <v>13339743.65</v>
      </c>
      <c r="H129" s="231">
        <f>F129-G129</f>
        <v>-9.9999997764825821E-3</v>
      </c>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468"/>
      <c r="AY129" s="468"/>
      <c r="AZ129" s="468"/>
      <c r="BA129" s="468"/>
      <c r="BB129" s="468"/>
      <c r="BC129" s="468"/>
      <c r="BD129" s="468"/>
      <c r="BE129" s="468"/>
      <c r="BF129" s="468"/>
      <c r="BG129" s="468"/>
      <c r="BH129" s="468"/>
      <c r="BI129" s="468"/>
      <c r="BJ129" s="468"/>
    </row>
    <row r="130" spans="1:62" s="177" customFormat="1" ht="14.1" customHeight="1">
      <c r="A130" s="240" t="s">
        <v>3405</v>
      </c>
      <c r="B130" s="826" t="s">
        <v>3847</v>
      </c>
      <c r="C130" s="827">
        <v>1922725</v>
      </c>
      <c r="D130" s="828">
        <v>45293</v>
      </c>
      <c r="E130" s="829" t="s">
        <v>3848</v>
      </c>
      <c r="F130" s="831">
        <v>22277278.539999999</v>
      </c>
      <c r="G130" s="231">
        <v>21056730.050000001</v>
      </c>
      <c r="H130" s="231">
        <f>F130-G130</f>
        <v>1220548.4899999984</v>
      </c>
      <c r="I130" s="468"/>
      <c r="J130" s="468"/>
      <c r="K130" s="468"/>
      <c r="L130" s="468"/>
      <c r="M130" s="468"/>
      <c r="N130" s="468"/>
      <c r="O130" s="468"/>
      <c r="P130" s="468"/>
      <c r="Q130" s="468"/>
      <c r="R130" s="468"/>
      <c r="S130" s="468"/>
      <c r="T130" s="468"/>
      <c r="U130" s="468"/>
      <c r="V130" s="468"/>
      <c r="W130" s="468"/>
      <c r="X130" s="468"/>
      <c r="Y130" s="468"/>
      <c r="Z130" s="468"/>
      <c r="AA130" s="468"/>
      <c r="AB130" s="468"/>
      <c r="AC130" s="468"/>
      <c r="AD130" s="468"/>
      <c r="AE130" s="468"/>
      <c r="AF130" s="468"/>
      <c r="AG130" s="468"/>
      <c r="AH130" s="468"/>
      <c r="AI130" s="468"/>
      <c r="AJ130" s="468"/>
      <c r="AK130" s="468"/>
      <c r="AL130" s="468"/>
      <c r="AM130" s="468"/>
      <c r="AN130" s="468"/>
      <c r="AO130" s="468"/>
      <c r="AP130" s="468"/>
      <c r="AQ130" s="468"/>
      <c r="AR130" s="468"/>
      <c r="AS130" s="468"/>
      <c r="AT130" s="468"/>
      <c r="AU130" s="468"/>
      <c r="AV130" s="468"/>
      <c r="AW130" s="468"/>
      <c r="AX130" s="468"/>
      <c r="AY130" s="468"/>
      <c r="AZ130" s="468"/>
      <c r="BA130" s="468"/>
      <c r="BB130" s="468"/>
      <c r="BC130" s="468"/>
      <c r="BD130" s="468"/>
      <c r="BE130" s="468"/>
      <c r="BF130" s="468"/>
      <c r="BG130" s="468"/>
      <c r="BH130" s="468"/>
      <c r="BI130" s="468"/>
      <c r="BJ130" s="468"/>
    </row>
    <row r="131" spans="1:62" s="177" customFormat="1" ht="14.1" customHeight="1">
      <c r="A131" s="240" t="s">
        <v>3405</v>
      </c>
      <c r="B131" s="812" t="s">
        <v>3849</v>
      </c>
      <c r="C131" s="832">
        <v>1922733</v>
      </c>
      <c r="D131" s="833">
        <v>45293</v>
      </c>
      <c r="E131" s="813" t="s">
        <v>3850</v>
      </c>
      <c r="F131" s="814">
        <v>6989005.7999999998</v>
      </c>
      <c r="G131" s="231"/>
      <c r="H131" s="231"/>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468"/>
      <c r="AY131" s="468"/>
      <c r="AZ131" s="468"/>
      <c r="BA131" s="468"/>
      <c r="BB131" s="468"/>
      <c r="BC131" s="468"/>
      <c r="BD131" s="468"/>
      <c r="BE131" s="468"/>
      <c r="BF131" s="468"/>
      <c r="BG131" s="468"/>
      <c r="BH131" s="468"/>
      <c r="BI131" s="468"/>
      <c r="BJ131" s="468"/>
    </row>
    <row r="132" spans="1:62" s="177" customFormat="1" ht="14.1" customHeight="1">
      <c r="A132" s="240" t="s">
        <v>3405</v>
      </c>
      <c r="B132" s="812" t="s">
        <v>3851</v>
      </c>
      <c r="C132" s="832">
        <v>1922811</v>
      </c>
      <c r="D132" s="833">
        <v>45293</v>
      </c>
      <c r="E132" s="813" t="s">
        <v>3852</v>
      </c>
      <c r="F132" s="815">
        <v>2938600</v>
      </c>
      <c r="G132" s="231">
        <v>2785176.6</v>
      </c>
      <c r="H132" s="231">
        <f>F132-G132</f>
        <v>153423.39999999991</v>
      </c>
      <c r="I132" s="468"/>
      <c r="J132" s="468"/>
      <c r="K132" s="468"/>
      <c r="L132" s="468"/>
      <c r="M132" s="468"/>
      <c r="N132" s="468"/>
      <c r="O132" s="468"/>
      <c r="P132" s="468"/>
      <c r="Q132" s="468"/>
      <c r="R132" s="468"/>
      <c r="S132" s="468"/>
      <c r="T132" s="468"/>
      <c r="U132" s="468"/>
      <c r="V132" s="468"/>
      <c r="W132" s="468"/>
      <c r="X132" s="468"/>
      <c r="Y132" s="468"/>
      <c r="Z132" s="468"/>
      <c r="AA132" s="468"/>
      <c r="AB132" s="468"/>
      <c r="AC132" s="468"/>
      <c r="AD132" s="468"/>
      <c r="AE132" s="468"/>
      <c r="AF132" s="468"/>
      <c r="AG132" s="468"/>
      <c r="AH132" s="468"/>
      <c r="AI132" s="468"/>
      <c r="AJ132" s="468"/>
      <c r="AK132" s="468"/>
      <c r="AL132" s="468"/>
      <c r="AM132" s="468"/>
      <c r="AN132" s="468"/>
      <c r="AO132" s="468"/>
      <c r="AP132" s="468"/>
      <c r="AQ132" s="468"/>
      <c r="AR132" s="468"/>
      <c r="AS132" s="468"/>
      <c r="AT132" s="468"/>
      <c r="AU132" s="468"/>
      <c r="AV132" s="468"/>
      <c r="AW132" s="468"/>
      <c r="AX132" s="468"/>
      <c r="AY132" s="468"/>
      <c r="AZ132" s="468"/>
      <c r="BA132" s="468"/>
      <c r="BB132" s="468"/>
      <c r="BC132" s="468"/>
      <c r="BD132" s="468"/>
      <c r="BE132" s="468"/>
      <c r="BF132" s="468"/>
      <c r="BG132" s="468"/>
      <c r="BH132" s="468"/>
      <c r="BI132" s="468"/>
      <c r="BJ132" s="468"/>
    </row>
    <row r="133" spans="1:62" s="177" customFormat="1" ht="14.1" customHeight="1">
      <c r="A133" s="240" t="s">
        <v>3405</v>
      </c>
      <c r="B133" s="812" t="s">
        <v>3853</v>
      </c>
      <c r="C133" s="832">
        <v>1922847</v>
      </c>
      <c r="D133" s="834" t="s">
        <v>3854</v>
      </c>
      <c r="E133" s="813" t="s">
        <v>3855</v>
      </c>
      <c r="F133" s="814">
        <v>2495115.96</v>
      </c>
      <c r="G133" s="231">
        <v>2495115.96</v>
      </c>
      <c r="H133" s="231">
        <f>F133-G133</f>
        <v>0</v>
      </c>
      <c r="I133" s="468"/>
      <c r="J133" s="468"/>
      <c r="K133" s="468"/>
      <c r="L133" s="468"/>
      <c r="M133" s="468"/>
      <c r="N133" s="468"/>
      <c r="O133" s="468"/>
      <c r="P133" s="468"/>
      <c r="Q133" s="468"/>
      <c r="R133" s="468"/>
      <c r="S133" s="468"/>
      <c r="T133" s="468"/>
      <c r="U133" s="468"/>
      <c r="V133" s="468"/>
      <c r="W133" s="468"/>
      <c r="X133" s="468"/>
      <c r="Y133" s="468"/>
      <c r="Z133" s="468"/>
      <c r="AA133" s="468"/>
      <c r="AB133" s="468"/>
      <c r="AC133" s="468"/>
      <c r="AD133" s="468"/>
      <c r="AE133" s="468"/>
      <c r="AF133" s="468"/>
      <c r="AG133" s="468"/>
      <c r="AH133" s="468"/>
      <c r="AI133" s="468"/>
      <c r="AJ133" s="468"/>
      <c r="AK133" s="468"/>
      <c r="AL133" s="468"/>
      <c r="AM133" s="468"/>
      <c r="AN133" s="468"/>
      <c r="AO133" s="468"/>
      <c r="AP133" s="468"/>
      <c r="AQ133" s="468"/>
      <c r="AR133" s="468"/>
      <c r="AS133" s="468"/>
      <c r="AT133" s="468"/>
      <c r="AU133" s="468"/>
      <c r="AV133" s="468"/>
      <c r="AW133" s="468"/>
      <c r="AX133" s="468"/>
      <c r="AY133" s="468"/>
      <c r="AZ133" s="468"/>
      <c r="BA133" s="468"/>
      <c r="BB133" s="468"/>
      <c r="BC133" s="468"/>
      <c r="BD133" s="468"/>
      <c r="BE133" s="468"/>
      <c r="BF133" s="468"/>
      <c r="BG133" s="468"/>
      <c r="BH133" s="468"/>
      <c r="BI133" s="468"/>
      <c r="BJ133" s="468"/>
    </row>
    <row r="134" spans="1:62" s="177" customFormat="1" ht="14.1" customHeight="1">
      <c r="A134" s="240" t="s">
        <v>3405</v>
      </c>
      <c r="B134" s="812" t="s">
        <v>3856</v>
      </c>
      <c r="C134" s="832">
        <v>1922850</v>
      </c>
      <c r="D134" s="834" t="s">
        <v>3854</v>
      </c>
      <c r="E134" s="813" t="s">
        <v>3857</v>
      </c>
      <c r="F134" s="815">
        <v>1997714.88</v>
      </c>
      <c r="G134" s="231">
        <v>1972234.75</v>
      </c>
      <c r="H134" s="231">
        <f>F134-G134</f>
        <v>25480.129999999888</v>
      </c>
      <c r="I134" s="468"/>
      <c r="J134" s="468"/>
      <c r="K134" s="468"/>
      <c r="L134" s="468"/>
      <c r="M134" s="468"/>
      <c r="N134" s="468"/>
      <c r="O134" s="468"/>
      <c r="P134" s="468"/>
      <c r="Q134" s="468"/>
      <c r="R134" s="468"/>
      <c r="S134" s="468"/>
      <c r="T134" s="468"/>
      <c r="U134" s="468"/>
      <c r="V134" s="468"/>
      <c r="W134" s="468"/>
      <c r="X134" s="468"/>
      <c r="Y134" s="468"/>
      <c r="Z134" s="468"/>
      <c r="AA134" s="468"/>
      <c r="AB134" s="468"/>
      <c r="AC134" s="468"/>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68"/>
      <c r="AY134" s="468"/>
      <c r="AZ134" s="468"/>
      <c r="BA134" s="468"/>
      <c r="BB134" s="468"/>
      <c r="BC134" s="468"/>
      <c r="BD134" s="468"/>
      <c r="BE134" s="468"/>
      <c r="BF134" s="468"/>
      <c r="BG134" s="468"/>
      <c r="BH134" s="468"/>
      <c r="BI134" s="468"/>
      <c r="BJ134" s="468"/>
    </row>
    <row r="135" spans="1:62" s="177" customFormat="1" ht="14.1" customHeight="1">
      <c r="A135" s="240" t="s">
        <v>3405</v>
      </c>
      <c r="B135" s="812" t="s">
        <v>3858</v>
      </c>
      <c r="C135" s="832">
        <v>1922748</v>
      </c>
      <c r="D135" s="833">
        <v>45293</v>
      </c>
      <c r="E135" s="813" t="s">
        <v>3859</v>
      </c>
      <c r="F135" s="815">
        <v>2500000</v>
      </c>
      <c r="G135" s="231">
        <v>2496952.2000000002</v>
      </c>
      <c r="H135" s="231">
        <f>F135-G135</f>
        <v>3047.7999999998137</v>
      </c>
      <c r="I135" s="468"/>
      <c r="J135" s="468"/>
      <c r="K135" s="468"/>
      <c r="L135" s="468"/>
      <c r="M135" s="468"/>
      <c r="N135" s="468"/>
      <c r="O135" s="468"/>
      <c r="P135" s="468"/>
      <c r="Q135" s="468"/>
      <c r="R135" s="468"/>
      <c r="S135" s="468"/>
      <c r="T135" s="468"/>
      <c r="U135" s="468"/>
      <c r="V135" s="468"/>
      <c r="W135" s="468"/>
      <c r="X135" s="468"/>
      <c r="Y135" s="468"/>
      <c r="Z135" s="468"/>
      <c r="AA135" s="468"/>
      <c r="AB135" s="468"/>
      <c r="AC135" s="468"/>
      <c r="AD135" s="468"/>
      <c r="AE135" s="468"/>
      <c r="AF135" s="468"/>
      <c r="AG135" s="468"/>
      <c r="AH135" s="468"/>
      <c r="AI135" s="468"/>
      <c r="AJ135" s="468"/>
      <c r="AK135" s="468"/>
      <c r="AL135" s="468"/>
      <c r="AM135" s="468"/>
      <c r="AN135" s="468"/>
      <c r="AO135" s="468"/>
      <c r="AP135" s="468"/>
      <c r="AQ135" s="468"/>
      <c r="AR135" s="468"/>
      <c r="AS135" s="468"/>
      <c r="AT135" s="468"/>
      <c r="AU135" s="468"/>
      <c r="AV135" s="468"/>
      <c r="AW135" s="468"/>
      <c r="AX135" s="468"/>
      <c r="AY135" s="468"/>
      <c r="AZ135" s="468"/>
      <c r="BA135" s="468"/>
      <c r="BB135" s="468"/>
      <c r="BC135" s="468"/>
      <c r="BD135" s="468"/>
      <c r="BE135" s="468"/>
      <c r="BF135" s="468"/>
      <c r="BG135" s="468"/>
      <c r="BH135" s="468"/>
      <c r="BI135" s="468"/>
      <c r="BJ135" s="468"/>
    </row>
    <row r="136" spans="1:62" s="177" customFormat="1" ht="14.1" customHeight="1">
      <c r="A136" s="240" t="s">
        <v>3405</v>
      </c>
      <c r="B136" s="812" t="s">
        <v>3860</v>
      </c>
      <c r="C136" s="832">
        <v>1922732</v>
      </c>
      <c r="D136" s="833">
        <v>45293</v>
      </c>
      <c r="E136" s="813" t="s">
        <v>3861</v>
      </c>
      <c r="F136" s="815">
        <v>5621375.5</v>
      </c>
      <c r="G136" s="231"/>
      <c r="H136" s="231"/>
      <c r="I136" s="468"/>
      <c r="J136" s="468"/>
      <c r="K136" s="468"/>
      <c r="L136" s="468"/>
      <c r="M136" s="468"/>
      <c r="N136" s="468"/>
      <c r="O136" s="468"/>
      <c r="P136" s="468"/>
      <c r="Q136" s="468"/>
      <c r="R136" s="468"/>
      <c r="S136" s="468"/>
      <c r="T136" s="468"/>
      <c r="U136" s="468"/>
      <c r="V136" s="468"/>
      <c r="W136" s="468"/>
      <c r="X136" s="468"/>
      <c r="Y136" s="468"/>
      <c r="Z136" s="468"/>
      <c r="AA136" s="468"/>
      <c r="AB136" s="468"/>
      <c r="AC136" s="468"/>
      <c r="AD136" s="468"/>
      <c r="AE136" s="468"/>
      <c r="AF136" s="468"/>
      <c r="AG136" s="468"/>
      <c r="AH136" s="468"/>
      <c r="AI136" s="468"/>
      <c r="AJ136" s="468"/>
      <c r="AK136" s="468"/>
      <c r="AL136" s="468"/>
      <c r="AM136" s="468"/>
      <c r="AN136" s="468"/>
      <c r="AO136" s="468"/>
      <c r="AP136" s="468"/>
      <c r="AQ136" s="468"/>
      <c r="AR136" s="468"/>
      <c r="AS136" s="468"/>
      <c r="AT136" s="468"/>
      <c r="AU136" s="468"/>
      <c r="AV136" s="468"/>
      <c r="AW136" s="468"/>
      <c r="AX136" s="468"/>
      <c r="AY136" s="468"/>
      <c r="AZ136" s="468"/>
      <c r="BA136" s="468"/>
      <c r="BB136" s="468"/>
      <c r="BC136" s="468"/>
      <c r="BD136" s="468"/>
      <c r="BE136" s="468"/>
      <c r="BF136" s="468"/>
      <c r="BG136" s="468"/>
      <c r="BH136" s="468"/>
      <c r="BI136" s="468"/>
      <c r="BJ136" s="468"/>
    </row>
    <row r="137" spans="1:62" s="177" customFormat="1" ht="14.1" customHeight="1">
      <c r="A137" s="240" t="s">
        <v>3405</v>
      </c>
      <c r="B137" s="812" t="s">
        <v>3862</v>
      </c>
      <c r="C137" s="832">
        <v>2277506</v>
      </c>
      <c r="D137" s="834" t="s">
        <v>3854</v>
      </c>
      <c r="E137" s="813" t="s">
        <v>3863</v>
      </c>
      <c r="F137" s="815">
        <v>1998386</v>
      </c>
      <c r="G137" s="231"/>
      <c r="H137" s="231"/>
      <c r="I137" s="468"/>
      <c r="J137" s="468"/>
      <c r="K137" s="468"/>
      <c r="L137" s="468"/>
      <c r="M137" s="468"/>
      <c r="N137" s="468"/>
      <c r="O137" s="468"/>
      <c r="P137" s="468"/>
      <c r="Q137" s="468"/>
      <c r="R137" s="468"/>
      <c r="S137" s="468"/>
      <c r="T137" s="468"/>
      <c r="U137" s="468"/>
      <c r="V137" s="468"/>
      <c r="W137" s="468"/>
      <c r="X137" s="468"/>
      <c r="Y137" s="468"/>
      <c r="Z137" s="468"/>
      <c r="AA137" s="468"/>
      <c r="AB137" s="468"/>
      <c r="AC137" s="468"/>
      <c r="AD137" s="468"/>
      <c r="AE137" s="468"/>
      <c r="AF137" s="468"/>
      <c r="AG137" s="468"/>
      <c r="AH137" s="468"/>
      <c r="AI137" s="468"/>
      <c r="AJ137" s="468"/>
      <c r="AK137" s="468"/>
      <c r="AL137" s="468"/>
      <c r="AM137" s="468"/>
      <c r="AN137" s="468"/>
      <c r="AO137" s="468"/>
      <c r="AP137" s="468"/>
      <c r="AQ137" s="468"/>
      <c r="AR137" s="468"/>
      <c r="AS137" s="468"/>
      <c r="AT137" s="468"/>
      <c r="AU137" s="468"/>
      <c r="AV137" s="468"/>
      <c r="AW137" s="468"/>
      <c r="AX137" s="468"/>
      <c r="AY137" s="468"/>
      <c r="AZ137" s="468"/>
      <c r="BA137" s="468"/>
      <c r="BB137" s="468"/>
      <c r="BC137" s="468"/>
      <c r="BD137" s="468"/>
      <c r="BE137" s="468"/>
      <c r="BF137" s="468"/>
      <c r="BG137" s="468"/>
      <c r="BH137" s="468"/>
      <c r="BI137" s="468"/>
      <c r="BJ137" s="468"/>
    </row>
    <row r="138" spans="1:62" s="177" customFormat="1" ht="14.1" customHeight="1">
      <c r="A138" s="240" t="s">
        <v>3428</v>
      </c>
      <c r="B138" s="240" t="s">
        <v>3864</v>
      </c>
      <c r="C138" s="816">
        <v>2193443</v>
      </c>
      <c r="D138" s="817">
        <v>45505</v>
      </c>
      <c r="E138" s="230" t="s">
        <v>3865</v>
      </c>
      <c r="F138" s="670">
        <v>35000000</v>
      </c>
      <c r="G138" s="670">
        <v>35000000</v>
      </c>
      <c r="H138" s="231">
        <f t="shared" ref="H138:H150" si="4">F138-G138</f>
        <v>0</v>
      </c>
      <c r="I138" s="468"/>
      <c r="J138" s="468"/>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c r="AJ138" s="468"/>
      <c r="AK138" s="468"/>
      <c r="AL138" s="468"/>
      <c r="AM138" s="468"/>
      <c r="AN138" s="468"/>
      <c r="AO138" s="468"/>
      <c r="AP138" s="468"/>
      <c r="AQ138" s="468"/>
      <c r="AR138" s="468"/>
      <c r="AS138" s="468"/>
      <c r="AT138" s="468"/>
      <c r="AU138" s="468"/>
      <c r="AV138" s="468"/>
      <c r="AW138" s="468"/>
      <c r="AX138" s="468"/>
      <c r="AY138" s="468"/>
      <c r="AZ138" s="468"/>
      <c r="BA138" s="468"/>
      <c r="BB138" s="468"/>
      <c r="BC138" s="468"/>
      <c r="BD138" s="468"/>
      <c r="BE138" s="468"/>
      <c r="BF138" s="468"/>
      <c r="BG138" s="468"/>
      <c r="BH138" s="468"/>
      <c r="BI138" s="468"/>
      <c r="BJ138" s="468"/>
    </row>
    <row r="139" spans="1:62" s="177" customFormat="1" ht="14.1" customHeight="1">
      <c r="A139" s="240" t="s">
        <v>3428</v>
      </c>
      <c r="B139" s="240" t="s">
        <v>3866</v>
      </c>
      <c r="C139" s="816">
        <v>2035607</v>
      </c>
      <c r="D139" s="817">
        <v>45118</v>
      </c>
      <c r="E139" s="230" t="s">
        <v>3867</v>
      </c>
      <c r="F139" s="231">
        <v>8328098.2000000002</v>
      </c>
      <c r="G139" s="231">
        <v>8328098.2000000002</v>
      </c>
      <c r="H139" s="231">
        <f t="shared" si="4"/>
        <v>0</v>
      </c>
      <c r="I139" s="468"/>
      <c r="J139" s="468"/>
      <c r="K139" s="468"/>
      <c r="L139" s="468"/>
      <c r="M139" s="468"/>
      <c r="N139" s="468"/>
      <c r="O139" s="468"/>
      <c r="P139" s="468"/>
      <c r="Q139" s="468"/>
      <c r="R139" s="468"/>
      <c r="S139" s="468"/>
      <c r="T139" s="468"/>
      <c r="U139" s="468"/>
      <c r="V139" s="468"/>
      <c r="W139" s="468"/>
      <c r="X139" s="468"/>
      <c r="Y139" s="468"/>
      <c r="Z139" s="468"/>
      <c r="AA139" s="468"/>
      <c r="AB139" s="468"/>
      <c r="AC139" s="468"/>
      <c r="AD139" s="468"/>
      <c r="AE139" s="468"/>
      <c r="AF139" s="468"/>
      <c r="AG139" s="468"/>
      <c r="AH139" s="468"/>
      <c r="AI139" s="468"/>
      <c r="AJ139" s="468"/>
      <c r="AK139" s="468"/>
      <c r="AL139" s="468"/>
      <c r="AM139" s="468"/>
      <c r="AN139" s="468"/>
      <c r="AO139" s="468"/>
      <c r="AP139" s="468"/>
      <c r="AQ139" s="468"/>
      <c r="AR139" s="468"/>
      <c r="AS139" s="468"/>
      <c r="AT139" s="468"/>
      <c r="AU139" s="468"/>
      <c r="AV139" s="468"/>
      <c r="AW139" s="468"/>
      <c r="AX139" s="468"/>
      <c r="AY139" s="468"/>
      <c r="AZ139" s="468"/>
      <c r="BA139" s="468"/>
      <c r="BB139" s="468"/>
      <c r="BC139" s="468"/>
      <c r="BD139" s="468"/>
      <c r="BE139" s="468"/>
      <c r="BF139" s="468"/>
      <c r="BG139" s="468"/>
      <c r="BH139" s="468"/>
      <c r="BI139" s="468"/>
      <c r="BJ139" s="468"/>
    </row>
    <row r="140" spans="1:62" s="177" customFormat="1" ht="14.1" customHeight="1">
      <c r="A140" s="240" t="s">
        <v>3428</v>
      </c>
      <c r="B140" s="240" t="s">
        <v>3868</v>
      </c>
      <c r="C140" s="816">
        <v>2035647</v>
      </c>
      <c r="D140" s="818">
        <v>45505</v>
      </c>
      <c r="E140" s="230" t="s">
        <v>3869</v>
      </c>
      <c r="F140" s="670">
        <v>5922206</v>
      </c>
      <c r="G140" s="231">
        <v>5922078</v>
      </c>
      <c r="H140" s="231">
        <f t="shared" si="4"/>
        <v>128</v>
      </c>
      <c r="I140" s="468"/>
      <c r="J140" s="468"/>
      <c r="K140" s="468"/>
      <c r="L140" s="468"/>
      <c r="M140" s="468"/>
      <c r="N140" s="468"/>
      <c r="O140" s="468"/>
      <c r="P140" s="468"/>
      <c r="Q140" s="468"/>
      <c r="R140" s="468"/>
      <c r="S140" s="468"/>
      <c r="T140" s="468"/>
      <c r="U140" s="468"/>
      <c r="V140" s="468"/>
      <c r="W140" s="468"/>
      <c r="X140" s="468"/>
      <c r="Y140" s="468"/>
      <c r="Z140" s="468"/>
      <c r="AA140" s="468"/>
      <c r="AB140" s="468"/>
      <c r="AC140" s="468"/>
      <c r="AD140" s="468"/>
      <c r="AE140" s="468"/>
      <c r="AF140" s="468"/>
      <c r="AG140" s="468"/>
      <c r="AH140" s="468"/>
      <c r="AI140" s="468"/>
      <c r="AJ140" s="468"/>
      <c r="AK140" s="468"/>
      <c r="AL140" s="468"/>
      <c r="AM140" s="468"/>
      <c r="AN140" s="468"/>
      <c r="AO140" s="468"/>
      <c r="AP140" s="468"/>
      <c r="AQ140" s="468"/>
      <c r="AR140" s="468"/>
      <c r="AS140" s="468"/>
      <c r="AT140" s="468"/>
      <c r="AU140" s="468"/>
      <c r="AV140" s="468"/>
      <c r="AW140" s="468"/>
      <c r="AX140" s="468"/>
      <c r="AY140" s="468"/>
      <c r="AZ140" s="468"/>
      <c r="BA140" s="468"/>
      <c r="BB140" s="468"/>
      <c r="BC140" s="468"/>
      <c r="BD140" s="468"/>
      <c r="BE140" s="468"/>
      <c r="BF140" s="468"/>
      <c r="BG140" s="468"/>
      <c r="BH140" s="468"/>
      <c r="BI140" s="468"/>
      <c r="BJ140" s="468"/>
    </row>
    <row r="141" spans="1:62" s="177" customFormat="1" ht="14.1" customHeight="1">
      <c r="A141" s="240" t="s">
        <v>3428</v>
      </c>
      <c r="B141" s="240" t="s">
        <v>3870</v>
      </c>
      <c r="C141" s="816">
        <v>2193438</v>
      </c>
      <c r="D141" s="817">
        <v>45386</v>
      </c>
      <c r="E141" s="230" t="s">
        <v>3871</v>
      </c>
      <c r="F141" s="231">
        <v>3997476</v>
      </c>
      <c r="G141" s="231">
        <v>3997151.2</v>
      </c>
      <c r="H141" s="231">
        <f t="shared" si="4"/>
        <v>324.79999999981374</v>
      </c>
      <c r="I141" s="468"/>
      <c r="J141" s="468"/>
      <c r="K141" s="468"/>
      <c r="L141" s="468"/>
      <c r="M141" s="468"/>
      <c r="N141" s="468"/>
      <c r="O141" s="468"/>
      <c r="P141" s="468"/>
      <c r="Q141" s="468"/>
      <c r="R141" s="468"/>
      <c r="S141" s="468"/>
      <c r="T141" s="468"/>
      <c r="U141" s="468"/>
      <c r="V141" s="468"/>
      <c r="W141" s="468"/>
      <c r="X141" s="468"/>
      <c r="Y141" s="468"/>
      <c r="Z141" s="468"/>
      <c r="AA141" s="468"/>
      <c r="AB141" s="468"/>
      <c r="AC141" s="468"/>
      <c r="AD141" s="468"/>
      <c r="AE141" s="468"/>
      <c r="AF141" s="468"/>
      <c r="AG141" s="468"/>
      <c r="AH141" s="468"/>
      <c r="AI141" s="468"/>
      <c r="AJ141" s="468"/>
      <c r="AK141" s="468"/>
      <c r="AL141" s="468"/>
      <c r="AM141" s="468"/>
      <c r="AN141" s="468"/>
      <c r="AO141" s="468"/>
      <c r="AP141" s="468"/>
      <c r="AQ141" s="468"/>
      <c r="AR141" s="468"/>
      <c r="AS141" s="468"/>
      <c r="AT141" s="468"/>
      <c r="AU141" s="468"/>
      <c r="AV141" s="468"/>
      <c r="AW141" s="468"/>
      <c r="AX141" s="468"/>
      <c r="AY141" s="468"/>
      <c r="AZ141" s="468"/>
      <c r="BA141" s="468"/>
      <c r="BB141" s="468"/>
      <c r="BC141" s="468"/>
      <c r="BD141" s="468"/>
      <c r="BE141" s="468"/>
      <c r="BF141" s="468"/>
      <c r="BG141" s="468"/>
      <c r="BH141" s="468"/>
      <c r="BI141" s="468"/>
      <c r="BJ141" s="468"/>
    </row>
    <row r="142" spans="1:62" s="177" customFormat="1" ht="14.1" customHeight="1">
      <c r="A142" s="240" t="s">
        <v>3428</v>
      </c>
      <c r="B142" s="240" t="s">
        <v>3872</v>
      </c>
      <c r="C142" s="816">
        <v>2035644</v>
      </c>
      <c r="D142" s="818">
        <v>45505</v>
      </c>
      <c r="E142" s="188" t="s">
        <v>3873</v>
      </c>
      <c r="F142" s="670">
        <v>4000000</v>
      </c>
      <c r="G142" s="231">
        <v>3999565</v>
      </c>
      <c r="H142" s="231">
        <f t="shared" si="4"/>
        <v>435</v>
      </c>
      <c r="I142" s="468"/>
      <c r="J142" s="468"/>
      <c r="K142" s="468"/>
      <c r="L142" s="468"/>
      <c r="M142" s="468"/>
      <c r="N142" s="468"/>
      <c r="O142" s="468"/>
      <c r="P142" s="468"/>
      <c r="Q142" s="468"/>
      <c r="R142" s="468"/>
      <c r="S142" s="468"/>
      <c r="T142" s="468"/>
      <c r="U142" s="468"/>
      <c r="V142" s="468"/>
      <c r="W142" s="468"/>
      <c r="X142" s="468"/>
      <c r="Y142" s="468"/>
      <c r="Z142" s="468"/>
      <c r="AA142" s="468"/>
      <c r="AB142" s="468"/>
      <c r="AC142" s="468"/>
      <c r="AD142" s="468"/>
      <c r="AE142" s="468"/>
      <c r="AF142" s="468"/>
      <c r="AG142" s="468"/>
      <c r="AH142" s="468"/>
      <c r="AI142" s="468"/>
      <c r="AJ142" s="468"/>
      <c r="AK142" s="468"/>
      <c r="AL142" s="468"/>
      <c r="AM142" s="468"/>
      <c r="AN142" s="468"/>
      <c r="AO142" s="468"/>
      <c r="AP142" s="468"/>
      <c r="AQ142" s="468"/>
      <c r="AR142" s="468"/>
      <c r="AS142" s="468"/>
      <c r="AT142" s="468"/>
      <c r="AU142" s="468"/>
      <c r="AV142" s="468"/>
      <c r="AW142" s="468"/>
      <c r="AX142" s="468"/>
      <c r="AY142" s="468"/>
      <c r="AZ142" s="468"/>
      <c r="BA142" s="468"/>
      <c r="BB142" s="468"/>
      <c r="BC142" s="468"/>
      <c r="BD142" s="468"/>
      <c r="BE142" s="468"/>
      <c r="BF142" s="468"/>
      <c r="BG142" s="468"/>
      <c r="BH142" s="468"/>
      <c r="BI142" s="468"/>
      <c r="BJ142" s="468"/>
    </row>
    <row r="143" spans="1:62" s="177" customFormat="1" ht="14.1" customHeight="1">
      <c r="A143" s="240" t="s">
        <v>3428</v>
      </c>
      <c r="B143" s="240" t="s">
        <v>3874</v>
      </c>
      <c r="C143" s="816">
        <v>2035629</v>
      </c>
      <c r="D143" s="819">
        <v>45505</v>
      </c>
      <c r="E143" s="230" t="s">
        <v>3875</v>
      </c>
      <c r="F143" s="231">
        <v>1498024</v>
      </c>
      <c r="G143" s="231">
        <v>1497463</v>
      </c>
      <c r="H143" s="231">
        <f t="shared" si="4"/>
        <v>561</v>
      </c>
      <c r="I143" s="468"/>
      <c r="J143" s="468"/>
      <c r="K143" s="468"/>
      <c r="L143" s="468"/>
      <c r="M143" s="468"/>
      <c r="N143" s="468"/>
      <c r="O143" s="468"/>
      <c r="P143" s="468"/>
      <c r="Q143" s="468"/>
      <c r="R143" s="468"/>
      <c r="S143" s="468"/>
      <c r="T143" s="468"/>
      <c r="U143" s="468"/>
      <c r="V143" s="468"/>
      <c r="W143" s="468"/>
      <c r="X143" s="468"/>
      <c r="Y143" s="468"/>
      <c r="Z143" s="468"/>
      <c r="AA143" s="468"/>
      <c r="AB143" s="468"/>
      <c r="AC143" s="468"/>
      <c r="AD143" s="468"/>
      <c r="AE143" s="468"/>
      <c r="AF143" s="468"/>
      <c r="AG143" s="468"/>
      <c r="AH143" s="468"/>
      <c r="AI143" s="468"/>
      <c r="AJ143" s="468"/>
      <c r="AK143" s="468"/>
      <c r="AL143" s="468"/>
      <c r="AM143" s="468"/>
      <c r="AN143" s="468"/>
      <c r="AO143" s="468"/>
      <c r="AP143" s="468"/>
      <c r="AQ143" s="468"/>
      <c r="AR143" s="468"/>
      <c r="AS143" s="468"/>
      <c r="AT143" s="468"/>
      <c r="AU143" s="468"/>
      <c r="AV143" s="468"/>
      <c r="AW143" s="468"/>
      <c r="AX143" s="468"/>
      <c r="AY143" s="468"/>
      <c r="AZ143" s="468"/>
      <c r="BA143" s="468"/>
      <c r="BB143" s="468"/>
      <c r="BC143" s="468"/>
      <c r="BD143" s="468"/>
      <c r="BE143" s="468"/>
      <c r="BF143" s="468"/>
      <c r="BG143" s="468"/>
      <c r="BH143" s="468"/>
      <c r="BI143" s="468"/>
      <c r="BJ143" s="468"/>
    </row>
    <row r="144" spans="1:62" s="177" customFormat="1" ht="14.1" customHeight="1">
      <c r="A144" s="240" t="s">
        <v>3428</v>
      </c>
      <c r="B144" s="240" t="s">
        <v>2877</v>
      </c>
      <c r="C144" s="816">
        <v>2035643</v>
      </c>
      <c r="D144" s="817" t="s">
        <v>1300</v>
      </c>
      <c r="E144" s="230" t="s">
        <v>3876</v>
      </c>
      <c r="F144" s="231">
        <v>1500000</v>
      </c>
      <c r="G144" s="231">
        <v>1499281.15</v>
      </c>
      <c r="H144" s="231">
        <f t="shared" si="4"/>
        <v>718.85000000009313</v>
      </c>
      <c r="I144" s="468"/>
      <c r="J144" s="468"/>
      <c r="K144" s="468"/>
      <c r="L144" s="468"/>
      <c r="M144" s="468"/>
      <c r="N144" s="468"/>
      <c r="O144" s="468"/>
      <c r="P144" s="468"/>
      <c r="Q144" s="468"/>
      <c r="R144" s="468"/>
      <c r="S144" s="468"/>
      <c r="T144" s="468"/>
      <c r="U144" s="468"/>
      <c r="V144" s="468"/>
      <c r="W144" s="468"/>
      <c r="X144" s="468"/>
      <c r="Y144" s="468"/>
      <c r="Z144" s="468"/>
      <c r="AA144" s="468"/>
      <c r="AB144" s="468"/>
      <c r="AC144" s="468"/>
      <c r="AD144" s="468"/>
      <c r="AE144" s="468"/>
      <c r="AF144" s="468"/>
      <c r="AG144" s="468"/>
      <c r="AH144" s="468"/>
      <c r="AI144" s="468"/>
      <c r="AJ144" s="468"/>
      <c r="AK144" s="468"/>
      <c r="AL144" s="468"/>
      <c r="AM144" s="468"/>
      <c r="AN144" s="468"/>
      <c r="AO144" s="468"/>
      <c r="AP144" s="468"/>
      <c r="AQ144" s="468"/>
      <c r="AR144" s="468"/>
      <c r="AS144" s="468"/>
      <c r="AT144" s="468"/>
      <c r="AU144" s="468"/>
      <c r="AV144" s="468"/>
      <c r="AW144" s="468"/>
      <c r="AX144" s="468"/>
      <c r="AY144" s="468"/>
      <c r="AZ144" s="468"/>
      <c r="BA144" s="468"/>
      <c r="BB144" s="468"/>
      <c r="BC144" s="468"/>
      <c r="BD144" s="468"/>
      <c r="BE144" s="468"/>
      <c r="BF144" s="468"/>
      <c r="BG144" s="468"/>
      <c r="BH144" s="468"/>
      <c r="BI144" s="468"/>
      <c r="BJ144" s="468"/>
    </row>
    <row r="145" spans="1:62" s="177" customFormat="1" ht="14.1" customHeight="1">
      <c r="A145" s="240" t="s">
        <v>3428</v>
      </c>
      <c r="B145" s="240" t="s">
        <v>3877</v>
      </c>
      <c r="C145" s="816">
        <v>20335623</v>
      </c>
      <c r="D145" s="817">
        <v>45505</v>
      </c>
      <c r="E145" s="230" t="s">
        <v>3878</v>
      </c>
      <c r="F145" s="231">
        <v>1471158</v>
      </c>
      <c r="G145" s="231">
        <v>1470416</v>
      </c>
      <c r="H145" s="231">
        <f t="shared" si="4"/>
        <v>742</v>
      </c>
      <c r="I145" s="468"/>
      <c r="J145" s="468"/>
      <c r="K145" s="468"/>
      <c r="L145" s="468"/>
      <c r="M145" s="468"/>
      <c r="N145" s="468"/>
      <c r="O145" s="468"/>
      <c r="P145" s="468"/>
      <c r="Q145" s="468"/>
      <c r="R145" s="468"/>
      <c r="S145" s="468"/>
      <c r="T145" s="468"/>
      <c r="U145" s="468"/>
      <c r="V145" s="468"/>
      <c r="W145" s="468"/>
      <c r="X145" s="468"/>
      <c r="Y145" s="468"/>
      <c r="Z145" s="468"/>
      <c r="AA145" s="468"/>
      <c r="AB145" s="468"/>
      <c r="AC145" s="468"/>
      <c r="AD145" s="468"/>
      <c r="AE145" s="468"/>
      <c r="AF145" s="468"/>
      <c r="AG145" s="468"/>
      <c r="AH145" s="468"/>
      <c r="AI145" s="468"/>
      <c r="AJ145" s="468"/>
      <c r="AK145" s="468"/>
      <c r="AL145" s="468"/>
      <c r="AM145" s="468"/>
      <c r="AN145" s="468"/>
      <c r="AO145" s="468"/>
      <c r="AP145" s="468"/>
      <c r="AQ145" s="468"/>
      <c r="AR145" s="468"/>
      <c r="AS145" s="468"/>
      <c r="AT145" s="468"/>
      <c r="AU145" s="468"/>
      <c r="AV145" s="468"/>
      <c r="AW145" s="468"/>
      <c r="AX145" s="468"/>
      <c r="AY145" s="468"/>
      <c r="AZ145" s="468"/>
      <c r="BA145" s="468"/>
      <c r="BB145" s="468"/>
      <c r="BC145" s="468"/>
      <c r="BD145" s="468"/>
      <c r="BE145" s="468"/>
      <c r="BF145" s="468"/>
      <c r="BG145" s="468"/>
      <c r="BH145" s="468"/>
      <c r="BI145" s="468"/>
      <c r="BJ145" s="468"/>
    </row>
    <row r="146" spans="1:62" s="177" customFormat="1" ht="14.1" customHeight="1">
      <c r="A146" s="240" t="s">
        <v>3428</v>
      </c>
      <c r="B146" s="240" t="s">
        <v>2755</v>
      </c>
      <c r="C146" s="816">
        <v>2193446</v>
      </c>
      <c r="D146" s="817" t="s">
        <v>3879</v>
      </c>
      <c r="E146" s="230" t="s">
        <v>3880</v>
      </c>
      <c r="F146" s="231">
        <v>1498894</v>
      </c>
      <c r="G146" s="231">
        <v>1498111</v>
      </c>
      <c r="H146" s="231">
        <f t="shared" si="4"/>
        <v>783</v>
      </c>
      <c r="I146" s="468"/>
      <c r="J146" s="468"/>
      <c r="K146" s="468"/>
      <c r="L146" s="468"/>
      <c r="M146" s="468"/>
      <c r="N146" s="468"/>
      <c r="O146" s="468"/>
      <c r="P146" s="468"/>
      <c r="Q146" s="468"/>
      <c r="R146" s="468"/>
      <c r="S146" s="468"/>
      <c r="T146" s="468"/>
      <c r="U146" s="468"/>
      <c r="V146" s="468"/>
      <c r="W146" s="468"/>
      <c r="X146" s="468"/>
      <c r="Y146" s="468"/>
      <c r="Z146" s="468"/>
      <c r="AA146" s="468"/>
      <c r="AB146" s="468"/>
      <c r="AC146" s="468"/>
      <c r="AD146" s="468"/>
      <c r="AE146" s="468"/>
      <c r="AF146" s="468"/>
      <c r="AG146" s="468"/>
      <c r="AH146" s="468"/>
      <c r="AI146" s="468"/>
      <c r="AJ146" s="468"/>
      <c r="AK146" s="468"/>
      <c r="AL146" s="468"/>
      <c r="AM146" s="468"/>
      <c r="AN146" s="468"/>
      <c r="AO146" s="468"/>
      <c r="AP146" s="468"/>
      <c r="AQ146" s="468"/>
      <c r="AR146" s="468"/>
      <c r="AS146" s="468"/>
      <c r="AT146" s="468"/>
      <c r="AU146" s="468"/>
      <c r="AV146" s="468"/>
      <c r="AW146" s="468"/>
      <c r="AX146" s="468"/>
      <c r="AY146" s="468"/>
      <c r="AZ146" s="468"/>
      <c r="BA146" s="468"/>
      <c r="BB146" s="468"/>
      <c r="BC146" s="468"/>
      <c r="BD146" s="468"/>
      <c r="BE146" s="468"/>
      <c r="BF146" s="468"/>
      <c r="BG146" s="468"/>
      <c r="BH146" s="468"/>
      <c r="BI146" s="468"/>
      <c r="BJ146" s="468"/>
    </row>
    <row r="147" spans="1:62" s="177" customFormat="1" ht="14.1" customHeight="1">
      <c r="A147" s="240" t="s">
        <v>3428</v>
      </c>
      <c r="B147" s="240" t="s">
        <v>3881</v>
      </c>
      <c r="C147" s="816">
        <v>2193419</v>
      </c>
      <c r="D147" s="817" t="s">
        <v>3882</v>
      </c>
      <c r="E147" s="230" t="s">
        <v>3883</v>
      </c>
      <c r="F147" s="670">
        <v>9329880</v>
      </c>
      <c r="G147" s="231">
        <v>9328221.1999999993</v>
      </c>
      <c r="H147" s="231">
        <f t="shared" si="4"/>
        <v>1658.8000000007451</v>
      </c>
      <c r="I147" s="468"/>
      <c r="J147" s="468"/>
      <c r="K147" s="468"/>
      <c r="L147" s="468"/>
      <c r="M147" s="468"/>
      <c r="N147" s="468"/>
      <c r="O147" s="468"/>
      <c r="P147" s="468"/>
      <c r="Q147" s="468"/>
      <c r="R147" s="468"/>
      <c r="S147" s="468"/>
      <c r="T147" s="468"/>
      <c r="U147" s="468"/>
      <c r="V147" s="468"/>
      <c r="W147" s="468"/>
      <c r="X147" s="468"/>
      <c r="Y147" s="468"/>
      <c r="Z147" s="468"/>
      <c r="AA147" s="468"/>
      <c r="AB147" s="468"/>
      <c r="AC147" s="468"/>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68"/>
      <c r="AY147" s="468"/>
      <c r="AZ147" s="468"/>
      <c r="BA147" s="468"/>
      <c r="BB147" s="468"/>
      <c r="BC147" s="468"/>
      <c r="BD147" s="468"/>
      <c r="BE147" s="468"/>
      <c r="BF147" s="468"/>
      <c r="BG147" s="468"/>
      <c r="BH147" s="468"/>
      <c r="BI147" s="468"/>
      <c r="BJ147" s="468"/>
    </row>
    <row r="148" spans="1:62" s="177" customFormat="1" ht="14.1" customHeight="1">
      <c r="A148" s="240" t="s">
        <v>3428</v>
      </c>
      <c r="B148" s="240" t="s">
        <v>3884</v>
      </c>
      <c r="C148" s="816">
        <v>2193418</v>
      </c>
      <c r="D148" s="818" t="s">
        <v>3882</v>
      </c>
      <c r="E148" s="230" t="s">
        <v>3885</v>
      </c>
      <c r="F148" s="670">
        <v>7250696</v>
      </c>
      <c r="G148" s="231">
        <v>7242576</v>
      </c>
      <c r="H148" s="231">
        <f t="shared" si="4"/>
        <v>8120</v>
      </c>
      <c r="I148" s="468"/>
      <c r="J148" s="468"/>
      <c r="K148" s="468"/>
      <c r="L148" s="468"/>
      <c r="M148" s="468"/>
      <c r="N148" s="468"/>
      <c r="O148" s="468"/>
      <c r="P148" s="468"/>
      <c r="Q148" s="468"/>
      <c r="R148" s="468"/>
      <c r="S148" s="468"/>
      <c r="T148" s="468"/>
      <c r="U148" s="468"/>
      <c r="V148" s="468"/>
      <c r="W148" s="468"/>
      <c r="X148" s="468"/>
      <c r="Y148" s="468"/>
      <c r="Z148" s="468"/>
      <c r="AA148" s="468"/>
      <c r="AB148" s="468"/>
      <c r="AC148" s="468"/>
      <c r="AD148" s="468"/>
      <c r="AE148" s="468"/>
      <c r="AF148" s="468"/>
      <c r="AG148" s="468"/>
      <c r="AH148" s="468"/>
      <c r="AI148" s="468"/>
      <c r="AJ148" s="468"/>
      <c r="AK148" s="468"/>
      <c r="AL148" s="468"/>
      <c r="AM148" s="468"/>
      <c r="AN148" s="468"/>
      <c r="AO148" s="468"/>
      <c r="AP148" s="468"/>
      <c r="AQ148" s="468"/>
      <c r="AR148" s="468"/>
      <c r="AS148" s="468"/>
      <c r="AT148" s="468"/>
      <c r="AU148" s="468"/>
      <c r="AV148" s="468"/>
      <c r="AW148" s="468"/>
      <c r="AX148" s="468"/>
      <c r="AY148" s="468"/>
      <c r="AZ148" s="468"/>
      <c r="BA148" s="468"/>
      <c r="BB148" s="468"/>
      <c r="BC148" s="468"/>
      <c r="BD148" s="468"/>
      <c r="BE148" s="468"/>
      <c r="BF148" s="468"/>
      <c r="BG148" s="468"/>
      <c r="BH148" s="468"/>
      <c r="BI148" s="468"/>
      <c r="BJ148" s="468"/>
    </row>
    <row r="149" spans="1:62" s="177" customFormat="1" ht="14.1" customHeight="1">
      <c r="A149" s="240" t="s">
        <v>3428</v>
      </c>
      <c r="B149" s="240" t="s">
        <v>3886</v>
      </c>
      <c r="C149" s="816">
        <v>2035602</v>
      </c>
      <c r="D149" s="817">
        <v>45149</v>
      </c>
      <c r="E149" s="230" t="s">
        <v>3887</v>
      </c>
      <c r="F149" s="231">
        <v>6102760</v>
      </c>
      <c r="G149" s="231">
        <v>6065210.7999999998</v>
      </c>
      <c r="H149" s="231">
        <f t="shared" si="4"/>
        <v>37549.200000000186</v>
      </c>
      <c r="I149" s="468"/>
      <c r="J149" s="468"/>
      <c r="K149" s="468"/>
      <c r="L149" s="468"/>
      <c r="M149" s="468"/>
      <c r="N149" s="468"/>
      <c r="O149" s="468"/>
      <c r="P149" s="468"/>
      <c r="Q149" s="468"/>
      <c r="R149" s="468"/>
      <c r="S149" s="468"/>
      <c r="T149" s="468"/>
      <c r="U149" s="468"/>
      <c r="V149" s="468"/>
      <c r="W149" s="468"/>
      <c r="X149" s="468"/>
      <c r="Y149" s="468"/>
      <c r="Z149" s="468"/>
      <c r="AA149" s="468"/>
      <c r="AB149" s="468"/>
      <c r="AC149" s="468"/>
      <c r="AD149" s="468"/>
      <c r="AE149" s="468"/>
      <c r="AF149" s="468"/>
      <c r="AG149" s="468"/>
      <c r="AH149" s="468"/>
      <c r="AI149" s="468"/>
      <c r="AJ149" s="468"/>
      <c r="AK149" s="468"/>
      <c r="AL149" s="468"/>
      <c r="AM149" s="468"/>
      <c r="AN149" s="468"/>
      <c r="AO149" s="468"/>
      <c r="AP149" s="468"/>
      <c r="AQ149" s="468"/>
      <c r="AR149" s="468"/>
      <c r="AS149" s="468"/>
      <c r="AT149" s="468"/>
      <c r="AU149" s="468"/>
      <c r="AV149" s="468"/>
      <c r="AW149" s="468"/>
      <c r="AX149" s="468"/>
      <c r="AY149" s="468"/>
      <c r="AZ149" s="468"/>
      <c r="BA149" s="468"/>
      <c r="BB149" s="468"/>
      <c r="BC149" s="468"/>
      <c r="BD149" s="468"/>
      <c r="BE149" s="468"/>
      <c r="BF149" s="468"/>
      <c r="BG149" s="468"/>
      <c r="BH149" s="468"/>
      <c r="BI149" s="468"/>
      <c r="BJ149" s="468"/>
    </row>
    <row r="150" spans="1:62" s="177" customFormat="1" ht="14.1" customHeight="1">
      <c r="A150" s="240" t="s">
        <v>3428</v>
      </c>
      <c r="B150" s="240" t="s">
        <v>3888</v>
      </c>
      <c r="C150" s="816">
        <v>2035615</v>
      </c>
      <c r="D150" s="820">
        <v>45149</v>
      </c>
      <c r="E150" s="230" t="s">
        <v>3889</v>
      </c>
      <c r="F150" s="670">
        <v>8657401</v>
      </c>
      <c r="G150" s="231">
        <v>8606593</v>
      </c>
      <c r="H150" s="231">
        <f t="shared" si="4"/>
        <v>50808</v>
      </c>
      <c r="I150" s="468"/>
      <c r="J150" s="468"/>
      <c r="K150" s="468"/>
      <c r="L150" s="468"/>
      <c r="M150" s="468"/>
      <c r="N150" s="468"/>
      <c r="O150" s="468"/>
      <c r="P150" s="468"/>
      <c r="Q150" s="468"/>
      <c r="R150" s="468"/>
      <c r="S150" s="468"/>
      <c r="T150" s="468"/>
      <c r="U150" s="468"/>
      <c r="V150" s="468"/>
      <c r="W150" s="468"/>
      <c r="X150" s="468"/>
      <c r="Y150" s="468"/>
      <c r="Z150" s="468"/>
      <c r="AA150" s="468"/>
      <c r="AB150" s="468"/>
      <c r="AC150" s="468"/>
      <c r="AD150" s="468"/>
      <c r="AE150" s="468"/>
      <c r="AF150" s="468"/>
      <c r="AG150" s="468"/>
      <c r="AH150" s="468"/>
      <c r="AI150" s="468"/>
      <c r="AJ150" s="468"/>
      <c r="AK150" s="468"/>
      <c r="AL150" s="468"/>
      <c r="AM150" s="468"/>
      <c r="AN150" s="468"/>
      <c r="AO150" s="468"/>
      <c r="AP150" s="468"/>
      <c r="AQ150" s="468"/>
      <c r="AR150" s="468"/>
      <c r="AS150" s="468"/>
      <c r="AT150" s="468"/>
      <c r="AU150" s="468"/>
      <c r="AV150" s="468"/>
      <c r="AW150" s="468"/>
      <c r="AX150" s="468"/>
      <c r="AY150" s="468"/>
      <c r="AZ150" s="468"/>
      <c r="BA150" s="468"/>
      <c r="BB150" s="468"/>
      <c r="BC150" s="468"/>
      <c r="BD150" s="468"/>
      <c r="BE150" s="468"/>
      <c r="BF150" s="468"/>
      <c r="BG150" s="468"/>
      <c r="BH150" s="468"/>
      <c r="BI150" s="468"/>
      <c r="BJ150" s="468"/>
    </row>
    <row r="151" spans="1:62" s="177" customFormat="1" ht="14.1" customHeight="1">
      <c r="A151" s="240" t="s">
        <v>3428</v>
      </c>
      <c r="B151" s="240" t="s">
        <v>3890</v>
      </c>
      <c r="C151" s="816">
        <v>2193421</v>
      </c>
      <c r="D151" s="820" t="s">
        <v>3891</v>
      </c>
      <c r="E151" s="230" t="s">
        <v>3892</v>
      </c>
      <c r="F151" s="670">
        <v>5996863.5999999996</v>
      </c>
      <c r="G151" s="231"/>
      <c r="H151" s="231"/>
      <c r="I151" s="468"/>
      <c r="J151" s="468"/>
      <c r="K151" s="468"/>
      <c r="L151" s="468"/>
      <c r="M151" s="468"/>
      <c r="N151" s="468"/>
      <c r="O151" s="468"/>
      <c r="P151" s="468"/>
      <c r="Q151" s="468"/>
      <c r="R151" s="468"/>
      <c r="S151" s="468"/>
      <c r="T151" s="468"/>
      <c r="U151" s="468"/>
      <c r="V151" s="468"/>
      <c r="W151" s="468"/>
      <c r="X151" s="468"/>
      <c r="Y151" s="468"/>
      <c r="Z151" s="468"/>
      <c r="AA151" s="468"/>
      <c r="AB151" s="468"/>
      <c r="AC151" s="468"/>
      <c r="AD151" s="468"/>
      <c r="AE151" s="468"/>
      <c r="AF151" s="468"/>
      <c r="AG151" s="468"/>
      <c r="AH151" s="468"/>
      <c r="AI151" s="468"/>
      <c r="AJ151" s="468"/>
      <c r="AK151" s="468"/>
      <c r="AL151" s="468"/>
      <c r="AM151" s="468"/>
      <c r="AN151" s="468"/>
      <c r="AO151" s="468"/>
      <c r="AP151" s="468"/>
      <c r="AQ151" s="468"/>
      <c r="AR151" s="468"/>
      <c r="AS151" s="468"/>
      <c r="AT151" s="468"/>
      <c r="AU151" s="468"/>
      <c r="AV151" s="468"/>
      <c r="AW151" s="468"/>
      <c r="AX151" s="468"/>
      <c r="AY151" s="468"/>
      <c r="AZ151" s="468"/>
      <c r="BA151" s="468"/>
      <c r="BB151" s="468"/>
      <c r="BC151" s="468"/>
      <c r="BD151" s="468"/>
      <c r="BE151" s="468"/>
      <c r="BF151" s="468"/>
      <c r="BG151" s="468"/>
      <c r="BH151" s="468"/>
      <c r="BI151" s="468"/>
      <c r="BJ151" s="468"/>
    </row>
    <row r="152" spans="1:62" s="177" customFormat="1" ht="14.1" customHeight="1">
      <c r="A152" s="240" t="s">
        <v>3428</v>
      </c>
      <c r="B152" s="240" t="s">
        <v>3893</v>
      </c>
      <c r="C152" s="816">
        <v>2035606</v>
      </c>
      <c r="D152" s="817">
        <v>45210</v>
      </c>
      <c r="E152" s="230" t="s">
        <v>3894</v>
      </c>
      <c r="F152" s="231">
        <v>6480236.7599999998</v>
      </c>
      <c r="G152" s="231">
        <v>6252834.4000000004</v>
      </c>
      <c r="H152" s="231">
        <f t="shared" ref="H152:H190" si="5">F152-G152</f>
        <v>227402.3599999994</v>
      </c>
      <c r="I152" s="468"/>
      <c r="J152" s="468"/>
      <c r="K152" s="468"/>
      <c r="L152" s="468"/>
      <c r="M152" s="468"/>
      <c r="N152" s="468"/>
      <c r="O152" s="468"/>
      <c r="P152" s="468"/>
      <c r="Q152" s="468"/>
      <c r="R152" s="468"/>
      <c r="S152" s="468"/>
      <c r="T152" s="468"/>
      <c r="U152" s="468"/>
      <c r="V152" s="468"/>
      <c r="W152" s="468"/>
      <c r="X152" s="468"/>
      <c r="Y152" s="468"/>
      <c r="Z152" s="468"/>
      <c r="AA152" s="468"/>
      <c r="AB152" s="468"/>
      <c r="AC152" s="468"/>
      <c r="AD152" s="468"/>
      <c r="AE152" s="468"/>
      <c r="AF152" s="468"/>
      <c r="AG152" s="468"/>
      <c r="AH152" s="468"/>
      <c r="AI152" s="468"/>
      <c r="AJ152" s="468"/>
      <c r="AK152" s="468"/>
      <c r="AL152" s="468"/>
      <c r="AM152" s="468"/>
      <c r="AN152" s="468"/>
      <c r="AO152" s="468"/>
      <c r="AP152" s="468"/>
      <c r="AQ152" s="468"/>
      <c r="AR152" s="468"/>
      <c r="AS152" s="468"/>
      <c r="AT152" s="468"/>
      <c r="AU152" s="468"/>
      <c r="AV152" s="468"/>
      <c r="AW152" s="468"/>
      <c r="AX152" s="468"/>
      <c r="AY152" s="468"/>
      <c r="AZ152" s="468"/>
      <c r="BA152" s="468"/>
      <c r="BB152" s="468"/>
      <c r="BC152" s="468"/>
      <c r="BD152" s="468"/>
      <c r="BE152" s="468"/>
      <c r="BF152" s="468"/>
      <c r="BG152" s="468"/>
      <c r="BH152" s="468"/>
      <c r="BI152" s="468"/>
      <c r="BJ152" s="468"/>
    </row>
    <row r="153" spans="1:62" s="177" customFormat="1" ht="14.1" customHeight="1">
      <c r="A153" s="240" t="s">
        <v>3428</v>
      </c>
      <c r="B153" s="240" t="s">
        <v>3881</v>
      </c>
      <c r="C153" s="816">
        <v>2193422</v>
      </c>
      <c r="D153" s="818" t="s">
        <v>3882</v>
      </c>
      <c r="E153" s="230" t="s">
        <v>3895</v>
      </c>
      <c r="F153" s="670">
        <v>7469620</v>
      </c>
      <c r="G153" s="231"/>
      <c r="H153" s="231">
        <f t="shared" si="5"/>
        <v>7469620</v>
      </c>
      <c r="I153" s="468"/>
      <c r="J153" s="468"/>
      <c r="K153" s="468"/>
      <c r="L153" s="468"/>
      <c r="M153" s="468"/>
      <c r="N153" s="468"/>
      <c r="O153" s="468"/>
      <c r="P153" s="468"/>
      <c r="Q153" s="468"/>
      <c r="R153" s="468"/>
      <c r="S153" s="468"/>
      <c r="T153" s="468"/>
      <c r="U153" s="468"/>
      <c r="V153" s="468"/>
      <c r="W153" s="468"/>
      <c r="X153" s="468"/>
      <c r="Y153" s="468"/>
      <c r="Z153" s="468"/>
      <c r="AA153" s="468"/>
      <c r="AB153" s="468"/>
      <c r="AC153" s="468"/>
      <c r="AD153" s="468"/>
      <c r="AE153" s="468"/>
      <c r="AF153" s="468"/>
      <c r="AG153" s="468"/>
      <c r="AH153" s="468"/>
      <c r="AI153" s="468"/>
      <c r="AJ153" s="468"/>
      <c r="AK153" s="468"/>
      <c r="AL153" s="468"/>
      <c r="AM153" s="468"/>
      <c r="AN153" s="468"/>
      <c r="AO153" s="468"/>
      <c r="AP153" s="468"/>
      <c r="AQ153" s="468"/>
      <c r="AR153" s="468"/>
      <c r="AS153" s="468"/>
      <c r="AT153" s="468"/>
      <c r="AU153" s="468"/>
      <c r="AV153" s="468"/>
      <c r="AW153" s="468"/>
      <c r="AX153" s="468"/>
      <c r="AY153" s="468"/>
      <c r="AZ153" s="468"/>
      <c r="BA153" s="468"/>
      <c r="BB153" s="468"/>
      <c r="BC153" s="468"/>
      <c r="BD153" s="468"/>
      <c r="BE153" s="468"/>
      <c r="BF153" s="468"/>
      <c r="BG153" s="468"/>
      <c r="BH153" s="468"/>
      <c r="BI153" s="468"/>
      <c r="BJ153" s="468"/>
    </row>
    <row r="154" spans="1:62" s="177" customFormat="1" ht="14.1" customHeight="1">
      <c r="A154" s="240" t="s">
        <v>3428</v>
      </c>
      <c r="B154" s="240" t="s">
        <v>3896</v>
      </c>
      <c r="C154" s="816">
        <v>2035646</v>
      </c>
      <c r="D154" s="819">
        <v>45505</v>
      </c>
      <c r="E154" s="230" t="s">
        <v>3897</v>
      </c>
      <c r="F154" s="231">
        <v>4492984.5</v>
      </c>
      <c r="G154" s="231"/>
      <c r="H154" s="231">
        <f t="shared" si="5"/>
        <v>4492984.5</v>
      </c>
      <c r="I154" s="468"/>
      <c r="J154" s="468"/>
      <c r="K154" s="468"/>
      <c r="L154" s="468"/>
      <c r="M154" s="468"/>
      <c r="N154" s="468"/>
      <c r="O154" s="468"/>
      <c r="P154" s="468"/>
      <c r="Q154" s="468"/>
      <c r="R154" s="468"/>
      <c r="S154" s="468"/>
      <c r="T154" s="468"/>
      <c r="U154" s="468"/>
      <c r="V154" s="468"/>
      <c r="W154" s="468"/>
      <c r="X154" s="468"/>
      <c r="Y154" s="468"/>
      <c r="Z154" s="468"/>
      <c r="AA154" s="468"/>
      <c r="AB154" s="468"/>
      <c r="AC154" s="468"/>
      <c r="AD154" s="468"/>
      <c r="AE154" s="468"/>
      <c r="AF154" s="468"/>
      <c r="AG154" s="468"/>
      <c r="AH154" s="468"/>
      <c r="AI154" s="468"/>
      <c r="AJ154" s="468"/>
      <c r="AK154" s="468"/>
      <c r="AL154" s="468"/>
      <c r="AM154" s="468"/>
      <c r="AN154" s="468"/>
      <c r="AO154" s="468"/>
      <c r="AP154" s="468"/>
      <c r="AQ154" s="468"/>
      <c r="AR154" s="468"/>
      <c r="AS154" s="468"/>
      <c r="AT154" s="468"/>
      <c r="AU154" s="468"/>
      <c r="AV154" s="468"/>
      <c r="AW154" s="468"/>
      <c r="AX154" s="468"/>
      <c r="AY154" s="468"/>
      <c r="AZ154" s="468"/>
      <c r="BA154" s="468"/>
      <c r="BB154" s="468"/>
      <c r="BC154" s="468"/>
      <c r="BD154" s="468"/>
      <c r="BE154" s="468"/>
      <c r="BF154" s="468"/>
      <c r="BG154" s="468"/>
      <c r="BH154" s="468"/>
      <c r="BI154" s="468"/>
      <c r="BJ154" s="468"/>
    </row>
    <row r="155" spans="1:62" s="177" customFormat="1" ht="14.1" customHeight="1">
      <c r="A155" s="240" t="s">
        <v>3428</v>
      </c>
      <c r="B155" s="240" t="s">
        <v>2875</v>
      </c>
      <c r="C155" s="816">
        <v>2035603</v>
      </c>
      <c r="D155" s="819">
        <v>45118</v>
      </c>
      <c r="E155" s="230" t="s">
        <v>3898</v>
      </c>
      <c r="F155" s="231">
        <v>13830073.1</v>
      </c>
      <c r="G155" s="231"/>
      <c r="H155" s="231">
        <f t="shared" si="5"/>
        <v>13830073.1</v>
      </c>
      <c r="I155" s="468"/>
      <c r="J155" s="468"/>
      <c r="K155" s="468"/>
      <c r="L155" s="468"/>
      <c r="M155" s="468"/>
      <c r="N155" s="468"/>
      <c r="O155" s="468"/>
      <c r="P155" s="468"/>
      <c r="Q155" s="468"/>
      <c r="R155" s="468"/>
      <c r="S155" s="468"/>
      <c r="T155" s="468"/>
      <c r="U155" s="468"/>
      <c r="V155" s="468"/>
      <c r="W155" s="468"/>
      <c r="X155" s="468"/>
      <c r="Y155" s="468"/>
      <c r="Z155" s="468"/>
      <c r="AA155" s="468"/>
      <c r="AB155" s="468"/>
      <c r="AC155" s="468"/>
      <c r="AD155" s="468"/>
      <c r="AE155" s="468"/>
      <c r="AF155" s="468"/>
      <c r="AG155" s="468"/>
      <c r="AH155" s="468"/>
      <c r="AI155" s="468"/>
      <c r="AJ155" s="468"/>
      <c r="AK155" s="468"/>
      <c r="AL155" s="468"/>
      <c r="AM155" s="468"/>
      <c r="AN155" s="468"/>
      <c r="AO155" s="468"/>
      <c r="AP155" s="468"/>
      <c r="AQ155" s="468"/>
      <c r="AR155" s="468"/>
      <c r="AS155" s="468"/>
      <c r="AT155" s="468"/>
      <c r="AU155" s="468"/>
      <c r="AV155" s="468"/>
      <c r="AW155" s="468"/>
      <c r="AX155" s="468"/>
      <c r="AY155" s="468"/>
      <c r="AZ155" s="468"/>
      <c r="BA155" s="468"/>
      <c r="BB155" s="468"/>
      <c r="BC155" s="468"/>
      <c r="BD155" s="468"/>
      <c r="BE155" s="468"/>
      <c r="BF155" s="468"/>
      <c r="BG155" s="468"/>
      <c r="BH155" s="468"/>
      <c r="BI155" s="468"/>
      <c r="BJ155" s="468"/>
    </row>
    <row r="156" spans="1:62" s="177" customFormat="1" ht="14.1" customHeight="1">
      <c r="A156" s="240" t="s">
        <v>3448</v>
      </c>
      <c r="B156" s="240" t="s">
        <v>2899</v>
      </c>
      <c r="C156" s="72">
        <v>1280912</v>
      </c>
      <c r="D156" s="72" t="s">
        <v>3899</v>
      </c>
      <c r="E156" s="143" t="s">
        <v>3900</v>
      </c>
      <c r="F156" s="231">
        <v>1032125</v>
      </c>
      <c r="G156" s="231">
        <v>1032125</v>
      </c>
      <c r="H156" s="231">
        <f t="shared" si="5"/>
        <v>0</v>
      </c>
      <c r="I156" s="468"/>
      <c r="J156" s="468"/>
      <c r="K156" s="468"/>
      <c r="L156" s="468"/>
      <c r="M156" s="468"/>
      <c r="N156" s="468"/>
      <c r="O156" s="468"/>
      <c r="P156" s="468"/>
      <c r="Q156" s="468"/>
      <c r="R156" s="468"/>
      <c r="S156" s="468"/>
      <c r="T156" s="468"/>
      <c r="U156" s="468"/>
      <c r="V156" s="468"/>
      <c r="W156" s="468"/>
      <c r="X156" s="468"/>
      <c r="Y156" s="468"/>
      <c r="Z156" s="468"/>
      <c r="AA156" s="468"/>
      <c r="AB156" s="468"/>
      <c r="AC156" s="468"/>
      <c r="AD156" s="468"/>
      <c r="AE156" s="468"/>
      <c r="AF156" s="468"/>
      <c r="AG156" s="468"/>
      <c r="AH156" s="468"/>
      <c r="AI156" s="468"/>
      <c r="AJ156" s="468"/>
      <c r="AK156" s="468"/>
      <c r="AL156" s="468"/>
      <c r="AM156" s="468"/>
      <c r="AN156" s="468"/>
      <c r="AO156" s="468"/>
      <c r="AP156" s="468"/>
      <c r="AQ156" s="468"/>
      <c r="AR156" s="468"/>
      <c r="AS156" s="468"/>
      <c r="AT156" s="468"/>
      <c r="AU156" s="468"/>
      <c r="AV156" s="468"/>
      <c r="AW156" s="468"/>
      <c r="AX156" s="468"/>
      <c r="AY156" s="468"/>
      <c r="AZ156" s="468"/>
      <c r="BA156" s="468"/>
      <c r="BB156" s="468"/>
      <c r="BC156" s="468"/>
      <c r="BD156" s="468"/>
      <c r="BE156" s="468"/>
      <c r="BF156" s="468"/>
      <c r="BG156" s="468"/>
      <c r="BH156" s="468"/>
      <c r="BI156" s="468"/>
      <c r="BJ156" s="468"/>
    </row>
    <row r="157" spans="1:62" s="177" customFormat="1" ht="14.1" customHeight="1">
      <c r="A157" s="240" t="s">
        <v>3448</v>
      </c>
      <c r="B157" s="240" t="s">
        <v>3901</v>
      </c>
      <c r="C157" s="72">
        <v>2090946</v>
      </c>
      <c r="D157" s="835">
        <v>45599</v>
      </c>
      <c r="E157" s="143" t="s">
        <v>3902</v>
      </c>
      <c r="F157" s="231">
        <v>11497859.1</v>
      </c>
      <c r="G157" s="231">
        <v>10061134.300000001</v>
      </c>
      <c r="H157" s="231">
        <f t="shared" si="5"/>
        <v>1436724.7999999989</v>
      </c>
      <c r="I157" s="468"/>
      <c r="J157" s="468"/>
      <c r="K157" s="468"/>
      <c r="L157" s="468"/>
      <c r="M157" s="468"/>
      <c r="N157" s="468"/>
      <c r="O157" s="468"/>
      <c r="P157" s="468"/>
      <c r="Q157" s="468"/>
      <c r="R157" s="468"/>
      <c r="S157" s="468"/>
      <c r="T157" s="468"/>
      <c r="U157" s="468"/>
      <c r="V157" s="468"/>
      <c r="W157" s="468"/>
      <c r="X157" s="468"/>
      <c r="Y157" s="468"/>
      <c r="Z157" s="468"/>
      <c r="AA157" s="468"/>
      <c r="AB157" s="468"/>
      <c r="AC157" s="468"/>
      <c r="AD157" s="468"/>
      <c r="AE157" s="468"/>
      <c r="AF157" s="468"/>
      <c r="AG157" s="468"/>
      <c r="AH157" s="468"/>
      <c r="AI157" s="468"/>
      <c r="AJ157" s="468"/>
      <c r="AK157" s="468"/>
      <c r="AL157" s="468"/>
      <c r="AM157" s="468"/>
      <c r="AN157" s="468"/>
      <c r="AO157" s="468"/>
      <c r="AP157" s="468"/>
      <c r="AQ157" s="468"/>
      <c r="AR157" s="468"/>
      <c r="AS157" s="468"/>
      <c r="AT157" s="468"/>
      <c r="AU157" s="468"/>
      <c r="AV157" s="468"/>
      <c r="AW157" s="468"/>
      <c r="AX157" s="468"/>
      <c r="AY157" s="468"/>
      <c r="AZ157" s="468"/>
      <c r="BA157" s="468"/>
      <c r="BB157" s="468"/>
      <c r="BC157" s="468"/>
      <c r="BD157" s="468"/>
      <c r="BE157" s="468"/>
      <c r="BF157" s="468"/>
      <c r="BG157" s="468"/>
      <c r="BH157" s="468"/>
      <c r="BI157" s="468"/>
      <c r="BJ157" s="468"/>
    </row>
    <row r="158" spans="1:62" s="177" customFormat="1" ht="14.1" customHeight="1">
      <c r="A158" s="240" t="s">
        <v>3448</v>
      </c>
      <c r="B158" s="240" t="s">
        <v>3903</v>
      </c>
      <c r="C158" s="72">
        <v>1991250</v>
      </c>
      <c r="D158" s="72" t="s">
        <v>3438</v>
      </c>
      <c r="E158" s="143" t="s">
        <v>3904</v>
      </c>
      <c r="F158" s="231">
        <v>181358</v>
      </c>
      <c r="G158" s="231"/>
      <c r="H158" s="231">
        <f t="shared" si="5"/>
        <v>181358</v>
      </c>
      <c r="I158" s="468"/>
      <c r="J158" s="468"/>
      <c r="K158" s="468"/>
      <c r="L158" s="468"/>
      <c r="M158" s="468"/>
      <c r="N158" s="468"/>
      <c r="O158" s="468"/>
      <c r="P158" s="468"/>
      <c r="Q158" s="468"/>
      <c r="R158" s="468"/>
      <c r="S158" s="468"/>
      <c r="T158" s="468"/>
      <c r="U158" s="468"/>
      <c r="V158" s="468"/>
      <c r="W158" s="468"/>
      <c r="X158" s="468"/>
      <c r="Y158" s="468"/>
      <c r="Z158" s="468"/>
      <c r="AA158" s="468"/>
      <c r="AB158" s="468"/>
      <c r="AC158" s="468"/>
      <c r="AD158" s="468"/>
      <c r="AE158" s="468"/>
      <c r="AF158" s="468"/>
      <c r="AG158" s="468"/>
      <c r="AH158" s="468"/>
      <c r="AI158" s="468"/>
      <c r="AJ158" s="468"/>
      <c r="AK158" s="468"/>
      <c r="AL158" s="468"/>
      <c r="AM158" s="468"/>
      <c r="AN158" s="468"/>
      <c r="AO158" s="468"/>
      <c r="AP158" s="468"/>
      <c r="AQ158" s="468"/>
      <c r="AR158" s="468"/>
      <c r="AS158" s="468"/>
      <c r="AT158" s="468"/>
      <c r="AU158" s="468"/>
      <c r="AV158" s="468"/>
      <c r="AW158" s="468"/>
      <c r="AX158" s="468"/>
      <c r="AY158" s="468"/>
      <c r="AZ158" s="468"/>
      <c r="BA158" s="468"/>
      <c r="BB158" s="468"/>
      <c r="BC158" s="468"/>
      <c r="BD158" s="468"/>
      <c r="BE158" s="468"/>
      <c r="BF158" s="468"/>
      <c r="BG158" s="468"/>
      <c r="BH158" s="468"/>
      <c r="BI158" s="468"/>
      <c r="BJ158" s="468"/>
    </row>
    <row r="159" spans="1:62" s="177" customFormat="1" ht="14.1" customHeight="1">
      <c r="A159" s="240" t="s">
        <v>3448</v>
      </c>
      <c r="B159" s="240" t="s">
        <v>3905</v>
      </c>
      <c r="C159" s="72"/>
      <c r="D159" s="805">
        <v>45089</v>
      </c>
      <c r="E159" s="143" t="s">
        <v>3906</v>
      </c>
      <c r="F159" s="231">
        <v>3499460</v>
      </c>
      <c r="G159" s="231"/>
      <c r="H159" s="231">
        <f t="shared" si="5"/>
        <v>3499460</v>
      </c>
      <c r="I159" s="468"/>
      <c r="J159" s="468"/>
      <c r="K159" s="468"/>
      <c r="L159" s="468"/>
      <c r="M159" s="468"/>
      <c r="N159" s="468"/>
      <c r="O159" s="468"/>
      <c r="P159" s="468"/>
      <c r="Q159" s="468"/>
      <c r="R159" s="468"/>
      <c r="S159" s="468"/>
      <c r="T159" s="468"/>
      <c r="U159" s="468"/>
      <c r="V159" s="468"/>
      <c r="W159" s="468"/>
      <c r="X159" s="468"/>
      <c r="Y159" s="468"/>
      <c r="Z159" s="468"/>
      <c r="AA159" s="468"/>
      <c r="AB159" s="468"/>
      <c r="AC159" s="468"/>
      <c r="AD159" s="468"/>
      <c r="AE159" s="468"/>
      <c r="AF159" s="468"/>
      <c r="AG159" s="468"/>
      <c r="AH159" s="468"/>
      <c r="AI159" s="468"/>
      <c r="AJ159" s="468"/>
      <c r="AK159" s="468"/>
      <c r="AL159" s="468"/>
      <c r="AM159" s="468"/>
      <c r="AN159" s="468"/>
      <c r="AO159" s="468"/>
      <c r="AP159" s="468"/>
      <c r="AQ159" s="468"/>
      <c r="AR159" s="468"/>
      <c r="AS159" s="468"/>
      <c r="AT159" s="468"/>
      <c r="AU159" s="468"/>
      <c r="AV159" s="468"/>
      <c r="AW159" s="468"/>
      <c r="AX159" s="468"/>
      <c r="AY159" s="468"/>
      <c r="AZ159" s="468"/>
      <c r="BA159" s="468"/>
      <c r="BB159" s="468"/>
      <c r="BC159" s="468"/>
      <c r="BD159" s="468"/>
      <c r="BE159" s="468"/>
      <c r="BF159" s="468"/>
      <c r="BG159" s="468"/>
      <c r="BH159" s="468"/>
      <c r="BI159" s="468"/>
      <c r="BJ159" s="468"/>
    </row>
    <row r="160" spans="1:62" s="177" customFormat="1" ht="14.1" customHeight="1">
      <c r="A160" s="240" t="s">
        <v>3448</v>
      </c>
      <c r="B160" s="240" t="s">
        <v>3907</v>
      </c>
      <c r="C160" s="72">
        <v>2248174</v>
      </c>
      <c r="D160" s="72" t="s">
        <v>3559</v>
      </c>
      <c r="E160" s="143" t="s">
        <v>3908</v>
      </c>
      <c r="F160" s="231">
        <v>3306556.8</v>
      </c>
      <c r="G160" s="231"/>
      <c r="H160" s="231">
        <f t="shared" si="5"/>
        <v>3306556.8</v>
      </c>
      <c r="I160" s="468"/>
      <c r="J160" s="468"/>
      <c r="K160" s="468"/>
      <c r="L160" s="468"/>
      <c r="M160" s="468"/>
      <c r="N160" s="468"/>
      <c r="O160" s="468"/>
      <c r="P160" s="468"/>
      <c r="Q160" s="468"/>
      <c r="R160" s="468"/>
      <c r="S160" s="468"/>
      <c r="T160" s="468"/>
      <c r="U160" s="468"/>
      <c r="V160" s="468"/>
      <c r="W160" s="468"/>
      <c r="X160" s="468"/>
      <c r="Y160" s="468"/>
      <c r="Z160" s="468"/>
      <c r="AA160" s="468"/>
      <c r="AB160" s="468"/>
      <c r="AC160" s="468"/>
      <c r="AD160" s="468"/>
      <c r="AE160" s="468"/>
      <c r="AF160" s="468"/>
      <c r="AG160" s="468"/>
      <c r="AH160" s="468"/>
      <c r="AI160" s="468"/>
      <c r="AJ160" s="468"/>
      <c r="AK160" s="468"/>
      <c r="AL160" s="468"/>
      <c r="AM160" s="468"/>
      <c r="AN160" s="468"/>
      <c r="AO160" s="468"/>
      <c r="AP160" s="468"/>
      <c r="AQ160" s="468"/>
      <c r="AR160" s="468"/>
      <c r="AS160" s="468"/>
      <c r="AT160" s="468"/>
      <c r="AU160" s="468"/>
      <c r="AV160" s="468"/>
      <c r="AW160" s="468"/>
      <c r="AX160" s="468"/>
      <c r="AY160" s="468"/>
      <c r="AZ160" s="468"/>
      <c r="BA160" s="468"/>
      <c r="BB160" s="468"/>
      <c r="BC160" s="468"/>
      <c r="BD160" s="468"/>
      <c r="BE160" s="468"/>
      <c r="BF160" s="468"/>
      <c r="BG160" s="468"/>
      <c r="BH160" s="468"/>
      <c r="BI160" s="468"/>
      <c r="BJ160" s="468"/>
    </row>
    <row r="161" spans="1:62" s="177" customFormat="1" ht="14.1" customHeight="1">
      <c r="A161" s="240" t="s">
        <v>3448</v>
      </c>
      <c r="B161" s="240" t="s">
        <v>2770</v>
      </c>
      <c r="C161" s="72">
        <v>2248168</v>
      </c>
      <c r="D161" s="835">
        <v>45479</v>
      </c>
      <c r="E161" s="143" t="s">
        <v>3909</v>
      </c>
      <c r="F161" s="231">
        <v>6479992.4000000004</v>
      </c>
      <c r="G161" s="231"/>
      <c r="H161" s="231">
        <f t="shared" si="5"/>
        <v>6479992.4000000004</v>
      </c>
      <c r="I161" s="468"/>
      <c r="J161" s="468"/>
      <c r="K161" s="468"/>
      <c r="L161" s="468"/>
      <c r="M161" s="468"/>
      <c r="N161" s="468"/>
      <c r="O161" s="468"/>
      <c r="P161" s="468"/>
      <c r="Q161" s="468"/>
      <c r="R161" s="468"/>
      <c r="S161" s="468"/>
      <c r="T161" s="468"/>
      <c r="U161" s="468"/>
      <c r="V161" s="468"/>
      <c r="W161" s="468"/>
      <c r="X161" s="468"/>
      <c r="Y161" s="468"/>
      <c r="Z161" s="468"/>
      <c r="AA161" s="468"/>
      <c r="AB161" s="468"/>
      <c r="AC161" s="468"/>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68"/>
      <c r="AY161" s="468"/>
      <c r="AZ161" s="468"/>
      <c r="BA161" s="468"/>
      <c r="BB161" s="468"/>
      <c r="BC161" s="468"/>
      <c r="BD161" s="468"/>
      <c r="BE161" s="468"/>
      <c r="BF161" s="468"/>
      <c r="BG161" s="468"/>
      <c r="BH161" s="468"/>
      <c r="BI161" s="468"/>
      <c r="BJ161" s="468"/>
    </row>
    <row r="162" spans="1:62" s="177" customFormat="1" ht="14.1" customHeight="1">
      <c r="A162" s="240" t="s">
        <v>3448</v>
      </c>
      <c r="B162" s="240" t="s">
        <v>3910</v>
      </c>
      <c r="C162" s="72">
        <v>2248172</v>
      </c>
      <c r="D162" s="835" t="s">
        <v>3911</v>
      </c>
      <c r="E162" s="143" t="s">
        <v>3912</v>
      </c>
      <c r="F162" s="231">
        <v>3490440</v>
      </c>
      <c r="G162" s="231"/>
      <c r="H162" s="231">
        <f t="shared" si="5"/>
        <v>3490440</v>
      </c>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468"/>
      <c r="AY162" s="468"/>
      <c r="AZ162" s="468"/>
      <c r="BA162" s="468"/>
      <c r="BB162" s="468"/>
      <c r="BC162" s="468"/>
      <c r="BD162" s="468"/>
      <c r="BE162" s="468"/>
      <c r="BF162" s="468"/>
      <c r="BG162" s="468"/>
      <c r="BH162" s="468"/>
      <c r="BI162" s="468"/>
      <c r="BJ162" s="468"/>
    </row>
    <row r="163" spans="1:62" s="177" customFormat="1" ht="14.1" customHeight="1">
      <c r="A163" s="240" t="s">
        <v>3448</v>
      </c>
      <c r="B163" s="240" t="s">
        <v>3868</v>
      </c>
      <c r="C163" s="72">
        <v>2090948</v>
      </c>
      <c r="D163" s="835">
        <v>45327</v>
      </c>
      <c r="E163" s="143" t="s">
        <v>3913</v>
      </c>
      <c r="F163" s="231">
        <v>8415549.9000000004</v>
      </c>
      <c r="G163" s="231"/>
      <c r="H163" s="231">
        <f t="shared" si="5"/>
        <v>8415549.9000000004</v>
      </c>
      <c r="I163" s="468"/>
      <c r="J163" s="468"/>
      <c r="K163" s="468"/>
      <c r="L163" s="468"/>
      <c r="M163" s="468"/>
      <c r="N163" s="468"/>
      <c r="O163" s="468"/>
      <c r="P163" s="468"/>
      <c r="Q163" s="468"/>
      <c r="R163" s="468"/>
      <c r="S163" s="468"/>
      <c r="T163" s="468"/>
      <c r="U163" s="468"/>
      <c r="V163" s="468"/>
      <c r="W163" s="468"/>
      <c r="X163" s="468"/>
      <c r="Y163" s="468"/>
      <c r="Z163" s="468"/>
      <c r="AA163" s="468"/>
      <c r="AB163" s="468"/>
      <c r="AC163" s="468"/>
      <c r="AD163" s="468"/>
      <c r="AE163" s="468"/>
      <c r="AF163" s="468"/>
      <c r="AG163" s="468"/>
      <c r="AH163" s="468"/>
      <c r="AI163" s="468"/>
      <c r="AJ163" s="468"/>
      <c r="AK163" s="468"/>
      <c r="AL163" s="468"/>
      <c r="AM163" s="468"/>
      <c r="AN163" s="468"/>
      <c r="AO163" s="468"/>
      <c r="AP163" s="468"/>
      <c r="AQ163" s="468"/>
      <c r="AR163" s="468"/>
      <c r="AS163" s="468"/>
      <c r="AT163" s="468"/>
      <c r="AU163" s="468"/>
      <c r="AV163" s="468"/>
      <c r="AW163" s="468"/>
      <c r="AX163" s="468"/>
      <c r="AY163" s="468"/>
      <c r="AZ163" s="468"/>
      <c r="BA163" s="468"/>
      <c r="BB163" s="468"/>
      <c r="BC163" s="468"/>
      <c r="BD163" s="468"/>
      <c r="BE163" s="468"/>
      <c r="BF163" s="468"/>
      <c r="BG163" s="468"/>
      <c r="BH163" s="468"/>
      <c r="BI163" s="468"/>
      <c r="BJ163" s="468"/>
    </row>
    <row r="164" spans="1:62" s="177" customFormat="1" ht="14.1" customHeight="1">
      <c r="A164" s="240" t="s">
        <v>3448</v>
      </c>
      <c r="B164" s="240" t="s">
        <v>3914</v>
      </c>
      <c r="C164" s="72">
        <v>1738247</v>
      </c>
      <c r="D164" s="72" t="s">
        <v>3915</v>
      </c>
      <c r="E164" s="143" t="s">
        <v>3916</v>
      </c>
      <c r="F164" s="231">
        <v>1927047.1400000006</v>
      </c>
      <c r="G164" s="231"/>
      <c r="H164" s="231">
        <f t="shared" si="5"/>
        <v>1927047.1400000006</v>
      </c>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468"/>
      <c r="AY164" s="468"/>
      <c r="AZ164" s="468"/>
      <c r="BA164" s="468"/>
      <c r="BB164" s="468"/>
      <c r="BC164" s="468"/>
      <c r="BD164" s="468"/>
      <c r="BE164" s="468"/>
      <c r="BF164" s="468"/>
      <c r="BG164" s="468"/>
      <c r="BH164" s="468"/>
      <c r="BI164" s="468"/>
      <c r="BJ164" s="468"/>
    </row>
    <row r="165" spans="1:62" s="177" customFormat="1" ht="14.1" customHeight="1">
      <c r="A165" s="240" t="s">
        <v>3448</v>
      </c>
      <c r="B165" s="240" t="s">
        <v>3901</v>
      </c>
      <c r="C165" s="72">
        <v>1737491</v>
      </c>
      <c r="D165" s="836">
        <v>44108</v>
      </c>
      <c r="E165" s="143" t="s">
        <v>3917</v>
      </c>
      <c r="F165" s="231">
        <v>420456</v>
      </c>
      <c r="G165" s="231"/>
      <c r="H165" s="231">
        <f t="shared" si="5"/>
        <v>420456</v>
      </c>
      <c r="I165" s="468"/>
      <c r="J165" s="468"/>
      <c r="K165" s="468"/>
      <c r="L165" s="468"/>
      <c r="M165" s="468"/>
      <c r="N165" s="468"/>
      <c r="O165" s="468"/>
      <c r="P165" s="468"/>
      <c r="Q165" s="468"/>
      <c r="R165" s="468"/>
      <c r="S165" s="468"/>
      <c r="T165" s="468"/>
      <c r="U165" s="468"/>
      <c r="V165" s="468"/>
      <c r="W165" s="468"/>
      <c r="X165" s="468"/>
      <c r="Y165" s="468"/>
      <c r="Z165" s="468"/>
      <c r="AA165" s="468"/>
      <c r="AB165" s="468"/>
      <c r="AC165" s="468"/>
      <c r="AD165" s="468"/>
      <c r="AE165" s="468"/>
      <c r="AF165" s="468"/>
      <c r="AG165" s="468"/>
      <c r="AH165" s="468"/>
      <c r="AI165" s="468"/>
      <c r="AJ165" s="468"/>
      <c r="AK165" s="468"/>
      <c r="AL165" s="468"/>
      <c r="AM165" s="468"/>
      <c r="AN165" s="468"/>
      <c r="AO165" s="468"/>
      <c r="AP165" s="468"/>
      <c r="AQ165" s="468"/>
      <c r="AR165" s="468"/>
      <c r="AS165" s="468"/>
      <c r="AT165" s="468"/>
      <c r="AU165" s="468"/>
      <c r="AV165" s="468"/>
      <c r="AW165" s="468"/>
      <c r="AX165" s="468"/>
      <c r="AY165" s="468"/>
      <c r="AZ165" s="468"/>
      <c r="BA165" s="468"/>
      <c r="BB165" s="468"/>
      <c r="BC165" s="468"/>
      <c r="BD165" s="468"/>
      <c r="BE165" s="468"/>
      <c r="BF165" s="468"/>
      <c r="BG165" s="468"/>
      <c r="BH165" s="468"/>
      <c r="BI165" s="468"/>
      <c r="BJ165" s="468"/>
    </row>
    <row r="166" spans="1:62" s="177" customFormat="1" ht="14.1" customHeight="1">
      <c r="A166" s="240" t="s">
        <v>3553</v>
      </c>
      <c r="B166" s="741" t="s">
        <v>3918</v>
      </c>
      <c r="C166" s="347">
        <v>1822097</v>
      </c>
      <c r="D166" s="177" t="s">
        <v>1877</v>
      </c>
      <c r="E166" s="143" t="s">
        <v>3919</v>
      </c>
      <c r="F166" s="670">
        <v>8002819.6600000001</v>
      </c>
      <c r="G166" s="231">
        <v>7997428.7999999998</v>
      </c>
      <c r="H166" s="231">
        <f t="shared" si="5"/>
        <v>5390.8600000003353</v>
      </c>
      <c r="I166" s="468"/>
      <c r="J166" s="468"/>
      <c r="K166" s="468"/>
      <c r="L166" s="468"/>
      <c r="M166" s="468"/>
      <c r="N166" s="468"/>
      <c r="O166" s="468"/>
      <c r="P166" s="468"/>
      <c r="Q166" s="468"/>
      <c r="R166" s="468"/>
      <c r="S166" s="468"/>
      <c r="T166" s="468"/>
      <c r="U166" s="468"/>
      <c r="V166" s="468"/>
      <c r="W166" s="468"/>
      <c r="X166" s="468"/>
      <c r="Y166" s="468"/>
      <c r="Z166" s="468"/>
      <c r="AA166" s="468"/>
      <c r="AB166" s="468"/>
      <c r="AC166" s="468"/>
      <c r="AD166" s="468"/>
      <c r="AE166" s="468"/>
      <c r="AF166" s="468"/>
      <c r="AG166" s="468"/>
      <c r="AH166" s="468"/>
      <c r="AI166" s="468"/>
      <c r="AJ166" s="468"/>
      <c r="AK166" s="468"/>
      <c r="AL166" s="468"/>
      <c r="AM166" s="468"/>
      <c r="AN166" s="468"/>
      <c r="AO166" s="468"/>
      <c r="AP166" s="468"/>
      <c r="AQ166" s="468"/>
      <c r="AR166" s="468"/>
      <c r="AS166" s="468"/>
      <c r="AT166" s="468"/>
      <c r="AU166" s="468"/>
      <c r="AV166" s="468"/>
      <c r="AW166" s="468"/>
      <c r="AX166" s="468"/>
      <c r="AY166" s="468"/>
      <c r="AZ166" s="468"/>
      <c r="BA166" s="468"/>
      <c r="BB166" s="468"/>
      <c r="BC166" s="468"/>
      <c r="BD166" s="468"/>
      <c r="BE166" s="468"/>
      <c r="BF166" s="468"/>
      <c r="BG166" s="468"/>
      <c r="BH166" s="468"/>
      <c r="BI166" s="468"/>
      <c r="BJ166" s="468"/>
    </row>
    <row r="167" spans="1:62" s="177" customFormat="1" ht="14.1" customHeight="1">
      <c r="A167" s="240" t="s">
        <v>3553</v>
      </c>
      <c r="B167" s="741" t="s">
        <v>2681</v>
      </c>
      <c r="C167" s="177">
        <v>2021979</v>
      </c>
      <c r="D167" s="177" t="s">
        <v>1874</v>
      </c>
      <c r="E167" s="143" t="s">
        <v>3920</v>
      </c>
      <c r="F167" s="670">
        <v>103114222.33000001</v>
      </c>
      <c r="G167" s="231">
        <v>49623363.899999999</v>
      </c>
      <c r="H167" s="231">
        <f t="shared" si="5"/>
        <v>53490858.430000015</v>
      </c>
      <c r="I167" s="468"/>
      <c r="J167" s="468"/>
      <c r="K167" s="468"/>
      <c r="L167" s="468"/>
      <c r="M167" s="468"/>
      <c r="N167" s="468"/>
      <c r="O167" s="468"/>
      <c r="P167" s="468"/>
      <c r="Q167" s="468"/>
      <c r="R167" s="468"/>
      <c r="S167" s="468"/>
      <c r="T167" s="468"/>
      <c r="U167" s="468"/>
      <c r="V167" s="468"/>
      <c r="W167" s="468"/>
      <c r="X167" s="468"/>
      <c r="Y167" s="468"/>
      <c r="Z167" s="468"/>
      <c r="AA167" s="468"/>
      <c r="AB167" s="468"/>
      <c r="AC167" s="468"/>
      <c r="AD167" s="468"/>
      <c r="AE167" s="468"/>
      <c r="AF167" s="468"/>
      <c r="AG167" s="468"/>
      <c r="AH167" s="468"/>
      <c r="AI167" s="468"/>
      <c r="AJ167" s="468"/>
      <c r="AK167" s="468"/>
      <c r="AL167" s="468"/>
      <c r="AM167" s="468"/>
      <c r="AN167" s="468"/>
      <c r="AO167" s="468"/>
      <c r="AP167" s="468"/>
      <c r="AQ167" s="468"/>
      <c r="AR167" s="468"/>
      <c r="AS167" s="468"/>
      <c r="AT167" s="468"/>
      <c r="AU167" s="468"/>
      <c r="AV167" s="468"/>
      <c r="AW167" s="468"/>
      <c r="AX167" s="468"/>
      <c r="AY167" s="468"/>
      <c r="AZ167" s="468"/>
      <c r="BA167" s="468"/>
      <c r="BB167" s="468"/>
      <c r="BC167" s="468"/>
      <c r="BD167" s="468"/>
      <c r="BE167" s="468"/>
      <c r="BF167" s="468"/>
      <c r="BG167" s="468"/>
      <c r="BH167" s="468"/>
      <c r="BI167" s="468"/>
      <c r="BJ167" s="468"/>
    </row>
    <row r="168" spans="1:62" s="177" customFormat="1" ht="14.1" customHeight="1">
      <c r="A168" s="240" t="s">
        <v>3553</v>
      </c>
      <c r="B168" s="741" t="s">
        <v>3921</v>
      </c>
      <c r="C168" s="177">
        <v>1822166</v>
      </c>
      <c r="D168" s="177" t="s">
        <v>1882</v>
      </c>
      <c r="E168" s="741" t="s">
        <v>3922</v>
      </c>
      <c r="F168" s="670">
        <v>944133.2</v>
      </c>
      <c r="G168" s="231"/>
      <c r="H168" s="231">
        <f t="shared" si="5"/>
        <v>944133.2</v>
      </c>
      <c r="I168" s="468"/>
      <c r="J168" s="468"/>
      <c r="K168" s="468"/>
      <c r="L168" s="468"/>
      <c r="M168" s="468"/>
      <c r="N168" s="468"/>
      <c r="O168" s="468"/>
      <c r="P168" s="468"/>
      <c r="Q168" s="468"/>
      <c r="R168" s="468"/>
      <c r="S168" s="468"/>
      <c r="T168" s="468"/>
      <c r="U168" s="468"/>
      <c r="V168" s="468"/>
      <c r="W168" s="468"/>
      <c r="X168" s="468"/>
      <c r="Y168" s="468"/>
      <c r="Z168" s="468"/>
      <c r="AA168" s="468"/>
      <c r="AB168" s="468"/>
      <c r="AC168" s="468"/>
      <c r="AD168" s="468"/>
      <c r="AE168" s="468"/>
      <c r="AF168" s="468"/>
      <c r="AG168" s="468"/>
      <c r="AH168" s="468"/>
      <c r="AI168" s="468"/>
      <c r="AJ168" s="468"/>
      <c r="AK168" s="468"/>
      <c r="AL168" s="468"/>
      <c r="AM168" s="468"/>
      <c r="AN168" s="468"/>
      <c r="AO168" s="468"/>
      <c r="AP168" s="468"/>
      <c r="AQ168" s="468"/>
      <c r="AR168" s="468"/>
      <c r="AS168" s="468"/>
      <c r="AT168" s="468"/>
      <c r="AU168" s="468"/>
      <c r="AV168" s="468"/>
      <c r="AW168" s="468"/>
      <c r="AX168" s="468"/>
      <c r="AY168" s="468"/>
      <c r="AZ168" s="468"/>
      <c r="BA168" s="468"/>
      <c r="BB168" s="468"/>
      <c r="BC168" s="468"/>
      <c r="BD168" s="468"/>
      <c r="BE168" s="468"/>
      <c r="BF168" s="468"/>
      <c r="BG168" s="468"/>
      <c r="BH168" s="468"/>
      <c r="BI168" s="468"/>
      <c r="BJ168" s="468"/>
    </row>
    <row r="169" spans="1:62" s="177" customFormat="1" ht="14.1" customHeight="1">
      <c r="A169" s="203" t="s">
        <v>1106</v>
      </c>
      <c r="B169" s="72" t="s">
        <v>2766</v>
      </c>
      <c r="C169" s="188">
        <v>1822109</v>
      </c>
      <c r="D169" s="837" t="s">
        <v>3592</v>
      </c>
      <c r="E169" s="283" t="s">
        <v>3923</v>
      </c>
      <c r="F169" s="231">
        <v>2237950</v>
      </c>
      <c r="G169" s="231">
        <v>1053172</v>
      </c>
      <c r="H169" s="231">
        <f t="shared" si="5"/>
        <v>1184778</v>
      </c>
      <c r="I169" s="468"/>
      <c r="J169" s="468"/>
      <c r="K169" s="468"/>
      <c r="L169" s="468"/>
      <c r="M169" s="468"/>
      <c r="N169" s="468"/>
      <c r="O169" s="468"/>
      <c r="P169" s="468"/>
      <c r="Q169" s="468"/>
      <c r="R169" s="468"/>
      <c r="S169" s="468"/>
      <c r="T169" s="468"/>
      <c r="U169" s="468"/>
      <c r="V169" s="468"/>
      <c r="W169" s="468"/>
      <c r="X169" s="468"/>
      <c r="Y169" s="468"/>
      <c r="Z169" s="468"/>
      <c r="AA169" s="468"/>
      <c r="AB169" s="468"/>
      <c r="AC169" s="468"/>
      <c r="AD169" s="468"/>
      <c r="AE169" s="468"/>
      <c r="AF169" s="468"/>
      <c r="AG169" s="468"/>
      <c r="AH169" s="468"/>
      <c r="AI169" s="468"/>
      <c r="AJ169" s="468"/>
      <c r="AK169" s="468"/>
      <c r="AL169" s="468"/>
      <c r="AM169" s="468"/>
      <c r="AN169" s="468"/>
      <c r="AO169" s="468"/>
      <c r="AP169" s="468"/>
      <c r="AQ169" s="468"/>
      <c r="AR169" s="468"/>
      <c r="AS169" s="468"/>
      <c r="AT169" s="468"/>
      <c r="AU169" s="468"/>
      <c r="AV169" s="468"/>
      <c r="AW169" s="468"/>
      <c r="AX169" s="468"/>
      <c r="AY169" s="468"/>
      <c r="AZ169" s="468"/>
      <c r="BA169" s="468"/>
      <c r="BB169" s="468"/>
      <c r="BC169" s="468"/>
      <c r="BD169" s="468"/>
      <c r="BE169" s="468"/>
      <c r="BF169" s="468"/>
      <c r="BG169" s="468"/>
      <c r="BH169" s="468"/>
      <c r="BI169" s="468"/>
      <c r="BJ169" s="468"/>
    </row>
    <row r="170" spans="1:62" s="177" customFormat="1" ht="14.1" customHeight="1">
      <c r="A170" s="203" t="s">
        <v>1106</v>
      </c>
      <c r="B170" s="72" t="s">
        <v>3924</v>
      </c>
      <c r="C170" s="188">
        <v>1822110</v>
      </c>
      <c r="D170" s="802">
        <v>45323</v>
      </c>
      <c r="E170" s="143" t="s">
        <v>3925</v>
      </c>
      <c r="F170" s="231">
        <v>12953775</v>
      </c>
      <c r="G170" s="231">
        <v>12181436</v>
      </c>
      <c r="H170" s="231">
        <f t="shared" si="5"/>
        <v>772339</v>
      </c>
      <c r="I170" s="468"/>
      <c r="J170" s="468"/>
      <c r="K170" s="468"/>
      <c r="L170" s="468"/>
      <c r="M170" s="468"/>
      <c r="N170" s="468"/>
      <c r="O170" s="468"/>
      <c r="P170" s="468"/>
      <c r="Q170" s="468"/>
      <c r="R170" s="468"/>
      <c r="S170" s="468"/>
      <c r="T170" s="468"/>
      <c r="U170" s="468"/>
      <c r="V170" s="468"/>
      <c r="W170" s="468"/>
      <c r="X170" s="468"/>
      <c r="Y170" s="468"/>
      <c r="Z170" s="468"/>
      <c r="AA170" s="468"/>
      <c r="AB170" s="468"/>
      <c r="AC170" s="468"/>
      <c r="AD170" s="468"/>
      <c r="AE170" s="468"/>
      <c r="AF170" s="468"/>
      <c r="AG170" s="468"/>
      <c r="AH170" s="468"/>
      <c r="AI170" s="468"/>
      <c r="AJ170" s="468"/>
      <c r="AK170" s="468"/>
      <c r="AL170" s="468"/>
      <c r="AM170" s="468"/>
      <c r="AN170" s="468"/>
      <c r="AO170" s="468"/>
      <c r="AP170" s="468"/>
      <c r="AQ170" s="468"/>
      <c r="AR170" s="468"/>
      <c r="AS170" s="468"/>
      <c r="AT170" s="468"/>
      <c r="AU170" s="468"/>
      <c r="AV170" s="468"/>
      <c r="AW170" s="468"/>
      <c r="AX170" s="468"/>
      <c r="AY170" s="468"/>
      <c r="AZ170" s="468"/>
      <c r="BA170" s="468"/>
      <c r="BB170" s="468"/>
      <c r="BC170" s="468"/>
      <c r="BD170" s="468"/>
      <c r="BE170" s="468"/>
      <c r="BF170" s="468"/>
      <c r="BG170" s="468"/>
      <c r="BH170" s="468"/>
      <c r="BI170" s="468"/>
      <c r="BJ170" s="468"/>
    </row>
    <row r="171" spans="1:62" s="177" customFormat="1" ht="14.1" customHeight="1">
      <c r="A171" s="203" t="s">
        <v>1106</v>
      </c>
      <c r="B171" s="72" t="s">
        <v>3926</v>
      </c>
      <c r="C171" s="188">
        <v>1822108</v>
      </c>
      <c r="D171" s="837" t="s">
        <v>3927</v>
      </c>
      <c r="E171" s="143" t="s">
        <v>3928</v>
      </c>
      <c r="F171" s="231">
        <v>14589340.9</v>
      </c>
      <c r="G171" s="231">
        <v>14589340</v>
      </c>
      <c r="H171" s="231">
        <f t="shared" si="5"/>
        <v>0.90000000037252903</v>
      </c>
      <c r="I171" s="468"/>
      <c r="J171" s="468"/>
      <c r="K171" s="468"/>
      <c r="L171" s="468"/>
      <c r="M171" s="468"/>
      <c r="N171" s="468"/>
      <c r="O171" s="468"/>
      <c r="P171" s="468"/>
      <c r="Q171" s="468"/>
      <c r="R171" s="468"/>
      <c r="S171" s="468"/>
      <c r="T171" s="468"/>
      <c r="U171" s="468"/>
      <c r="V171" s="468"/>
      <c r="W171" s="468"/>
      <c r="X171" s="468"/>
      <c r="Y171" s="468"/>
      <c r="Z171" s="468"/>
      <c r="AA171" s="468"/>
      <c r="AB171" s="468"/>
      <c r="AC171" s="468"/>
      <c r="AD171" s="468"/>
      <c r="AE171" s="468"/>
      <c r="AF171" s="468"/>
      <c r="AG171" s="468"/>
      <c r="AH171" s="468"/>
      <c r="AI171" s="468"/>
      <c r="AJ171" s="468"/>
      <c r="AK171" s="468"/>
      <c r="AL171" s="468"/>
      <c r="AM171" s="468"/>
      <c r="AN171" s="468"/>
      <c r="AO171" s="468"/>
      <c r="AP171" s="468"/>
      <c r="AQ171" s="468"/>
      <c r="AR171" s="468"/>
      <c r="AS171" s="468"/>
      <c r="AT171" s="468"/>
      <c r="AU171" s="468"/>
      <c r="AV171" s="468"/>
      <c r="AW171" s="468"/>
      <c r="AX171" s="468"/>
      <c r="AY171" s="468"/>
      <c r="AZ171" s="468"/>
      <c r="BA171" s="468"/>
      <c r="BB171" s="468"/>
      <c r="BC171" s="468"/>
      <c r="BD171" s="468"/>
      <c r="BE171" s="468"/>
      <c r="BF171" s="468"/>
      <c r="BG171" s="468"/>
      <c r="BH171" s="468"/>
      <c r="BI171" s="468"/>
      <c r="BJ171" s="468"/>
    </row>
    <row r="172" spans="1:62" s="177" customFormat="1" ht="14.1" customHeight="1">
      <c r="A172" s="203" t="s">
        <v>1109</v>
      </c>
      <c r="B172" s="72" t="s">
        <v>3929</v>
      </c>
      <c r="C172" s="72"/>
      <c r="D172" s="72"/>
      <c r="E172" s="143" t="s">
        <v>3930</v>
      </c>
      <c r="F172" s="231">
        <v>9400000</v>
      </c>
      <c r="G172" s="231">
        <v>9400000</v>
      </c>
      <c r="H172" s="231">
        <f t="shared" si="5"/>
        <v>0</v>
      </c>
      <c r="I172" s="468"/>
      <c r="J172" s="468"/>
      <c r="K172" s="468"/>
      <c r="L172" s="468"/>
      <c r="M172" s="468"/>
      <c r="N172" s="468"/>
      <c r="O172" s="468"/>
      <c r="P172" s="468"/>
      <c r="Q172" s="468"/>
      <c r="R172" s="468"/>
      <c r="S172" s="468"/>
      <c r="T172" s="468"/>
      <c r="U172" s="468"/>
      <c r="V172" s="468"/>
      <c r="W172" s="468"/>
      <c r="X172" s="468"/>
      <c r="Y172" s="468"/>
      <c r="Z172" s="468"/>
      <c r="AA172" s="468"/>
      <c r="AB172" s="468"/>
      <c r="AC172" s="468"/>
      <c r="AD172" s="468"/>
      <c r="AE172" s="468"/>
      <c r="AF172" s="468"/>
      <c r="AG172" s="468"/>
      <c r="AH172" s="468"/>
      <c r="AI172" s="468"/>
      <c r="AJ172" s="468"/>
      <c r="AK172" s="468"/>
      <c r="AL172" s="468"/>
      <c r="AM172" s="468"/>
      <c r="AN172" s="468"/>
      <c r="AO172" s="468"/>
      <c r="AP172" s="468"/>
      <c r="AQ172" s="468"/>
      <c r="AR172" s="468"/>
      <c r="AS172" s="468"/>
      <c r="AT172" s="468"/>
      <c r="AU172" s="468"/>
      <c r="AV172" s="468"/>
      <c r="AW172" s="468"/>
      <c r="AX172" s="468"/>
      <c r="AY172" s="468"/>
      <c r="AZ172" s="468"/>
      <c r="BA172" s="468"/>
      <c r="BB172" s="468"/>
      <c r="BC172" s="468"/>
      <c r="BD172" s="468"/>
      <c r="BE172" s="468"/>
      <c r="BF172" s="468"/>
      <c r="BG172" s="468"/>
      <c r="BH172" s="468"/>
      <c r="BI172" s="468"/>
      <c r="BJ172" s="468"/>
    </row>
    <row r="173" spans="1:62" s="177" customFormat="1" ht="14.1" customHeight="1">
      <c r="A173" s="203" t="s">
        <v>1109</v>
      </c>
      <c r="B173" s="72" t="s">
        <v>3931</v>
      </c>
      <c r="C173" s="72"/>
      <c r="D173" s="72"/>
      <c r="E173" s="143" t="s">
        <v>3932</v>
      </c>
      <c r="F173" s="231">
        <v>10196690</v>
      </c>
      <c r="G173" s="231">
        <v>10196690</v>
      </c>
      <c r="H173" s="231">
        <f t="shared" si="5"/>
        <v>0</v>
      </c>
      <c r="I173" s="468"/>
      <c r="J173" s="468"/>
      <c r="K173" s="468"/>
      <c r="L173" s="468"/>
      <c r="M173" s="468"/>
      <c r="N173" s="468"/>
      <c r="O173" s="468"/>
      <c r="P173" s="468"/>
      <c r="Q173" s="468"/>
      <c r="R173" s="468"/>
      <c r="S173" s="468"/>
      <c r="T173" s="468"/>
      <c r="U173" s="468"/>
      <c r="V173" s="468"/>
      <c r="W173" s="468"/>
      <c r="X173" s="468"/>
      <c r="Y173" s="468"/>
      <c r="Z173" s="468"/>
      <c r="AA173" s="468"/>
      <c r="AB173" s="468"/>
      <c r="AC173" s="468"/>
      <c r="AD173" s="468"/>
      <c r="AE173" s="468"/>
      <c r="AF173" s="468"/>
      <c r="AG173" s="468"/>
      <c r="AH173" s="468"/>
      <c r="AI173" s="468"/>
      <c r="AJ173" s="468"/>
      <c r="AK173" s="468"/>
      <c r="AL173" s="468"/>
      <c r="AM173" s="468"/>
      <c r="AN173" s="468"/>
      <c r="AO173" s="468"/>
      <c r="AP173" s="468"/>
      <c r="AQ173" s="468"/>
      <c r="AR173" s="468"/>
      <c r="AS173" s="468"/>
      <c r="AT173" s="468"/>
      <c r="AU173" s="468"/>
      <c r="AV173" s="468"/>
      <c r="AW173" s="468"/>
      <c r="AX173" s="468"/>
      <c r="AY173" s="468"/>
      <c r="AZ173" s="468"/>
      <c r="BA173" s="468"/>
      <c r="BB173" s="468"/>
      <c r="BC173" s="468"/>
      <c r="BD173" s="468"/>
      <c r="BE173" s="468"/>
      <c r="BF173" s="468"/>
      <c r="BG173" s="468"/>
      <c r="BH173" s="468"/>
      <c r="BI173" s="468"/>
      <c r="BJ173" s="468"/>
    </row>
    <row r="174" spans="1:62" s="177" customFormat="1" ht="14.1" customHeight="1">
      <c r="A174" s="203" t="s">
        <v>1109</v>
      </c>
      <c r="B174" s="72" t="s">
        <v>3933</v>
      </c>
      <c r="C174" s="72"/>
      <c r="D174" s="72"/>
      <c r="E174" s="143" t="s">
        <v>3934</v>
      </c>
      <c r="F174" s="231">
        <v>17434512</v>
      </c>
      <c r="G174" s="231">
        <v>17432587</v>
      </c>
      <c r="H174" s="231">
        <f t="shared" si="5"/>
        <v>1925</v>
      </c>
      <c r="I174" s="468"/>
      <c r="J174" s="468"/>
      <c r="K174" s="468"/>
      <c r="L174" s="468"/>
      <c r="M174" s="468"/>
      <c r="N174" s="468"/>
      <c r="O174" s="468"/>
      <c r="P174" s="468"/>
      <c r="Q174" s="468"/>
      <c r="R174" s="468"/>
      <c r="S174" s="468"/>
      <c r="T174" s="468"/>
      <c r="U174" s="468"/>
      <c r="V174" s="468"/>
      <c r="W174" s="468"/>
      <c r="X174" s="468"/>
      <c r="Y174" s="468"/>
      <c r="Z174" s="468"/>
      <c r="AA174" s="468"/>
      <c r="AB174" s="468"/>
      <c r="AC174" s="468"/>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68"/>
      <c r="AY174" s="468"/>
      <c r="AZ174" s="468"/>
      <c r="BA174" s="468"/>
      <c r="BB174" s="468"/>
      <c r="BC174" s="468"/>
      <c r="BD174" s="468"/>
      <c r="BE174" s="468"/>
      <c r="BF174" s="468"/>
      <c r="BG174" s="468"/>
      <c r="BH174" s="468"/>
      <c r="BI174" s="468"/>
      <c r="BJ174" s="468"/>
    </row>
    <row r="175" spans="1:62" s="177" customFormat="1" ht="14.1" customHeight="1">
      <c r="A175" s="240" t="s">
        <v>3660</v>
      </c>
      <c r="B175" s="240" t="s">
        <v>2703</v>
      </c>
      <c r="C175" s="188">
        <v>1822164</v>
      </c>
      <c r="D175" s="188" t="s">
        <v>1178</v>
      </c>
      <c r="E175" s="230" t="s">
        <v>2940</v>
      </c>
      <c r="F175" s="231">
        <v>10085446</v>
      </c>
      <c r="G175" s="231"/>
      <c r="H175" s="231">
        <f t="shared" si="5"/>
        <v>10085446</v>
      </c>
      <c r="I175" s="468"/>
      <c r="J175" s="468"/>
      <c r="K175" s="468"/>
      <c r="L175" s="468"/>
      <c r="M175" s="468"/>
      <c r="N175" s="468"/>
      <c r="O175" s="468"/>
      <c r="P175" s="468"/>
      <c r="Q175" s="468"/>
      <c r="R175" s="468"/>
      <c r="S175" s="468"/>
      <c r="T175" s="468"/>
      <c r="U175" s="468"/>
      <c r="V175" s="468"/>
      <c r="W175" s="468"/>
      <c r="X175" s="468"/>
      <c r="Y175" s="468"/>
      <c r="Z175" s="468"/>
      <c r="AA175" s="468"/>
      <c r="AB175" s="468"/>
      <c r="AC175" s="468"/>
      <c r="AD175" s="468"/>
      <c r="AE175" s="468"/>
      <c r="AF175" s="468"/>
      <c r="AG175" s="468"/>
      <c r="AH175" s="468"/>
      <c r="AI175" s="468"/>
      <c r="AJ175" s="468"/>
      <c r="AK175" s="468"/>
      <c r="AL175" s="468"/>
      <c r="AM175" s="468"/>
      <c r="AN175" s="468"/>
      <c r="AO175" s="468"/>
      <c r="AP175" s="468"/>
      <c r="AQ175" s="468"/>
      <c r="AR175" s="468"/>
      <c r="AS175" s="468"/>
      <c r="AT175" s="468"/>
      <c r="AU175" s="468"/>
      <c r="AV175" s="468"/>
      <c r="AW175" s="468"/>
      <c r="AX175" s="468"/>
      <c r="AY175" s="468"/>
      <c r="AZ175" s="468"/>
      <c r="BA175" s="468"/>
      <c r="BB175" s="468"/>
      <c r="BC175" s="468"/>
      <c r="BD175" s="468"/>
      <c r="BE175" s="468"/>
      <c r="BF175" s="468"/>
      <c r="BG175" s="468"/>
      <c r="BH175" s="468"/>
      <c r="BI175" s="468"/>
      <c r="BJ175" s="468"/>
    </row>
    <row r="176" spans="1:62" s="177" customFormat="1" ht="14.1" customHeight="1">
      <c r="A176" s="240" t="s">
        <v>3660</v>
      </c>
      <c r="B176" s="240" t="s">
        <v>3935</v>
      </c>
      <c r="C176" s="188">
        <v>1822162</v>
      </c>
      <c r="D176" s="188" t="s">
        <v>1178</v>
      </c>
      <c r="E176" s="230" t="s">
        <v>3936</v>
      </c>
      <c r="F176" s="231">
        <v>7388570.7000000002</v>
      </c>
      <c r="G176" s="231">
        <v>7388570.7000000002</v>
      </c>
      <c r="H176" s="231">
        <f t="shared" si="5"/>
        <v>0</v>
      </c>
      <c r="I176" s="468"/>
      <c r="J176" s="468"/>
      <c r="K176" s="468"/>
      <c r="L176" s="468"/>
      <c r="M176" s="468"/>
      <c r="N176" s="468"/>
      <c r="O176" s="468"/>
      <c r="P176" s="468"/>
      <c r="Q176" s="468"/>
      <c r="R176" s="468"/>
      <c r="S176" s="468"/>
      <c r="T176" s="468"/>
      <c r="U176" s="468"/>
      <c r="V176" s="468"/>
      <c r="W176" s="468"/>
      <c r="X176" s="468"/>
      <c r="Y176" s="468"/>
      <c r="Z176" s="468"/>
      <c r="AA176" s="468"/>
      <c r="AB176" s="468"/>
      <c r="AC176" s="468"/>
      <c r="AD176" s="468"/>
      <c r="AE176" s="468"/>
      <c r="AF176" s="468"/>
      <c r="AG176" s="468"/>
      <c r="AH176" s="468"/>
      <c r="AI176" s="468"/>
      <c r="AJ176" s="468"/>
      <c r="AK176" s="468"/>
      <c r="AL176" s="468"/>
      <c r="AM176" s="468"/>
      <c r="AN176" s="468"/>
      <c r="AO176" s="468"/>
      <c r="AP176" s="468"/>
      <c r="AQ176" s="468"/>
      <c r="AR176" s="468"/>
      <c r="AS176" s="468"/>
      <c r="AT176" s="468"/>
      <c r="AU176" s="468"/>
      <c r="AV176" s="468"/>
      <c r="AW176" s="468"/>
      <c r="AX176" s="468"/>
      <c r="AY176" s="468"/>
      <c r="AZ176" s="468"/>
      <c r="BA176" s="468"/>
      <c r="BB176" s="468"/>
      <c r="BC176" s="468"/>
      <c r="BD176" s="468"/>
      <c r="BE176" s="468"/>
      <c r="BF176" s="468"/>
      <c r="BG176" s="468"/>
      <c r="BH176" s="468"/>
      <c r="BI176" s="468"/>
      <c r="BJ176" s="468"/>
    </row>
    <row r="177" spans="1:62" s="177" customFormat="1" ht="14.1" customHeight="1">
      <c r="A177" s="240" t="s">
        <v>3660</v>
      </c>
      <c r="B177" s="240" t="s">
        <v>3937</v>
      </c>
      <c r="C177" s="188">
        <v>1822163</v>
      </c>
      <c r="D177" s="188" t="s">
        <v>3773</v>
      </c>
      <c r="E177" s="230" t="s">
        <v>3938</v>
      </c>
      <c r="F177" s="231">
        <v>5749084.7000000002</v>
      </c>
      <c r="G177" s="231">
        <v>5749084.7000000002</v>
      </c>
      <c r="H177" s="231">
        <f t="shared" si="5"/>
        <v>0</v>
      </c>
      <c r="I177" s="468"/>
      <c r="J177" s="468"/>
      <c r="K177" s="468"/>
      <c r="L177" s="468"/>
      <c r="M177" s="468"/>
      <c r="N177" s="468"/>
      <c r="O177" s="468"/>
      <c r="P177" s="468"/>
      <c r="Q177" s="468"/>
      <c r="R177" s="468"/>
      <c r="S177" s="468"/>
      <c r="T177" s="468"/>
      <c r="U177" s="468"/>
      <c r="V177" s="468"/>
      <c r="W177" s="468"/>
      <c r="X177" s="468"/>
      <c r="Y177" s="468"/>
      <c r="Z177" s="468"/>
      <c r="AA177" s="468"/>
      <c r="AB177" s="468"/>
      <c r="AC177" s="468"/>
      <c r="AD177" s="468"/>
      <c r="AE177" s="468"/>
      <c r="AF177" s="468"/>
      <c r="AG177" s="468"/>
      <c r="AH177" s="468"/>
      <c r="AI177" s="468"/>
      <c r="AJ177" s="468"/>
      <c r="AK177" s="468"/>
      <c r="AL177" s="468"/>
      <c r="AM177" s="468"/>
      <c r="AN177" s="468"/>
      <c r="AO177" s="468"/>
      <c r="AP177" s="468"/>
      <c r="AQ177" s="468"/>
      <c r="AR177" s="468"/>
      <c r="AS177" s="468"/>
      <c r="AT177" s="468"/>
      <c r="AU177" s="468"/>
      <c r="AV177" s="468"/>
      <c r="AW177" s="468"/>
      <c r="AX177" s="468"/>
      <c r="AY177" s="468"/>
      <c r="AZ177" s="468"/>
      <c r="BA177" s="468"/>
      <c r="BB177" s="468"/>
      <c r="BC177" s="468"/>
      <c r="BD177" s="468"/>
      <c r="BE177" s="468"/>
      <c r="BF177" s="468"/>
      <c r="BG177" s="468"/>
      <c r="BH177" s="468"/>
      <c r="BI177" s="468"/>
      <c r="BJ177" s="468"/>
    </row>
    <row r="178" spans="1:62" s="177" customFormat="1" ht="14.1" customHeight="1">
      <c r="A178" s="240" t="s">
        <v>3666</v>
      </c>
      <c r="B178" s="741" t="s">
        <v>3939</v>
      </c>
      <c r="C178" s="72">
        <v>1929466</v>
      </c>
      <c r="D178" s="802">
        <v>45352</v>
      </c>
      <c r="E178" s="741" t="s">
        <v>3940</v>
      </c>
      <c r="F178" s="821">
        <v>5939734</v>
      </c>
      <c r="G178" s="821">
        <v>5939734</v>
      </c>
      <c r="H178" s="231">
        <f t="shared" si="5"/>
        <v>0</v>
      </c>
      <c r="I178" s="468"/>
      <c r="J178" s="468"/>
      <c r="K178" s="468"/>
      <c r="L178" s="468"/>
      <c r="M178" s="468"/>
      <c r="N178" s="468"/>
      <c r="O178" s="468"/>
      <c r="P178" s="468"/>
      <c r="Q178" s="468"/>
      <c r="R178" s="468"/>
      <c r="S178" s="468"/>
      <c r="T178" s="468"/>
      <c r="U178" s="468"/>
      <c r="V178" s="468"/>
      <c r="W178" s="468"/>
      <c r="X178" s="468"/>
      <c r="Y178" s="468"/>
      <c r="Z178" s="468"/>
      <c r="AA178" s="468"/>
      <c r="AB178" s="468"/>
      <c r="AC178" s="468"/>
      <c r="AD178" s="468"/>
      <c r="AE178" s="468"/>
      <c r="AF178" s="468"/>
      <c r="AG178" s="468"/>
      <c r="AH178" s="468"/>
      <c r="AI178" s="468"/>
      <c r="AJ178" s="468"/>
      <c r="AK178" s="468"/>
      <c r="AL178" s="468"/>
      <c r="AM178" s="468"/>
      <c r="AN178" s="468"/>
      <c r="AO178" s="468"/>
      <c r="AP178" s="468"/>
      <c r="AQ178" s="468"/>
      <c r="AR178" s="468"/>
      <c r="AS178" s="468"/>
      <c r="AT178" s="468"/>
      <c r="AU178" s="468"/>
      <c r="AV178" s="468"/>
      <c r="AW178" s="468"/>
      <c r="AX178" s="468"/>
      <c r="AY178" s="468"/>
      <c r="AZ178" s="468"/>
      <c r="BA178" s="468"/>
      <c r="BB178" s="468"/>
      <c r="BC178" s="468"/>
      <c r="BD178" s="468"/>
      <c r="BE178" s="468"/>
      <c r="BF178" s="468"/>
      <c r="BG178" s="468"/>
      <c r="BH178" s="468"/>
      <c r="BI178" s="468"/>
      <c r="BJ178" s="468"/>
    </row>
    <row r="179" spans="1:62" s="177" customFormat="1" ht="14.1" customHeight="1">
      <c r="A179" s="240" t="s">
        <v>3666</v>
      </c>
      <c r="B179" s="741" t="s">
        <v>3941</v>
      </c>
      <c r="C179" s="72" t="s">
        <v>3942</v>
      </c>
      <c r="D179" s="803">
        <v>45364</v>
      </c>
      <c r="E179" s="741" t="s">
        <v>3943</v>
      </c>
      <c r="F179" s="821">
        <v>2945414</v>
      </c>
      <c r="G179" s="821">
        <v>2945414</v>
      </c>
      <c r="H179" s="231">
        <f t="shared" si="5"/>
        <v>0</v>
      </c>
      <c r="I179" s="468"/>
      <c r="J179" s="468"/>
      <c r="K179" s="468"/>
      <c r="L179" s="468"/>
      <c r="M179" s="468"/>
      <c r="N179" s="468"/>
      <c r="O179" s="468"/>
      <c r="P179" s="468"/>
      <c r="Q179" s="468"/>
      <c r="R179" s="468"/>
      <c r="S179" s="468"/>
      <c r="T179" s="468"/>
      <c r="U179" s="468"/>
      <c r="V179" s="468"/>
      <c r="W179" s="468"/>
      <c r="X179" s="468"/>
      <c r="Y179" s="468"/>
      <c r="Z179" s="468"/>
      <c r="AA179" s="468"/>
      <c r="AB179" s="468"/>
      <c r="AC179" s="468"/>
      <c r="AD179" s="468"/>
      <c r="AE179" s="468"/>
      <c r="AF179" s="468"/>
      <c r="AG179" s="468"/>
      <c r="AH179" s="468"/>
      <c r="AI179" s="468"/>
      <c r="AJ179" s="468"/>
      <c r="AK179" s="468"/>
      <c r="AL179" s="468"/>
      <c r="AM179" s="468"/>
      <c r="AN179" s="468"/>
      <c r="AO179" s="468"/>
      <c r="AP179" s="468"/>
      <c r="AQ179" s="468"/>
      <c r="AR179" s="468"/>
      <c r="AS179" s="468"/>
      <c r="AT179" s="468"/>
      <c r="AU179" s="468"/>
      <c r="AV179" s="468"/>
      <c r="AW179" s="468"/>
      <c r="AX179" s="468"/>
      <c r="AY179" s="468"/>
      <c r="AZ179" s="468"/>
      <c r="BA179" s="468"/>
      <c r="BB179" s="468"/>
      <c r="BC179" s="468"/>
      <c r="BD179" s="468"/>
      <c r="BE179" s="468"/>
      <c r="BF179" s="468"/>
      <c r="BG179" s="468"/>
      <c r="BH179" s="468"/>
      <c r="BI179" s="468"/>
      <c r="BJ179" s="468"/>
    </row>
    <row r="180" spans="1:62" s="177" customFormat="1" ht="14.1" customHeight="1">
      <c r="A180" s="240" t="s">
        <v>3666</v>
      </c>
      <c r="B180" s="741" t="s">
        <v>2827</v>
      </c>
      <c r="C180" s="72" t="s">
        <v>3944</v>
      </c>
      <c r="D180" s="802">
        <v>45327</v>
      </c>
      <c r="E180" s="741" t="s">
        <v>3945</v>
      </c>
      <c r="F180" s="821">
        <v>1738181</v>
      </c>
      <c r="G180" s="821">
        <v>1738181</v>
      </c>
      <c r="H180" s="231">
        <f t="shared" si="5"/>
        <v>0</v>
      </c>
      <c r="I180" s="468"/>
      <c r="J180" s="468"/>
      <c r="K180" s="468"/>
      <c r="L180" s="468"/>
      <c r="M180" s="468"/>
      <c r="N180" s="468"/>
      <c r="O180" s="468"/>
      <c r="P180" s="468"/>
      <c r="Q180" s="468"/>
      <c r="R180" s="468"/>
      <c r="S180" s="468"/>
      <c r="T180" s="468"/>
      <c r="U180" s="468"/>
      <c r="V180" s="468"/>
      <c r="W180" s="468"/>
      <c r="X180" s="468"/>
      <c r="Y180" s="468"/>
      <c r="Z180" s="468"/>
      <c r="AA180" s="468"/>
      <c r="AB180" s="468"/>
      <c r="AC180" s="468"/>
      <c r="AD180" s="468"/>
      <c r="AE180" s="468"/>
      <c r="AF180" s="468"/>
      <c r="AG180" s="468"/>
      <c r="AH180" s="468"/>
      <c r="AI180" s="468"/>
      <c r="AJ180" s="468"/>
      <c r="AK180" s="468"/>
      <c r="AL180" s="468"/>
      <c r="AM180" s="468"/>
      <c r="AN180" s="468"/>
      <c r="AO180" s="468"/>
      <c r="AP180" s="468"/>
      <c r="AQ180" s="468"/>
      <c r="AR180" s="468"/>
      <c r="AS180" s="468"/>
      <c r="AT180" s="468"/>
      <c r="AU180" s="468"/>
      <c r="AV180" s="468"/>
      <c r="AW180" s="468"/>
      <c r="AX180" s="468"/>
      <c r="AY180" s="468"/>
      <c r="AZ180" s="468"/>
      <c r="BA180" s="468"/>
      <c r="BB180" s="468"/>
      <c r="BC180" s="468"/>
      <c r="BD180" s="468"/>
      <c r="BE180" s="468"/>
      <c r="BF180" s="468"/>
      <c r="BG180" s="468"/>
      <c r="BH180" s="468"/>
      <c r="BI180" s="468"/>
      <c r="BJ180" s="468"/>
    </row>
    <row r="181" spans="1:62" s="177" customFormat="1" ht="14.1" customHeight="1">
      <c r="A181" s="240" t="s">
        <v>3666</v>
      </c>
      <c r="B181" s="741" t="s">
        <v>3687</v>
      </c>
      <c r="C181" s="72">
        <v>4083226</v>
      </c>
      <c r="D181" s="802">
        <v>45327</v>
      </c>
      <c r="E181" s="741" t="s">
        <v>3946</v>
      </c>
      <c r="F181" s="821">
        <v>7331500</v>
      </c>
      <c r="G181" s="821">
        <v>7331500</v>
      </c>
      <c r="H181" s="231">
        <f t="shared" si="5"/>
        <v>0</v>
      </c>
      <c r="I181" s="468"/>
      <c r="J181" s="468"/>
      <c r="K181" s="468"/>
      <c r="L181" s="468"/>
      <c r="M181" s="468"/>
      <c r="N181" s="468"/>
      <c r="O181" s="468"/>
      <c r="P181" s="468"/>
      <c r="Q181" s="468"/>
      <c r="R181" s="468"/>
      <c r="S181" s="468"/>
      <c r="T181" s="468"/>
      <c r="U181" s="468"/>
      <c r="V181" s="468"/>
      <c r="W181" s="468"/>
      <c r="X181" s="468"/>
      <c r="Y181" s="468"/>
      <c r="Z181" s="468"/>
      <c r="AA181" s="468"/>
      <c r="AB181" s="468"/>
      <c r="AC181" s="468"/>
      <c r="AD181" s="468"/>
      <c r="AE181" s="468"/>
      <c r="AF181" s="468"/>
      <c r="AG181" s="468"/>
      <c r="AH181" s="468"/>
      <c r="AI181" s="468"/>
      <c r="AJ181" s="468"/>
      <c r="AK181" s="468"/>
      <c r="AL181" s="468"/>
      <c r="AM181" s="468"/>
      <c r="AN181" s="468"/>
      <c r="AO181" s="468"/>
      <c r="AP181" s="468"/>
      <c r="AQ181" s="468"/>
      <c r="AR181" s="468"/>
      <c r="AS181" s="468"/>
      <c r="AT181" s="468"/>
      <c r="AU181" s="468"/>
      <c r="AV181" s="468"/>
      <c r="AW181" s="468"/>
      <c r="AX181" s="468"/>
      <c r="AY181" s="468"/>
      <c r="AZ181" s="468"/>
      <c r="BA181" s="468"/>
      <c r="BB181" s="468"/>
      <c r="BC181" s="468"/>
      <c r="BD181" s="468"/>
      <c r="BE181" s="468"/>
      <c r="BF181" s="468"/>
      <c r="BG181" s="468"/>
      <c r="BH181" s="468"/>
      <c r="BI181" s="468"/>
      <c r="BJ181" s="468"/>
    </row>
    <row r="182" spans="1:62" s="177" customFormat="1" ht="14.1" customHeight="1">
      <c r="A182" s="240" t="s">
        <v>3666</v>
      </c>
      <c r="B182" s="741" t="s">
        <v>3947</v>
      </c>
      <c r="C182" s="72">
        <v>2144557</v>
      </c>
      <c r="D182" s="802">
        <v>45274</v>
      </c>
      <c r="E182" s="741" t="s">
        <v>3948</v>
      </c>
      <c r="F182" s="821">
        <v>1431233</v>
      </c>
      <c r="G182" s="231">
        <v>1431233</v>
      </c>
      <c r="H182" s="231">
        <f t="shared" si="5"/>
        <v>0</v>
      </c>
      <c r="I182" s="468"/>
      <c r="J182" s="468"/>
      <c r="K182" s="468"/>
      <c r="L182" s="468"/>
      <c r="M182" s="468"/>
      <c r="N182" s="468"/>
      <c r="O182" s="468"/>
      <c r="P182" s="468"/>
      <c r="Q182" s="468"/>
      <c r="R182" s="468"/>
      <c r="S182" s="468"/>
      <c r="T182" s="468"/>
      <c r="U182" s="468"/>
      <c r="V182" s="468"/>
      <c r="W182" s="468"/>
      <c r="X182" s="468"/>
      <c r="Y182" s="468"/>
      <c r="Z182" s="468"/>
      <c r="AA182" s="468"/>
      <c r="AB182" s="468"/>
      <c r="AC182" s="468"/>
      <c r="AD182" s="468"/>
      <c r="AE182" s="468"/>
      <c r="AF182" s="468"/>
      <c r="AG182" s="468"/>
      <c r="AH182" s="468"/>
      <c r="AI182" s="468"/>
      <c r="AJ182" s="468"/>
      <c r="AK182" s="468"/>
      <c r="AL182" s="468"/>
      <c r="AM182" s="468"/>
      <c r="AN182" s="468"/>
      <c r="AO182" s="468"/>
      <c r="AP182" s="468"/>
      <c r="AQ182" s="468"/>
      <c r="AR182" s="468"/>
      <c r="AS182" s="468"/>
      <c r="AT182" s="468"/>
      <c r="AU182" s="468"/>
      <c r="AV182" s="468"/>
      <c r="AW182" s="468"/>
      <c r="AX182" s="468"/>
      <c r="AY182" s="468"/>
      <c r="AZ182" s="468"/>
      <c r="BA182" s="468"/>
      <c r="BB182" s="468"/>
      <c r="BC182" s="468"/>
      <c r="BD182" s="468"/>
      <c r="BE182" s="468"/>
      <c r="BF182" s="468"/>
      <c r="BG182" s="468"/>
      <c r="BH182" s="468"/>
      <c r="BI182" s="468"/>
      <c r="BJ182" s="468"/>
    </row>
    <row r="183" spans="1:62" s="177" customFormat="1" ht="14.1" customHeight="1">
      <c r="A183" s="240" t="s">
        <v>3666</v>
      </c>
      <c r="B183" s="741" t="s">
        <v>3949</v>
      </c>
      <c r="C183" s="72" t="s">
        <v>3950</v>
      </c>
      <c r="D183" s="803">
        <v>45324</v>
      </c>
      <c r="E183" s="741" t="s">
        <v>3951</v>
      </c>
      <c r="F183" s="821">
        <v>1540932.4</v>
      </c>
      <c r="G183" s="821">
        <v>1540932.4</v>
      </c>
      <c r="H183" s="231">
        <f t="shared" si="5"/>
        <v>0</v>
      </c>
      <c r="I183" s="468"/>
      <c r="J183" s="468"/>
      <c r="K183" s="468"/>
      <c r="L183" s="468"/>
      <c r="M183" s="468"/>
      <c r="N183" s="468"/>
      <c r="O183" s="468"/>
      <c r="P183" s="468"/>
      <c r="Q183" s="468"/>
      <c r="R183" s="468"/>
      <c r="S183" s="468"/>
      <c r="T183" s="468"/>
      <c r="U183" s="468"/>
      <c r="V183" s="468"/>
      <c r="W183" s="468"/>
      <c r="X183" s="468"/>
      <c r="Y183" s="468"/>
      <c r="Z183" s="468"/>
      <c r="AA183" s="468"/>
      <c r="AB183" s="468"/>
      <c r="AC183" s="468"/>
      <c r="AD183" s="468"/>
      <c r="AE183" s="468"/>
      <c r="AF183" s="468"/>
      <c r="AG183" s="468"/>
      <c r="AH183" s="468"/>
      <c r="AI183" s="468"/>
      <c r="AJ183" s="468"/>
      <c r="AK183" s="468"/>
      <c r="AL183" s="468"/>
      <c r="AM183" s="468"/>
      <c r="AN183" s="468"/>
      <c r="AO183" s="468"/>
      <c r="AP183" s="468"/>
      <c r="AQ183" s="468"/>
      <c r="AR183" s="468"/>
      <c r="AS183" s="468"/>
      <c r="AT183" s="468"/>
      <c r="AU183" s="468"/>
      <c r="AV183" s="468"/>
      <c r="AW183" s="468"/>
      <c r="AX183" s="468"/>
      <c r="AY183" s="468"/>
      <c r="AZ183" s="468"/>
      <c r="BA183" s="468"/>
      <c r="BB183" s="468"/>
      <c r="BC183" s="468"/>
      <c r="BD183" s="468"/>
      <c r="BE183" s="468"/>
      <c r="BF183" s="468"/>
      <c r="BG183" s="468"/>
      <c r="BH183" s="468"/>
      <c r="BI183" s="468"/>
      <c r="BJ183" s="468"/>
    </row>
    <row r="184" spans="1:62" s="177" customFormat="1" ht="14.1" customHeight="1">
      <c r="A184" s="240" t="s">
        <v>3666</v>
      </c>
      <c r="B184" s="741" t="s">
        <v>3952</v>
      </c>
      <c r="C184" s="72">
        <v>1929465</v>
      </c>
      <c r="D184" s="802">
        <v>45358</v>
      </c>
      <c r="E184" s="741" t="s">
        <v>3953</v>
      </c>
      <c r="F184" s="821">
        <v>6151765</v>
      </c>
      <c r="G184" s="821">
        <v>6151765</v>
      </c>
      <c r="H184" s="231">
        <f t="shared" si="5"/>
        <v>0</v>
      </c>
      <c r="I184" s="468"/>
      <c r="J184" s="468"/>
      <c r="K184" s="468"/>
      <c r="L184" s="468"/>
      <c r="M184" s="468"/>
      <c r="N184" s="468"/>
      <c r="O184" s="468"/>
      <c r="P184" s="468"/>
      <c r="Q184" s="468"/>
      <c r="R184" s="468"/>
      <c r="S184" s="468"/>
      <c r="T184" s="468"/>
      <c r="U184" s="468"/>
      <c r="V184" s="468"/>
      <c r="W184" s="468"/>
      <c r="X184" s="468"/>
      <c r="Y184" s="468"/>
      <c r="Z184" s="468"/>
      <c r="AA184" s="468"/>
      <c r="AB184" s="468"/>
      <c r="AC184" s="468"/>
      <c r="AD184" s="468"/>
      <c r="AE184" s="468"/>
      <c r="AF184" s="468"/>
      <c r="AG184" s="468"/>
      <c r="AH184" s="468"/>
      <c r="AI184" s="468"/>
      <c r="AJ184" s="468"/>
      <c r="AK184" s="468"/>
      <c r="AL184" s="468"/>
      <c r="AM184" s="468"/>
      <c r="AN184" s="468"/>
      <c r="AO184" s="468"/>
      <c r="AP184" s="468"/>
      <c r="AQ184" s="468"/>
      <c r="AR184" s="468"/>
      <c r="AS184" s="468"/>
      <c r="AT184" s="468"/>
      <c r="AU184" s="468"/>
      <c r="AV184" s="468"/>
      <c r="AW184" s="468"/>
      <c r="AX184" s="468"/>
      <c r="AY184" s="468"/>
      <c r="AZ184" s="468"/>
      <c r="BA184" s="468"/>
      <c r="BB184" s="468"/>
      <c r="BC184" s="468"/>
      <c r="BD184" s="468"/>
      <c r="BE184" s="468"/>
      <c r="BF184" s="468"/>
      <c r="BG184" s="468"/>
      <c r="BH184" s="468"/>
      <c r="BI184" s="468"/>
      <c r="BJ184" s="468"/>
    </row>
    <row r="185" spans="1:62" s="177" customFormat="1" ht="14.1" customHeight="1">
      <c r="A185" s="240" t="s">
        <v>3666</v>
      </c>
      <c r="B185" s="741" t="s">
        <v>3954</v>
      </c>
      <c r="C185" s="72" t="s">
        <v>3955</v>
      </c>
      <c r="D185" s="802">
        <v>45363</v>
      </c>
      <c r="E185" s="741" t="s">
        <v>3956</v>
      </c>
      <c r="F185" s="821">
        <v>3922412</v>
      </c>
      <c r="G185" s="821">
        <v>3922412</v>
      </c>
      <c r="H185" s="231">
        <f t="shared" si="5"/>
        <v>0</v>
      </c>
      <c r="I185" s="468"/>
      <c r="J185" s="468"/>
      <c r="K185" s="468"/>
      <c r="L185" s="468"/>
      <c r="M185" s="468"/>
      <c r="N185" s="468"/>
      <c r="O185" s="468"/>
      <c r="P185" s="468"/>
      <c r="Q185" s="468"/>
      <c r="R185" s="468"/>
      <c r="S185" s="468"/>
      <c r="T185" s="468"/>
      <c r="U185" s="468"/>
      <c r="V185" s="468"/>
      <c r="W185" s="468"/>
      <c r="X185" s="468"/>
      <c r="Y185" s="468"/>
      <c r="Z185" s="468"/>
      <c r="AA185" s="468"/>
      <c r="AB185" s="468"/>
      <c r="AC185" s="468"/>
      <c r="AD185" s="468"/>
      <c r="AE185" s="468"/>
      <c r="AF185" s="468"/>
      <c r="AG185" s="468"/>
      <c r="AH185" s="468"/>
      <c r="AI185" s="468"/>
      <c r="AJ185" s="468"/>
      <c r="AK185" s="468"/>
      <c r="AL185" s="468"/>
      <c r="AM185" s="468"/>
      <c r="AN185" s="468"/>
      <c r="AO185" s="468"/>
      <c r="AP185" s="468"/>
      <c r="AQ185" s="468"/>
      <c r="AR185" s="468"/>
      <c r="AS185" s="468"/>
      <c r="AT185" s="468"/>
      <c r="AU185" s="468"/>
      <c r="AV185" s="468"/>
      <c r="AW185" s="468"/>
      <c r="AX185" s="468"/>
      <c r="AY185" s="468"/>
      <c r="AZ185" s="468"/>
      <c r="BA185" s="468"/>
      <c r="BB185" s="468"/>
      <c r="BC185" s="468"/>
      <c r="BD185" s="468"/>
      <c r="BE185" s="468"/>
      <c r="BF185" s="468"/>
      <c r="BG185" s="468"/>
      <c r="BH185" s="468"/>
      <c r="BI185" s="468"/>
      <c r="BJ185" s="468"/>
    </row>
    <row r="186" spans="1:62" s="177" customFormat="1" ht="14.1" customHeight="1">
      <c r="A186" s="240" t="s">
        <v>3666</v>
      </c>
      <c r="B186" s="741" t="s">
        <v>2830</v>
      </c>
      <c r="C186" s="72" t="s">
        <v>3957</v>
      </c>
      <c r="D186" s="802">
        <v>45327</v>
      </c>
      <c r="E186" s="741" t="s">
        <v>3958</v>
      </c>
      <c r="F186" s="821">
        <v>8920000</v>
      </c>
      <c r="G186" s="821">
        <v>8920000</v>
      </c>
      <c r="H186" s="231">
        <f t="shared" si="5"/>
        <v>0</v>
      </c>
      <c r="I186" s="468"/>
      <c r="J186" s="468"/>
      <c r="K186" s="468"/>
      <c r="L186" s="468"/>
      <c r="M186" s="468"/>
      <c r="N186" s="468"/>
      <c r="O186" s="468"/>
      <c r="P186" s="468"/>
      <c r="Q186" s="468"/>
      <c r="R186" s="468"/>
      <c r="S186" s="468"/>
      <c r="T186" s="468"/>
      <c r="U186" s="468"/>
      <c r="V186" s="468"/>
      <c r="W186" s="468"/>
      <c r="X186" s="468"/>
      <c r="Y186" s="468"/>
      <c r="Z186" s="468"/>
      <c r="AA186" s="468"/>
      <c r="AB186" s="468"/>
      <c r="AC186" s="468"/>
      <c r="AD186" s="468"/>
      <c r="AE186" s="468"/>
      <c r="AF186" s="468"/>
      <c r="AG186" s="468"/>
      <c r="AH186" s="468"/>
      <c r="AI186" s="468"/>
      <c r="AJ186" s="468"/>
      <c r="AK186" s="468"/>
      <c r="AL186" s="468"/>
      <c r="AM186" s="468"/>
      <c r="AN186" s="468"/>
      <c r="AO186" s="468"/>
      <c r="AP186" s="468"/>
      <c r="AQ186" s="468"/>
      <c r="AR186" s="468"/>
      <c r="AS186" s="468"/>
      <c r="AT186" s="468"/>
      <c r="AU186" s="468"/>
      <c r="AV186" s="468"/>
      <c r="AW186" s="468"/>
      <c r="AX186" s="468"/>
      <c r="AY186" s="468"/>
      <c r="AZ186" s="468"/>
      <c r="BA186" s="468"/>
      <c r="BB186" s="468"/>
      <c r="BC186" s="468"/>
      <c r="BD186" s="468"/>
      <c r="BE186" s="468"/>
      <c r="BF186" s="468"/>
      <c r="BG186" s="468"/>
      <c r="BH186" s="468"/>
      <c r="BI186" s="468"/>
      <c r="BJ186" s="468"/>
    </row>
    <row r="187" spans="1:62" s="177" customFormat="1" ht="14.1" customHeight="1">
      <c r="A187" s="240" t="s">
        <v>3666</v>
      </c>
      <c r="B187" s="741" t="s">
        <v>3959</v>
      </c>
      <c r="C187" s="72" t="s">
        <v>3960</v>
      </c>
      <c r="D187" s="802">
        <v>45273</v>
      </c>
      <c r="E187" s="741" t="s">
        <v>3961</v>
      </c>
      <c r="F187" s="821">
        <v>9727760</v>
      </c>
      <c r="G187" s="231">
        <v>9727759</v>
      </c>
      <c r="H187" s="231">
        <f t="shared" si="5"/>
        <v>1</v>
      </c>
      <c r="I187" s="468"/>
      <c r="J187" s="468"/>
      <c r="K187" s="468"/>
      <c r="L187" s="468"/>
      <c r="M187" s="468"/>
      <c r="N187" s="468"/>
      <c r="O187" s="468"/>
      <c r="P187" s="468"/>
      <c r="Q187" s="468"/>
      <c r="R187" s="468"/>
      <c r="S187" s="468"/>
      <c r="T187" s="468"/>
      <c r="U187" s="468"/>
      <c r="V187" s="468"/>
      <c r="W187" s="468"/>
      <c r="X187" s="468"/>
      <c r="Y187" s="468"/>
      <c r="Z187" s="468"/>
      <c r="AA187" s="468"/>
      <c r="AB187" s="468"/>
      <c r="AC187" s="468"/>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68"/>
      <c r="AY187" s="468"/>
      <c r="AZ187" s="468"/>
      <c r="BA187" s="468"/>
      <c r="BB187" s="468"/>
      <c r="BC187" s="468"/>
      <c r="BD187" s="468"/>
      <c r="BE187" s="468"/>
      <c r="BF187" s="468"/>
      <c r="BG187" s="468"/>
      <c r="BH187" s="468"/>
      <c r="BI187" s="468"/>
      <c r="BJ187" s="468"/>
    </row>
    <row r="188" spans="1:62" s="177" customFormat="1" ht="14.1" customHeight="1">
      <c r="A188" s="240" t="s">
        <v>3666</v>
      </c>
      <c r="B188" s="741" t="s">
        <v>3962</v>
      </c>
      <c r="C188" s="72" t="s">
        <v>3963</v>
      </c>
      <c r="D188" s="802">
        <v>45141</v>
      </c>
      <c r="E188" s="741" t="s">
        <v>3964</v>
      </c>
      <c r="F188" s="821">
        <v>4195101.96</v>
      </c>
      <c r="G188" s="231">
        <v>4195102</v>
      </c>
      <c r="H188" s="231">
        <f t="shared" si="5"/>
        <v>-4.0000000037252903E-2</v>
      </c>
      <c r="I188" s="468"/>
      <c r="J188" s="468"/>
      <c r="K188" s="468"/>
      <c r="L188" s="468"/>
      <c r="M188" s="468"/>
      <c r="N188" s="468"/>
      <c r="O188" s="468"/>
      <c r="P188" s="468"/>
      <c r="Q188" s="468"/>
      <c r="R188" s="468"/>
      <c r="S188" s="468"/>
      <c r="T188" s="468"/>
      <c r="U188" s="468"/>
      <c r="V188" s="468"/>
      <c r="W188" s="468"/>
      <c r="X188" s="468"/>
      <c r="Y188" s="468"/>
      <c r="Z188" s="468"/>
      <c r="AA188" s="468"/>
      <c r="AB188" s="468"/>
      <c r="AC188" s="468"/>
      <c r="AD188" s="468"/>
      <c r="AE188" s="468"/>
      <c r="AF188" s="468"/>
      <c r="AG188" s="468"/>
      <c r="AH188" s="468"/>
      <c r="AI188" s="468"/>
      <c r="AJ188" s="468"/>
      <c r="AK188" s="468"/>
      <c r="AL188" s="468"/>
      <c r="AM188" s="468"/>
      <c r="AN188" s="468"/>
      <c r="AO188" s="468"/>
      <c r="AP188" s="468"/>
      <c r="AQ188" s="468"/>
      <c r="AR188" s="468"/>
      <c r="AS188" s="468"/>
      <c r="AT188" s="468"/>
      <c r="AU188" s="468"/>
      <c r="AV188" s="468"/>
      <c r="AW188" s="468"/>
      <c r="AX188" s="468"/>
      <c r="AY188" s="468"/>
      <c r="AZ188" s="468"/>
      <c r="BA188" s="468"/>
      <c r="BB188" s="468"/>
      <c r="BC188" s="468"/>
      <c r="BD188" s="468"/>
      <c r="BE188" s="468"/>
      <c r="BF188" s="468"/>
      <c r="BG188" s="468"/>
      <c r="BH188" s="468"/>
      <c r="BI188" s="468"/>
      <c r="BJ188" s="468"/>
    </row>
    <row r="189" spans="1:62" s="177" customFormat="1" ht="14.1" customHeight="1">
      <c r="A189" s="240" t="s">
        <v>3666</v>
      </c>
      <c r="B189" s="741" t="s">
        <v>3843</v>
      </c>
      <c r="C189" s="72" t="s">
        <v>3965</v>
      </c>
      <c r="D189" s="802">
        <v>45358</v>
      </c>
      <c r="E189" s="741" t="s">
        <v>3966</v>
      </c>
      <c r="F189" s="821">
        <v>3823122</v>
      </c>
      <c r="G189" s="821">
        <v>3823122</v>
      </c>
      <c r="H189" s="231">
        <f t="shared" si="5"/>
        <v>0</v>
      </c>
      <c r="I189" s="468"/>
      <c r="J189" s="468"/>
      <c r="K189" s="468"/>
      <c r="L189" s="468"/>
      <c r="M189" s="468"/>
      <c r="N189" s="468"/>
      <c r="O189" s="468"/>
      <c r="P189" s="468"/>
      <c r="Q189" s="468"/>
      <c r="R189" s="468"/>
      <c r="S189" s="468"/>
      <c r="T189" s="468"/>
      <c r="U189" s="468"/>
      <c r="V189" s="468"/>
      <c r="W189" s="468"/>
      <c r="X189" s="468"/>
      <c r="Y189" s="468"/>
      <c r="Z189" s="468"/>
      <c r="AA189" s="468"/>
      <c r="AB189" s="468"/>
      <c r="AC189" s="468"/>
      <c r="AD189" s="468"/>
      <c r="AE189" s="468"/>
      <c r="AF189" s="468"/>
      <c r="AG189" s="468"/>
      <c r="AH189" s="468"/>
      <c r="AI189" s="468"/>
      <c r="AJ189" s="468"/>
      <c r="AK189" s="468"/>
      <c r="AL189" s="468"/>
      <c r="AM189" s="468"/>
      <c r="AN189" s="468"/>
      <c r="AO189" s="468"/>
      <c r="AP189" s="468"/>
      <c r="AQ189" s="468"/>
      <c r="AR189" s="468"/>
      <c r="AS189" s="468"/>
      <c r="AT189" s="468"/>
      <c r="AU189" s="468"/>
      <c r="AV189" s="468"/>
      <c r="AW189" s="468"/>
      <c r="AX189" s="468"/>
      <c r="AY189" s="468"/>
      <c r="AZ189" s="468"/>
      <c r="BA189" s="468"/>
      <c r="BB189" s="468"/>
      <c r="BC189" s="468"/>
      <c r="BD189" s="468"/>
      <c r="BE189" s="468"/>
      <c r="BF189" s="468"/>
      <c r="BG189" s="468"/>
      <c r="BH189" s="468"/>
      <c r="BI189" s="468"/>
      <c r="BJ189" s="468"/>
    </row>
    <row r="190" spans="1:62" s="177" customFormat="1" ht="14.1" customHeight="1">
      <c r="A190" s="240" t="s">
        <v>3666</v>
      </c>
      <c r="B190" s="741" t="s">
        <v>3967</v>
      </c>
      <c r="C190" s="72">
        <v>1929453</v>
      </c>
      <c r="D190" s="802">
        <v>45362</v>
      </c>
      <c r="E190" s="741" t="s">
        <v>3968</v>
      </c>
      <c r="F190" s="821">
        <v>1590534</v>
      </c>
      <c r="G190" s="821">
        <v>1590534</v>
      </c>
      <c r="H190" s="231">
        <f t="shared" si="5"/>
        <v>0</v>
      </c>
      <c r="I190" s="468"/>
      <c r="J190" s="468"/>
      <c r="K190" s="468"/>
      <c r="L190" s="468"/>
      <c r="M190" s="468"/>
      <c r="N190" s="468"/>
      <c r="O190" s="468"/>
      <c r="P190" s="468"/>
      <c r="Q190" s="468"/>
      <c r="R190" s="468"/>
      <c r="S190" s="468"/>
      <c r="T190" s="468"/>
      <c r="U190" s="468"/>
      <c r="V190" s="468"/>
      <c r="W190" s="468"/>
      <c r="X190" s="468"/>
      <c r="Y190" s="468"/>
      <c r="Z190" s="468"/>
      <c r="AA190" s="468"/>
      <c r="AB190" s="468"/>
      <c r="AC190" s="468"/>
      <c r="AD190" s="468"/>
      <c r="AE190" s="468"/>
      <c r="AF190" s="468"/>
      <c r="AG190" s="468"/>
      <c r="AH190" s="468"/>
      <c r="AI190" s="468"/>
      <c r="AJ190" s="468"/>
      <c r="AK190" s="468"/>
      <c r="AL190" s="468"/>
      <c r="AM190" s="468"/>
      <c r="AN190" s="468"/>
      <c r="AO190" s="468"/>
      <c r="AP190" s="468"/>
      <c r="AQ190" s="468"/>
      <c r="AR190" s="468"/>
      <c r="AS190" s="468"/>
      <c r="AT190" s="468"/>
      <c r="AU190" s="468"/>
      <c r="AV190" s="468"/>
      <c r="AW190" s="468"/>
      <c r="AX190" s="468"/>
      <c r="AY190" s="468"/>
      <c r="AZ190" s="468"/>
      <c r="BA190" s="468"/>
      <c r="BB190" s="468"/>
      <c r="BC190" s="468"/>
      <c r="BD190" s="468"/>
      <c r="BE190" s="468"/>
      <c r="BF190" s="468"/>
      <c r="BG190" s="468"/>
      <c r="BH190" s="468"/>
      <c r="BI190" s="468"/>
      <c r="BJ190" s="468"/>
    </row>
    <row r="191" spans="1:62" s="177" customFormat="1" ht="14.1" customHeight="1">
      <c r="A191" s="240" t="s">
        <v>3666</v>
      </c>
      <c r="B191" s="741" t="s">
        <v>3969</v>
      </c>
      <c r="C191" s="72" t="s">
        <v>3970</v>
      </c>
      <c r="D191" s="802">
        <v>45364</v>
      </c>
      <c r="E191" s="741" t="s">
        <v>3971</v>
      </c>
      <c r="F191" s="821">
        <v>3720451</v>
      </c>
      <c r="G191" s="231"/>
      <c r="H191" s="231"/>
      <c r="I191" s="468"/>
      <c r="J191" s="468"/>
      <c r="K191" s="468"/>
      <c r="L191" s="468"/>
      <c r="M191" s="468"/>
      <c r="N191" s="468"/>
      <c r="O191" s="468"/>
      <c r="P191" s="468"/>
      <c r="Q191" s="468"/>
      <c r="R191" s="468"/>
      <c r="S191" s="468"/>
      <c r="T191" s="468"/>
      <c r="U191" s="468"/>
      <c r="V191" s="468"/>
      <c r="W191" s="468"/>
      <c r="X191" s="468"/>
      <c r="Y191" s="468"/>
      <c r="Z191" s="468"/>
      <c r="AA191" s="468"/>
      <c r="AB191" s="468"/>
      <c r="AC191" s="468"/>
      <c r="AD191" s="468"/>
      <c r="AE191" s="468"/>
      <c r="AF191" s="468"/>
      <c r="AG191" s="468"/>
      <c r="AH191" s="468"/>
      <c r="AI191" s="468"/>
      <c r="AJ191" s="468"/>
      <c r="AK191" s="468"/>
      <c r="AL191" s="468"/>
      <c r="AM191" s="468"/>
      <c r="AN191" s="468"/>
      <c r="AO191" s="468"/>
      <c r="AP191" s="468"/>
      <c r="AQ191" s="468"/>
      <c r="AR191" s="468"/>
      <c r="AS191" s="468"/>
      <c r="AT191" s="468"/>
      <c r="AU191" s="468"/>
      <c r="AV191" s="468"/>
      <c r="AW191" s="468"/>
      <c r="AX191" s="468"/>
      <c r="AY191" s="468"/>
      <c r="AZ191" s="468"/>
      <c r="BA191" s="468"/>
      <c r="BB191" s="468"/>
      <c r="BC191" s="468"/>
      <c r="BD191" s="468"/>
      <c r="BE191" s="468"/>
      <c r="BF191" s="468"/>
      <c r="BG191" s="468"/>
      <c r="BH191" s="468"/>
      <c r="BI191" s="468"/>
      <c r="BJ191" s="468"/>
    </row>
    <row r="192" spans="1:62" s="135" customFormat="1">
      <c r="A192" s="823"/>
      <c r="B192" s="823"/>
      <c r="C192" s="823"/>
      <c r="D192" s="823"/>
      <c r="E192" s="823" t="s">
        <v>3670</v>
      </c>
      <c r="F192" s="838">
        <f>SUM(F6:F191)</f>
        <v>1015720217.9500002</v>
      </c>
      <c r="G192" s="838">
        <f>SUM(G6:G191)</f>
        <v>746604696.05999994</v>
      </c>
      <c r="H192" s="838"/>
    </row>
  </sheetData>
  <mergeCells count="4">
    <mergeCell ref="B4:B5"/>
    <mergeCell ref="C4:C5"/>
    <mergeCell ref="D4:D5"/>
    <mergeCell ref="E4:E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5"/>
  <sheetViews>
    <sheetView topLeftCell="A28" zoomScaleNormal="100" workbookViewId="0">
      <selection activeCell="C13" sqref="C13"/>
    </sheetView>
  </sheetViews>
  <sheetFormatPr defaultColWidth="8.5703125" defaultRowHeight="15"/>
  <cols>
    <col min="1" max="1" width="8.5703125" style="9"/>
    <col min="2" max="2" width="27.42578125" style="9" customWidth="1"/>
    <col min="3" max="3" width="25.5703125" style="11" customWidth="1"/>
    <col min="4" max="4" width="21.5703125" style="9" customWidth="1"/>
    <col min="5" max="5" width="18.42578125" style="9" customWidth="1"/>
    <col min="6" max="6" width="21.42578125" style="11" customWidth="1"/>
    <col min="7" max="7" width="20.5703125" style="9" customWidth="1"/>
    <col min="8" max="16384" width="8.5703125" style="9"/>
  </cols>
  <sheetData>
    <row r="1" spans="1:7" ht="15.75">
      <c r="A1" s="7"/>
      <c r="B1" s="7"/>
      <c r="C1" s="40"/>
      <c r="D1" s="7"/>
      <c r="E1" s="7"/>
      <c r="F1" s="40"/>
      <c r="G1" s="7"/>
    </row>
    <row r="2" spans="1:7" ht="15.75">
      <c r="A2" s="7"/>
      <c r="B2" s="12" t="s">
        <v>45</v>
      </c>
      <c r="C2" s="205"/>
      <c r="D2" s="7"/>
      <c r="E2" s="7"/>
      <c r="F2" s="40"/>
      <c r="G2" s="7"/>
    </row>
    <row r="3" spans="1:7" s="154" customFormat="1" ht="15.75">
      <c r="A3" s="3"/>
      <c r="B3" s="220" t="s">
        <v>160</v>
      </c>
      <c r="C3" s="205"/>
      <c r="D3" s="3"/>
      <c r="E3" s="3"/>
      <c r="F3" s="205"/>
      <c r="G3" s="3"/>
    </row>
    <row r="4" spans="1:7" s="154" customFormat="1" ht="15.75">
      <c r="A4" s="3"/>
      <c r="B4" s="21" t="s">
        <v>135</v>
      </c>
      <c r="C4" s="206"/>
      <c r="D4" s="3"/>
      <c r="E4" s="3"/>
      <c r="F4" s="205"/>
      <c r="G4" s="3"/>
    </row>
    <row r="5" spans="1:7" ht="15.75">
      <c r="A5" s="7"/>
      <c r="B5" s="841" t="s">
        <v>768</v>
      </c>
      <c r="C5" s="841"/>
      <c r="D5" s="7"/>
      <c r="E5" s="7"/>
      <c r="F5" s="40"/>
      <c r="G5" s="7"/>
    </row>
    <row r="6" spans="1:7" ht="63">
      <c r="A6" s="7"/>
      <c r="B6" s="24" t="s">
        <v>42</v>
      </c>
      <c r="C6" s="207" t="s">
        <v>73</v>
      </c>
      <c r="D6" s="6" t="s">
        <v>74</v>
      </c>
      <c r="E6" s="6" t="s">
        <v>75</v>
      </c>
      <c r="F6" s="207" t="s">
        <v>111</v>
      </c>
      <c r="G6" s="150" t="s">
        <v>76</v>
      </c>
    </row>
    <row r="7" spans="1:7" s="95" customFormat="1" ht="15.75">
      <c r="A7" s="54"/>
      <c r="B7" s="217">
        <v>45473</v>
      </c>
      <c r="C7" s="652">
        <v>275843868.5</v>
      </c>
      <c r="D7" s="653">
        <v>0</v>
      </c>
      <c r="E7" s="654">
        <f>C7+D7</f>
        <v>275843868.5</v>
      </c>
      <c r="F7" s="652">
        <v>3647093181</v>
      </c>
      <c r="G7" s="216">
        <f>E7/$F$7</f>
        <v>7.563389658839649E-2</v>
      </c>
    </row>
    <row r="8" spans="1:7" s="95" customFormat="1" ht="15.75">
      <c r="A8" s="54"/>
      <c r="B8" s="217">
        <v>45504</v>
      </c>
      <c r="C8" s="655">
        <v>317712881.73000002</v>
      </c>
      <c r="D8" s="655">
        <v>4925905.66</v>
      </c>
      <c r="E8" s="656">
        <f>C8+D8</f>
        <v>322638787.39000005</v>
      </c>
      <c r="F8" s="100">
        <f>F7-E7</f>
        <v>3371249312.5</v>
      </c>
      <c r="G8" s="216">
        <f t="shared" ref="G8:G15" si="0">E8/$F$7</f>
        <v>8.84646405720666E-2</v>
      </c>
    </row>
    <row r="9" spans="1:7" s="95" customFormat="1" ht="15.75">
      <c r="A9" s="54"/>
      <c r="B9" s="217">
        <v>45535</v>
      </c>
      <c r="C9" s="655">
        <v>310128973.84000003</v>
      </c>
      <c r="D9" s="652">
        <v>3548962.43</v>
      </c>
      <c r="E9" s="656">
        <f>C9+D15</f>
        <v>314103075.13000005</v>
      </c>
      <c r="F9" s="100">
        <f>F8-E8</f>
        <v>3048610525.1100001</v>
      </c>
      <c r="G9" s="216">
        <f t="shared" si="0"/>
        <v>8.6124225387593692E-2</v>
      </c>
    </row>
    <row r="10" spans="1:7" s="95" customFormat="1" ht="15.75">
      <c r="A10" s="54"/>
      <c r="B10" s="217">
        <v>45565</v>
      </c>
      <c r="C10" s="655">
        <v>307970389.46000004</v>
      </c>
      <c r="D10" s="655">
        <v>4655804.84</v>
      </c>
      <c r="E10" s="656">
        <f t="shared" ref="E10:E15" si="1">C10+D10</f>
        <v>312626194.30000001</v>
      </c>
      <c r="F10" s="100">
        <f t="shared" ref="F10:F16" si="2">F9-E9</f>
        <v>2734507449.98</v>
      </c>
      <c r="G10" s="216">
        <f t="shared" si="0"/>
        <v>8.5719278007117095E-2</v>
      </c>
    </row>
    <row r="11" spans="1:7" s="95" customFormat="1" ht="15.75">
      <c r="A11" s="54"/>
      <c r="B11" s="217">
        <v>45596</v>
      </c>
      <c r="C11" s="655">
        <v>306284392.64999998</v>
      </c>
      <c r="D11" s="655">
        <f>4601958-425068.41</f>
        <v>4176889.59</v>
      </c>
      <c r="E11" s="656">
        <f t="shared" si="1"/>
        <v>310461282.23999995</v>
      </c>
      <c r="F11" s="100">
        <f t="shared" si="2"/>
        <v>2421881255.6799998</v>
      </c>
      <c r="G11" s="216">
        <f t="shared" si="0"/>
        <v>8.5125678679499564E-2</v>
      </c>
    </row>
    <row r="12" spans="1:7" s="95" customFormat="1" ht="15.75">
      <c r="A12" s="54"/>
      <c r="B12" s="217">
        <v>45626</v>
      </c>
      <c r="C12" s="655">
        <v>300306938.44999999</v>
      </c>
      <c r="D12" s="655">
        <v>4557611.75</v>
      </c>
      <c r="E12" s="656">
        <f t="shared" si="1"/>
        <v>304864550.19999999</v>
      </c>
      <c r="F12" s="100">
        <f t="shared" si="2"/>
        <v>2111419973.4399998</v>
      </c>
      <c r="G12" s="216">
        <f t="shared" si="0"/>
        <v>8.359110531867707E-2</v>
      </c>
    </row>
    <row r="13" spans="1:7" s="95" customFormat="1" ht="15.75">
      <c r="A13" s="54"/>
      <c r="B13" s="217">
        <v>45657</v>
      </c>
      <c r="C13" s="655">
        <v>324142341.80000001</v>
      </c>
      <c r="D13" s="655">
        <v>4031317.3</v>
      </c>
      <c r="E13" s="656">
        <f t="shared" si="1"/>
        <v>328173659.10000002</v>
      </c>
      <c r="F13" s="100">
        <f t="shared" si="2"/>
        <v>1806555423.2399998</v>
      </c>
      <c r="G13" s="216">
        <f t="shared" si="0"/>
        <v>8.9982252389289863E-2</v>
      </c>
    </row>
    <row r="14" spans="1:7" s="95" customFormat="1" ht="15.75">
      <c r="A14" s="54"/>
      <c r="B14" s="217">
        <v>45688</v>
      </c>
      <c r="C14" s="655">
        <v>304989854.25</v>
      </c>
      <c r="D14" s="655">
        <v>4195793.95</v>
      </c>
      <c r="E14" s="656">
        <f t="shared" si="1"/>
        <v>309185648.19999999</v>
      </c>
      <c r="F14" s="100">
        <f t="shared" si="2"/>
        <v>1478381764.1399999</v>
      </c>
      <c r="G14" s="216">
        <f t="shared" si="0"/>
        <v>8.4775911350645577E-2</v>
      </c>
    </row>
    <row r="15" spans="1:7" s="95" customFormat="1" ht="15.75">
      <c r="A15" s="54"/>
      <c r="B15" s="217">
        <v>45716</v>
      </c>
      <c r="C15" s="655">
        <v>302804313.30000001</v>
      </c>
      <c r="D15" s="655">
        <v>3974101.29</v>
      </c>
      <c r="E15" s="656">
        <f t="shared" si="1"/>
        <v>306778414.59000003</v>
      </c>
      <c r="F15" s="100">
        <f t="shared" si="2"/>
        <v>1169196115.9399998</v>
      </c>
      <c r="G15" s="216">
        <f t="shared" si="0"/>
        <v>8.411586964330979E-2</v>
      </c>
    </row>
    <row r="16" spans="1:7" s="95" customFormat="1" ht="15.75">
      <c r="A16" s="54"/>
      <c r="B16" s="217">
        <v>45747</v>
      </c>
      <c r="C16" s="655">
        <v>0</v>
      </c>
      <c r="D16" s="655"/>
      <c r="E16" s="657">
        <v>0</v>
      </c>
      <c r="F16" s="100">
        <f t="shared" si="2"/>
        <v>862417701.34999979</v>
      </c>
      <c r="G16" s="216"/>
    </row>
    <row r="17" spans="1:7" s="95" customFormat="1" ht="15.75">
      <c r="A17" s="54"/>
      <c r="B17" s="218" t="s">
        <v>10</v>
      </c>
      <c r="C17" s="658">
        <f>SUM(C7:C16)</f>
        <v>2750183953.9800005</v>
      </c>
      <c r="D17" s="659"/>
      <c r="E17" s="660">
        <f>SUM(E7:E16)</f>
        <v>2784675479.6500001</v>
      </c>
      <c r="F17" s="661"/>
      <c r="G17" s="219"/>
    </row>
    <row r="18" spans="1:7" ht="18.75">
      <c r="A18" s="13"/>
      <c r="B18" s="14"/>
      <c r="C18" s="208"/>
    </row>
    <row r="19" spans="1:7" ht="19.5">
      <c r="A19" s="13"/>
      <c r="B19" s="34" t="s">
        <v>43</v>
      </c>
      <c r="C19" s="209"/>
      <c r="E19" s="650"/>
    </row>
    <row r="20" spans="1:7" ht="18.75">
      <c r="A20" s="13"/>
      <c r="B20" s="35" t="s">
        <v>46</v>
      </c>
      <c r="C20" s="209"/>
    </row>
    <row r="21" spans="1:7" ht="18.75">
      <c r="A21" s="13"/>
      <c r="B21" s="664" t="s">
        <v>2948</v>
      </c>
      <c r="C21" s="665"/>
      <c r="D21" s="154"/>
      <c r="E21" s="154"/>
    </row>
    <row r="22" spans="1:7" ht="18.75">
      <c r="A22" s="13"/>
      <c r="B22" s="35"/>
      <c r="C22" s="209"/>
    </row>
    <row r="23" spans="1:7" ht="18.75">
      <c r="A23" s="13"/>
      <c r="B23" s="15"/>
      <c r="C23" s="209"/>
    </row>
    <row r="24" spans="1:7" ht="63.75">
      <c r="A24" s="13"/>
      <c r="B24" s="32" t="s">
        <v>115</v>
      </c>
      <c r="C24" s="210" t="s">
        <v>102</v>
      </c>
      <c r="D24" s="33" t="s">
        <v>111</v>
      </c>
    </row>
    <row r="25" spans="1:7" ht="18.75">
      <c r="A25" s="13"/>
      <c r="B25" s="31" t="s">
        <v>104</v>
      </c>
      <c r="C25" s="662">
        <v>1501998651</v>
      </c>
      <c r="D25" s="662">
        <v>617415548</v>
      </c>
    </row>
    <row r="26" spans="1:7" ht="18.75">
      <c r="A26" s="13"/>
      <c r="B26" s="31" t="s">
        <v>105</v>
      </c>
      <c r="C26" s="662">
        <v>1966682423</v>
      </c>
      <c r="D26" s="662">
        <v>885813257</v>
      </c>
    </row>
    <row r="27" spans="1:7" ht="18.75">
      <c r="A27" s="13"/>
      <c r="B27" s="31" t="s">
        <v>106</v>
      </c>
      <c r="C27" s="662">
        <v>2382180884</v>
      </c>
      <c r="D27" s="662">
        <v>607571742</v>
      </c>
    </row>
    <row r="28" spans="1:7" ht="18.75">
      <c r="A28" s="13"/>
      <c r="B28" s="31" t="s">
        <v>107</v>
      </c>
      <c r="C28" s="662">
        <v>2509208216</v>
      </c>
      <c r="D28" s="662">
        <v>940463605</v>
      </c>
    </row>
    <row r="29" spans="1:7" ht="18.75">
      <c r="A29" s="13"/>
      <c r="B29" s="31" t="s">
        <v>108</v>
      </c>
      <c r="C29" s="662">
        <v>2565235856</v>
      </c>
      <c r="D29" s="662">
        <v>810827725</v>
      </c>
    </row>
    <row r="30" spans="1:7" ht="18.75">
      <c r="A30" s="13"/>
      <c r="B30" s="31" t="s">
        <v>109</v>
      </c>
      <c r="C30" s="662">
        <v>2851921041</v>
      </c>
      <c r="D30" s="662">
        <v>948394050</v>
      </c>
    </row>
    <row r="31" spans="1:7" ht="18.75">
      <c r="A31" s="13"/>
      <c r="B31" s="31" t="s">
        <v>110</v>
      </c>
      <c r="C31" s="662">
        <v>2784675479.6500001</v>
      </c>
      <c r="D31" s="662">
        <v>862417701.3499999</v>
      </c>
    </row>
    <row r="32" spans="1:7" ht="18.75">
      <c r="A32" s="13"/>
      <c r="B32" s="15"/>
      <c r="C32" s="209"/>
    </row>
    <row r="33" spans="1:7" ht="19.5" thickBot="1">
      <c r="A33" s="13"/>
      <c r="B33" s="1081" t="s">
        <v>157</v>
      </c>
      <c r="C33" s="1081"/>
      <c r="D33" s="1081"/>
    </row>
    <row r="34" spans="1:7" ht="29.25" thickBot="1">
      <c r="A34" s="13"/>
      <c r="B34" s="48" t="s">
        <v>141</v>
      </c>
      <c r="C34" s="211" t="s">
        <v>158</v>
      </c>
      <c r="D34" s="49" t="s">
        <v>142</v>
      </c>
    </row>
    <row r="35" spans="1:7" ht="30.75" thickBot="1">
      <c r="A35" s="13"/>
      <c r="B35" s="50" t="s">
        <v>143</v>
      </c>
      <c r="C35" s="212" t="s">
        <v>144</v>
      </c>
      <c r="D35" s="212">
        <v>21362997.330000013</v>
      </c>
    </row>
    <row r="36" spans="1:7" ht="19.5" thickBot="1">
      <c r="A36" s="13"/>
      <c r="B36" s="50" t="s">
        <v>145</v>
      </c>
      <c r="C36" s="212" t="s">
        <v>146</v>
      </c>
      <c r="D36" s="212">
        <v>0</v>
      </c>
    </row>
    <row r="37" spans="1:7" ht="30.75" thickBot="1">
      <c r="A37" s="13"/>
      <c r="B37" s="50" t="s">
        <v>147</v>
      </c>
      <c r="C37" s="212" t="s">
        <v>148</v>
      </c>
      <c r="D37" s="212">
        <v>0</v>
      </c>
    </row>
    <row r="38" spans="1:7" ht="30.75" thickBot="1">
      <c r="A38" s="13"/>
      <c r="B38" s="50" t="s">
        <v>149</v>
      </c>
      <c r="C38" s="212" t="s">
        <v>150</v>
      </c>
      <c r="D38" s="212"/>
    </row>
    <row r="39" spans="1:7" ht="19.5" thickBot="1">
      <c r="A39" s="13"/>
      <c r="B39" s="50" t="s">
        <v>151</v>
      </c>
      <c r="C39" s="212" t="s">
        <v>152</v>
      </c>
      <c r="D39" s="212">
        <v>4221208</v>
      </c>
    </row>
    <row r="40" spans="1:7" ht="19.5" thickBot="1">
      <c r="A40" s="13"/>
      <c r="B40" s="50" t="s">
        <v>153</v>
      </c>
      <c r="C40" s="212" t="s">
        <v>154</v>
      </c>
      <c r="D40" s="51"/>
    </row>
    <row r="41" spans="1:7" ht="19.5" thickBot="1">
      <c r="A41" s="13"/>
      <c r="B41" s="50" t="s">
        <v>155</v>
      </c>
      <c r="C41" s="212" t="s">
        <v>156</v>
      </c>
      <c r="D41" s="51"/>
    </row>
    <row r="42" spans="1:7" ht="19.5" thickBot="1">
      <c r="A42" s="13"/>
      <c r="B42" s="52"/>
      <c r="C42" s="213" t="s">
        <v>10</v>
      </c>
      <c r="D42" s="666">
        <f>SUM(D35:D41)</f>
        <v>25584205.330000013</v>
      </c>
    </row>
    <row r="43" spans="1:7" ht="18.75">
      <c r="A43" s="13"/>
      <c r="B43" s="53"/>
      <c r="C43" s="214"/>
      <c r="D43"/>
    </row>
    <row r="44" spans="1:7" ht="18.75">
      <c r="A44" s="13"/>
      <c r="B44" s="15"/>
      <c r="C44" s="209"/>
    </row>
    <row r="45" spans="1:7" ht="18.75">
      <c r="A45" s="13"/>
      <c r="B45" s="16"/>
      <c r="C45" s="209"/>
    </row>
    <row r="46" spans="1:7" ht="18.75">
      <c r="A46" s="13"/>
      <c r="B46" s="1" t="s">
        <v>44</v>
      </c>
      <c r="C46" s="215"/>
      <c r="D46" s="1"/>
      <c r="E46" s="2" t="s">
        <v>6</v>
      </c>
      <c r="F46" s="170"/>
      <c r="G46" s="2"/>
    </row>
    <row r="47" spans="1:7" ht="18.75">
      <c r="A47" s="13"/>
      <c r="B47" s="5" t="s">
        <v>96</v>
      </c>
      <c r="C47" s="205"/>
      <c r="D47" s="3"/>
      <c r="E47" s="3"/>
      <c r="F47" s="171"/>
      <c r="G47" s="4"/>
    </row>
    <row r="48" spans="1:7" ht="18.75">
      <c r="A48" s="13"/>
      <c r="B48" s="3"/>
      <c r="C48" s="205"/>
      <c r="D48" s="3"/>
      <c r="E48" s="3"/>
      <c r="F48" s="171"/>
      <c r="G48" s="4"/>
    </row>
    <row r="49" spans="1:7" ht="18.75">
      <c r="A49" s="13"/>
      <c r="B49" s="1" t="s">
        <v>94</v>
      </c>
      <c r="C49" s="215"/>
      <c r="D49" s="1"/>
      <c r="E49" s="3"/>
      <c r="F49" s="171"/>
      <c r="G49" s="4"/>
    </row>
    <row r="50" spans="1:7" ht="18.75">
      <c r="A50" s="13"/>
      <c r="B50" s="4"/>
      <c r="C50" s="171"/>
      <c r="D50" s="4"/>
      <c r="E50" s="4"/>
      <c r="F50" s="171"/>
      <c r="G50" s="4"/>
    </row>
    <row r="51" spans="1:7" ht="15.75">
      <c r="B51" s="4"/>
      <c r="C51" s="171"/>
      <c r="D51" s="4"/>
      <c r="E51" s="4"/>
      <c r="F51" s="171"/>
      <c r="G51" s="4"/>
    </row>
    <row r="52" spans="1:7" ht="15.75">
      <c r="B52" s="2" t="s">
        <v>95</v>
      </c>
      <c r="C52" s="170"/>
      <c r="D52" s="2"/>
      <c r="E52" s="2" t="s">
        <v>6</v>
      </c>
      <c r="F52" s="170"/>
      <c r="G52" s="2"/>
    </row>
    <row r="53" spans="1:7" ht="15.75">
      <c r="B53" s="5" t="s">
        <v>96</v>
      </c>
      <c r="C53" s="171"/>
      <c r="D53" s="4"/>
      <c r="E53" s="4"/>
      <c r="F53" s="171"/>
      <c r="G53" s="4"/>
    </row>
    <row r="54" spans="1:7" ht="15.75">
      <c r="B54" s="4"/>
      <c r="C54" s="171"/>
      <c r="D54" s="4"/>
      <c r="E54" s="4"/>
      <c r="F54" s="171"/>
      <c r="G54" s="4"/>
    </row>
    <row r="55" spans="1:7" ht="15.75">
      <c r="B55" s="1" t="s">
        <v>94</v>
      </c>
      <c r="C55" s="215"/>
      <c r="D55" s="1"/>
      <c r="E55" s="4"/>
      <c r="F55" s="171"/>
      <c r="G55" s="4"/>
    </row>
  </sheetData>
  <mergeCells count="2">
    <mergeCell ref="B33:D33"/>
    <mergeCell ref="B5:C5"/>
  </mergeCells>
  <pageMargins left="0.70866141732283472" right="0.70866141732283472" top="0.74803149606299213" bottom="0.74803149606299213" header="0.31496062992125984" footer="0.31496062992125984"/>
  <pageSetup scale="95" fitToHeight="0"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0"/>
  <sheetViews>
    <sheetView zoomScaleNormal="100" workbookViewId="0">
      <selection activeCell="B2" sqref="B2"/>
    </sheetView>
  </sheetViews>
  <sheetFormatPr defaultColWidth="8.5703125" defaultRowHeight="15"/>
  <cols>
    <col min="1" max="1" width="17.42578125" style="9" customWidth="1"/>
    <col min="2" max="2" width="19.42578125" style="9" customWidth="1"/>
    <col min="3" max="3" width="10.85546875" style="9" customWidth="1"/>
    <col min="4" max="4" width="16.5703125" style="9" customWidth="1"/>
    <col min="5" max="5" width="15.5703125" style="9" customWidth="1"/>
    <col min="6" max="6" width="23.5703125" style="9" customWidth="1"/>
    <col min="7" max="16384" width="8.5703125" style="9"/>
  </cols>
  <sheetData>
    <row r="1" spans="1:6" ht="15.75">
      <c r="A1" s="12" t="s">
        <v>58</v>
      </c>
      <c r="B1" s="3"/>
      <c r="C1" s="7"/>
      <c r="D1" s="7"/>
      <c r="E1" s="7"/>
      <c r="F1" s="7"/>
    </row>
    <row r="2" spans="1:6" ht="15.75">
      <c r="A2" s="12"/>
      <c r="B2" s="3"/>
      <c r="C2" s="7"/>
      <c r="D2" s="7"/>
      <c r="E2" s="7"/>
      <c r="F2" s="7"/>
    </row>
    <row r="3" spans="1:6" ht="18" customHeight="1">
      <c r="A3" s="1082" t="s">
        <v>98</v>
      </c>
      <c r="B3" s="1082"/>
      <c r="C3" s="1082"/>
      <c r="D3" s="1082"/>
      <c r="E3" s="1082"/>
      <c r="F3" s="1082"/>
    </row>
    <row r="4" spans="1:6" ht="15.75">
      <c r="A4" s="12"/>
      <c r="B4" s="3"/>
      <c r="C4" s="3"/>
      <c r="D4" s="3"/>
      <c r="E4" s="3"/>
      <c r="F4" s="3"/>
    </row>
    <row r="5" spans="1:6" ht="15.75">
      <c r="A5" s="1082" t="s">
        <v>136</v>
      </c>
      <c r="B5" s="1082"/>
      <c r="C5" s="1082"/>
      <c r="D5" s="1082"/>
      <c r="E5" s="1082"/>
      <c r="F5" s="1082"/>
    </row>
    <row r="6" spans="1:6" ht="15.75">
      <c r="A6" s="7"/>
      <c r="B6" s="7"/>
      <c r="C6" s="7"/>
      <c r="D6" s="7"/>
      <c r="E6" s="7"/>
      <c r="F6" s="7"/>
    </row>
    <row r="7" spans="1:6" ht="34.5" customHeight="1">
      <c r="A7" s="1083" t="s">
        <v>54</v>
      </c>
      <c r="B7" s="1084" t="s">
        <v>55</v>
      </c>
      <c r="C7" s="1084" t="s">
        <v>59</v>
      </c>
      <c r="D7" s="1084" t="s">
        <v>56</v>
      </c>
      <c r="E7" s="1084" t="s">
        <v>57</v>
      </c>
      <c r="F7" s="1085" t="s">
        <v>2944</v>
      </c>
    </row>
    <row r="8" spans="1:6">
      <c r="A8" s="1083"/>
      <c r="B8" s="1084"/>
      <c r="C8" s="1084"/>
      <c r="D8" s="1084"/>
      <c r="E8" s="1084"/>
      <c r="F8" s="1086"/>
    </row>
    <row r="9" spans="1:6" ht="48" thickBot="1">
      <c r="A9" s="674" t="s">
        <v>2949</v>
      </c>
      <c r="B9" s="675">
        <v>1</v>
      </c>
      <c r="C9" s="676" t="s">
        <v>2950</v>
      </c>
      <c r="D9" s="677" t="s">
        <v>2951</v>
      </c>
      <c r="E9" s="677" t="s">
        <v>2952</v>
      </c>
      <c r="F9" s="678">
        <f>333815+ 173000</f>
        <v>506815</v>
      </c>
    </row>
    <row r="10" spans="1:6" ht="16.5" thickBot="1">
      <c r="A10" s="22"/>
      <c r="B10" s="20"/>
      <c r="C10" s="19"/>
      <c r="D10" s="17"/>
      <c r="E10" s="17"/>
      <c r="F10" s="18"/>
    </row>
    <row r="11" spans="1:6" ht="16.5" thickBot="1">
      <c r="A11" s="22"/>
      <c r="B11" s="20"/>
      <c r="C11" s="19"/>
      <c r="D11" s="17"/>
      <c r="E11" s="17"/>
      <c r="F11" s="18"/>
    </row>
    <row r="12" spans="1:6" ht="16.5" thickBot="1">
      <c r="A12" s="22"/>
      <c r="B12" s="20"/>
      <c r="C12" s="19"/>
      <c r="D12" s="17"/>
      <c r="E12" s="17"/>
      <c r="F12" s="18"/>
    </row>
    <row r="13" spans="1:6" ht="16.5" thickBot="1">
      <c r="A13" s="22"/>
      <c r="B13" s="20"/>
      <c r="C13" s="19"/>
      <c r="D13" s="17"/>
      <c r="E13" s="17"/>
      <c r="F13" s="18"/>
    </row>
    <row r="14" spans="1:6" ht="16.5" thickBot="1">
      <c r="A14" s="22"/>
      <c r="B14" s="20"/>
      <c r="C14" s="19"/>
      <c r="D14" s="17"/>
      <c r="E14" s="17"/>
      <c r="F14" s="18"/>
    </row>
    <row r="15" spans="1:6" ht="16.5" thickBot="1">
      <c r="A15" s="22"/>
      <c r="B15" s="20"/>
      <c r="C15" s="19"/>
      <c r="D15" s="17"/>
      <c r="E15" s="17"/>
      <c r="F15" s="18"/>
    </row>
    <row r="16" spans="1:6" ht="16.5" thickBot="1">
      <c r="A16" s="22"/>
      <c r="B16" s="20"/>
      <c r="C16" s="19"/>
      <c r="D16" s="17"/>
      <c r="E16" s="17"/>
      <c r="F16" s="18"/>
    </row>
    <row r="17" spans="1:6" ht="16.5" thickBot="1">
      <c r="A17" s="22"/>
      <c r="B17" s="20"/>
      <c r="C17" s="19"/>
      <c r="D17" s="17"/>
      <c r="E17" s="17"/>
      <c r="F17" s="18"/>
    </row>
    <row r="18" spans="1:6" ht="16.5" thickBot="1">
      <c r="A18" s="22"/>
      <c r="B18" s="20"/>
      <c r="C18" s="19"/>
      <c r="D18" s="17"/>
      <c r="E18" s="17"/>
      <c r="F18" s="18"/>
    </row>
    <row r="21" spans="1:6" ht="15.75">
      <c r="A21" s="1" t="s">
        <v>44</v>
      </c>
      <c r="B21" s="1"/>
      <c r="C21" s="1"/>
      <c r="D21" s="2" t="s">
        <v>6</v>
      </c>
      <c r="E21" s="2"/>
      <c r="F21" s="2"/>
    </row>
    <row r="22" spans="1:6" ht="15.75">
      <c r="A22" s="5" t="s">
        <v>96</v>
      </c>
      <c r="B22" s="3"/>
      <c r="C22" s="3"/>
      <c r="D22" s="3"/>
      <c r="E22" s="4"/>
      <c r="F22" s="4"/>
    </row>
    <row r="23" spans="1:6" ht="15.75">
      <c r="A23" s="3"/>
      <c r="B23" s="3"/>
      <c r="C23" s="3"/>
      <c r="D23" s="3"/>
      <c r="E23" s="4"/>
      <c r="F23" s="4"/>
    </row>
    <row r="24" spans="1:6" ht="15.75">
      <c r="A24" s="1" t="s">
        <v>94</v>
      </c>
      <c r="B24" s="1"/>
      <c r="C24" s="1"/>
      <c r="D24" s="3"/>
      <c r="E24" s="4"/>
      <c r="F24" s="4"/>
    </row>
    <row r="25" spans="1:6" ht="15.75">
      <c r="A25" s="4"/>
      <c r="B25" s="4"/>
      <c r="C25" s="4"/>
      <c r="D25" s="4"/>
      <c r="E25" s="4"/>
      <c r="F25" s="4"/>
    </row>
    <row r="26" spans="1:6" ht="15.75">
      <c r="A26" s="4"/>
      <c r="B26" s="4"/>
      <c r="C26" s="4"/>
      <c r="D26" s="4"/>
      <c r="E26" s="4"/>
      <c r="F26" s="4"/>
    </row>
    <row r="27" spans="1:6" ht="15.75">
      <c r="A27" s="2" t="s">
        <v>95</v>
      </c>
      <c r="B27" s="2"/>
      <c r="C27" s="2"/>
      <c r="D27" s="2" t="s">
        <v>6</v>
      </c>
      <c r="E27" s="2"/>
      <c r="F27" s="2"/>
    </row>
    <row r="28" spans="1:6" ht="15.75">
      <c r="A28" s="5" t="s">
        <v>96</v>
      </c>
      <c r="B28" s="4"/>
      <c r="C28" s="4"/>
      <c r="D28" s="4"/>
      <c r="E28" s="4"/>
      <c r="F28" s="4"/>
    </row>
    <row r="29" spans="1:6" ht="15.75">
      <c r="A29" s="4"/>
      <c r="B29" s="4"/>
      <c r="C29" s="4"/>
      <c r="D29" s="4"/>
      <c r="E29" s="4"/>
      <c r="F29" s="4"/>
    </row>
    <row r="30" spans="1:6" ht="15.75">
      <c r="A30" s="1" t="s">
        <v>94</v>
      </c>
      <c r="B30" s="1"/>
      <c r="C30" s="1"/>
      <c r="D30" s="4"/>
      <c r="E30" s="4"/>
      <c r="F30" s="4"/>
    </row>
  </sheetData>
  <mergeCells count="8">
    <mergeCell ref="A3:F3"/>
    <mergeCell ref="A7:A8"/>
    <mergeCell ref="B7:B8"/>
    <mergeCell ref="C7:C8"/>
    <mergeCell ref="D7:D8"/>
    <mergeCell ref="E7:E8"/>
    <mergeCell ref="A5:F5"/>
    <mergeCell ref="F7:F8"/>
  </mergeCells>
  <pageMargins left="0.70866141732283472" right="0.70866141732283472" top="0.74803149606299213" bottom="0.74803149606299213" header="0.31496062992125984" footer="0.31496062992125984"/>
  <pageSetup fitToHeight="0"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9"/>
  <sheetViews>
    <sheetView zoomScaleNormal="100" workbookViewId="0">
      <selection activeCell="E10" sqref="E10"/>
    </sheetView>
  </sheetViews>
  <sheetFormatPr defaultColWidth="8.5703125" defaultRowHeight="15" customHeight="1"/>
  <cols>
    <col min="1" max="1" width="7.42578125" style="9" customWidth="1"/>
    <col min="2" max="2" width="18.85546875" style="9" customWidth="1"/>
    <col min="3" max="3" width="55.42578125" style="9" customWidth="1"/>
    <col min="4" max="4" width="19.140625" style="9" customWidth="1"/>
    <col min="5" max="5" width="14.42578125" style="9" customWidth="1"/>
    <col min="6" max="6" width="17.42578125" style="9" customWidth="1"/>
    <col min="7" max="16384" width="8.5703125" style="9"/>
  </cols>
  <sheetData>
    <row r="1" spans="1:6" ht="15" customHeight="1">
      <c r="A1" s="12" t="s">
        <v>64</v>
      </c>
      <c r="B1" s="3"/>
      <c r="C1" s="7"/>
      <c r="D1" s="7"/>
      <c r="E1" s="7"/>
      <c r="F1" s="7"/>
    </row>
    <row r="2" spans="1:6" ht="15" customHeight="1">
      <c r="A2" s="12"/>
      <c r="B2" s="3"/>
      <c r="C2" s="7"/>
      <c r="D2" s="7"/>
      <c r="E2" s="7"/>
      <c r="F2" s="7"/>
    </row>
    <row r="3" spans="1:6" ht="15" customHeight="1">
      <c r="A3" s="1082" t="s">
        <v>98</v>
      </c>
      <c r="B3" s="1082"/>
      <c r="C3" s="1082"/>
      <c r="D3" s="1082"/>
      <c r="E3" s="1082"/>
      <c r="F3" s="1082"/>
    </row>
    <row r="4" spans="1:6" ht="15" customHeight="1">
      <c r="A4" s="12"/>
      <c r="B4" s="3"/>
      <c r="C4" s="3"/>
      <c r="D4" s="3"/>
      <c r="E4" s="3"/>
      <c r="F4" s="3"/>
    </row>
    <row r="5" spans="1:6" ht="15" customHeight="1">
      <c r="A5" s="1082" t="s">
        <v>137</v>
      </c>
      <c r="B5" s="1082"/>
      <c r="C5" s="1082"/>
      <c r="D5" s="1082"/>
      <c r="E5" s="1082"/>
      <c r="F5" s="1082"/>
    </row>
    <row r="6" spans="1:6" ht="29.25" customHeight="1">
      <c r="A6" s="1090" t="s">
        <v>65</v>
      </c>
      <c r="B6" s="1087" t="s">
        <v>66</v>
      </c>
      <c r="C6" s="1087" t="s">
        <v>79</v>
      </c>
      <c r="D6" s="25" t="s">
        <v>67</v>
      </c>
      <c r="E6" s="25" t="s">
        <v>69</v>
      </c>
      <c r="F6" s="25" t="s">
        <v>70</v>
      </c>
    </row>
    <row r="7" spans="1:6" ht="15" customHeight="1" thickBot="1">
      <c r="A7" s="1091"/>
      <c r="B7" s="1088"/>
      <c r="C7" s="1089"/>
      <c r="D7" s="668" t="s">
        <v>68</v>
      </c>
      <c r="E7" s="668" t="s">
        <v>68</v>
      </c>
      <c r="F7" s="663" t="s">
        <v>68</v>
      </c>
    </row>
    <row r="8" spans="1:6" ht="44.25" customHeight="1" thickBot="1">
      <c r="A8" s="669">
        <v>1</v>
      </c>
      <c r="B8" s="667" t="s">
        <v>2953</v>
      </c>
      <c r="C8" s="26" t="s">
        <v>2954</v>
      </c>
      <c r="D8" s="679">
        <v>200000</v>
      </c>
      <c r="E8" s="679">
        <v>200000</v>
      </c>
      <c r="F8" s="680"/>
    </row>
    <row r="9" spans="1:6" ht="60.75" customHeight="1">
      <c r="A9" s="669">
        <v>2</v>
      </c>
      <c r="B9" s="230" t="s">
        <v>2955</v>
      </c>
      <c r="C9" s="671" t="s">
        <v>2956</v>
      </c>
      <c r="D9" s="146">
        <v>2052300</v>
      </c>
      <c r="E9" s="681">
        <v>457888</v>
      </c>
      <c r="F9" s="681">
        <f t="shared" ref="F9" si="0">D9-E9</f>
        <v>1594412</v>
      </c>
    </row>
    <row r="10" spans="1:6" ht="15" customHeight="1">
      <c r="A10" s="672">
        <v>3</v>
      </c>
      <c r="B10" s="240"/>
      <c r="C10" s="229"/>
      <c r="D10" s="670"/>
      <c r="E10" s="670"/>
      <c r="F10" s="673"/>
    </row>
    <row r="11" spans="1:6" ht="15" customHeight="1">
      <c r="A11" s="672">
        <v>4</v>
      </c>
      <c r="B11" s="240"/>
      <c r="C11" s="229"/>
      <c r="D11" s="670"/>
      <c r="E11" s="670"/>
      <c r="F11" s="672"/>
    </row>
    <row r="12" spans="1:6" ht="15" customHeight="1">
      <c r="A12" s="672">
        <v>5</v>
      </c>
      <c r="B12" s="240"/>
      <c r="C12" s="229"/>
      <c r="D12" s="670"/>
      <c r="E12" s="670"/>
      <c r="F12" s="672"/>
    </row>
    <row r="13" spans="1:6" ht="15" customHeight="1">
      <c r="A13" s="672">
        <v>6</v>
      </c>
      <c r="B13" s="240"/>
      <c r="C13" s="229"/>
      <c r="D13" s="670"/>
      <c r="E13" s="670"/>
      <c r="F13" s="672"/>
    </row>
    <row r="14" spans="1:6" ht="15" customHeight="1">
      <c r="A14" s="672">
        <v>7</v>
      </c>
      <c r="B14" s="240"/>
      <c r="C14" s="229"/>
      <c r="D14" s="670"/>
      <c r="E14" s="670"/>
      <c r="F14" s="672"/>
    </row>
    <row r="15" spans="1:6" ht="15" customHeight="1">
      <c r="A15" s="672">
        <v>8</v>
      </c>
      <c r="B15" s="240"/>
      <c r="C15" s="229"/>
      <c r="D15" s="670"/>
      <c r="E15" s="670"/>
      <c r="F15" s="672"/>
    </row>
    <row r="16" spans="1:6" ht="15" customHeight="1">
      <c r="A16" s="672">
        <v>9</v>
      </c>
      <c r="B16" s="240"/>
      <c r="C16" s="229"/>
      <c r="D16" s="240"/>
      <c r="E16" s="670"/>
      <c r="F16" s="672"/>
    </row>
    <row r="17" spans="1:6" ht="15" customHeight="1">
      <c r="A17" s="26">
        <v>10</v>
      </c>
      <c r="B17" s="26"/>
      <c r="C17" s="26"/>
      <c r="D17" s="26"/>
      <c r="E17" s="26"/>
      <c r="F17" s="26"/>
    </row>
    <row r="20" spans="1:6" ht="15" customHeight="1">
      <c r="A20" s="1" t="s">
        <v>44</v>
      </c>
      <c r="B20" s="1"/>
      <c r="C20" s="1"/>
      <c r="D20" s="2" t="s">
        <v>6</v>
      </c>
      <c r="E20" s="2"/>
      <c r="F20" s="2"/>
    </row>
    <row r="21" spans="1:6" ht="15" customHeight="1">
      <c r="A21" s="5" t="s">
        <v>96</v>
      </c>
      <c r="B21" s="3"/>
      <c r="C21" s="3"/>
      <c r="D21" s="3"/>
      <c r="E21" s="4"/>
      <c r="F21" s="4"/>
    </row>
    <row r="22" spans="1:6" ht="15" customHeight="1">
      <c r="A22" s="3"/>
      <c r="B22" s="3"/>
      <c r="C22" s="3"/>
      <c r="D22" s="3"/>
      <c r="E22" s="4"/>
      <c r="F22" s="4"/>
    </row>
    <row r="23" spans="1:6" ht="15" customHeight="1">
      <c r="A23" s="1" t="s">
        <v>94</v>
      </c>
      <c r="B23" s="1"/>
      <c r="C23" s="1"/>
      <c r="D23" s="3"/>
      <c r="E23" s="4"/>
      <c r="F23" s="4"/>
    </row>
    <row r="24" spans="1:6" ht="15" customHeight="1">
      <c r="A24" s="4"/>
      <c r="B24" s="4"/>
      <c r="C24" s="4"/>
      <c r="D24" s="4"/>
      <c r="E24" s="4"/>
      <c r="F24" s="4"/>
    </row>
    <row r="25" spans="1:6" ht="15" customHeight="1">
      <c r="A25" s="4"/>
      <c r="B25" s="4"/>
      <c r="C25" s="4"/>
      <c r="D25" s="4"/>
      <c r="E25" s="4"/>
      <c r="F25" s="4"/>
    </row>
    <row r="26" spans="1:6" ht="15" customHeight="1">
      <c r="A26" s="2" t="s">
        <v>95</v>
      </c>
      <c r="B26" s="2"/>
      <c r="C26" s="2"/>
      <c r="D26" s="2" t="s">
        <v>6</v>
      </c>
      <c r="E26" s="2"/>
      <c r="F26" s="2"/>
    </row>
    <row r="27" spans="1:6" ht="15" customHeight="1">
      <c r="A27" s="5" t="s">
        <v>96</v>
      </c>
      <c r="B27" s="4"/>
      <c r="C27" s="4"/>
      <c r="D27" s="4"/>
      <c r="E27" s="4"/>
      <c r="F27" s="4"/>
    </row>
    <row r="28" spans="1:6" ht="15" customHeight="1">
      <c r="A28" s="4"/>
      <c r="B28" s="4"/>
      <c r="C28" s="4"/>
      <c r="D28" s="4"/>
      <c r="E28" s="4"/>
      <c r="F28" s="4"/>
    </row>
    <row r="29" spans="1:6" ht="15" customHeight="1">
      <c r="A29" s="1" t="s">
        <v>94</v>
      </c>
      <c r="B29" s="1"/>
      <c r="C29" s="1"/>
      <c r="D29" s="4"/>
      <c r="E29" s="4"/>
      <c r="F29" s="4"/>
    </row>
  </sheetData>
  <mergeCells count="5">
    <mergeCell ref="B6:B7"/>
    <mergeCell ref="A3:F3"/>
    <mergeCell ref="A5:F5"/>
    <mergeCell ref="C6:C7"/>
    <mergeCell ref="A6:A7"/>
  </mergeCells>
  <pageMargins left="0.70866141732283472" right="0.70866141732283472" top="0.74803149606299213" bottom="0.74803149606299213" header="0.31496062992125984" footer="0.31496062992125984"/>
  <pageSetup paperSize="9" scale="89" fitToHeight="0" orientation="portrait" horizontalDpi="360" verticalDpi="36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31"/>
  <sheetViews>
    <sheetView tabSelected="1" zoomScaleNormal="100" workbookViewId="0">
      <selection activeCell="D15" sqref="D15"/>
    </sheetView>
  </sheetViews>
  <sheetFormatPr defaultColWidth="8.5703125" defaultRowHeight="15"/>
  <cols>
    <col min="1" max="1" width="5.42578125" style="9" customWidth="1"/>
    <col min="2" max="2" width="52" style="9" customWidth="1"/>
    <col min="3" max="3" width="27.140625" style="196" customWidth="1"/>
    <col min="4" max="4" width="22.42578125" style="9" customWidth="1"/>
    <col min="5" max="5" width="22.5703125" style="196" customWidth="1"/>
    <col min="6" max="6" width="17.5703125" style="11" customWidth="1"/>
    <col min="7" max="7" width="42.5703125" style="9" bestFit="1" customWidth="1"/>
    <col min="8" max="11" width="8.5703125" style="9" customWidth="1"/>
    <col min="12" max="12" width="2.85546875" style="9" customWidth="1"/>
    <col min="13" max="16384" width="8.5703125" style="9"/>
  </cols>
  <sheetData>
    <row r="1" spans="1:7" ht="15.75">
      <c r="A1" s="12" t="s">
        <v>71</v>
      </c>
      <c r="B1" s="3"/>
      <c r="C1" s="4"/>
      <c r="D1" s="7"/>
      <c r="E1" s="630"/>
      <c r="F1" s="40"/>
    </row>
    <row r="2" spans="1:7" s="57" customFormat="1" ht="27" customHeight="1">
      <c r="A2" s="841" t="s">
        <v>160</v>
      </c>
      <c r="B2" s="841"/>
      <c r="C2" s="841"/>
      <c r="D2" s="841"/>
      <c r="E2" s="841"/>
    </row>
    <row r="3" spans="1:7" s="176" customFormat="1" ht="27" customHeight="1">
      <c r="A3" s="1092" t="s">
        <v>138</v>
      </c>
      <c r="B3" s="1092"/>
      <c r="C3" s="1092"/>
      <c r="D3" s="1092"/>
      <c r="E3" s="1092"/>
      <c r="F3" s="1093"/>
    </row>
    <row r="4" spans="1:7" s="57" customFormat="1" ht="27" customHeight="1">
      <c r="A4" s="841" t="s">
        <v>768</v>
      </c>
      <c r="B4" s="841"/>
      <c r="C4" s="96"/>
      <c r="D4" s="97"/>
      <c r="E4" s="56"/>
    </row>
    <row r="5" spans="1:7" ht="63">
      <c r="A5" s="23" t="s">
        <v>97</v>
      </c>
      <c r="B5" s="23" t="s">
        <v>60</v>
      </c>
      <c r="C5" s="189" t="s">
        <v>61</v>
      </c>
      <c r="D5" s="23" t="s">
        <v>80</v>
      </c>
      <c r="E5" s="189" t="s">
        <v>62</v>
      </c>
      <c r="F5" s="160" t="s">
        <v>139</v>
      </c>
      <c r="G5" s="23" t="s">
        <v>63</v>
      </c>
    </row>
    <row r="6" spans="1:7" s="172" customFormat="1" ht="15" customHeight="1">
      <c r="A6" s="166">
        <v>1</v>
      </c>
      <c r="B6" s="177" t="s">
        <v>984</v>
      </c>
      <c r="C6" s="197">
        <v>1000170441</v>
      </c>
      <c r="D6" s="221">
        <v>41365</v>
      </c>
      <c r="E6" s="199" t="s">
        <v>985</v>
      </c>
      <c r="F6" s="161">
        <v>58246.2</v>
      </c>
      <c r="G6" s="162" t="s">
        <v>986</v>
      </c>
    </row>
    <row r="7" spans="1:7" s="172" customFormat="1" ht="15" customHeight="1">
      <c r="A7" s="166">
        <v>2</v>
      </c>
      <c r="B7" s="177" t="s">
        <v>987</v>
      </c>
      <c r="C7" s="197">
        <v>1000170476</v>
      </c>
      <c r="D7" s="221">
        <v>41365</v>
      </c>
      <c r="E7" s="199" t="s">
        <v>988</v>
      </c>
      <c r="F7" s="161">
        <v>9451413.5</v>
      </c>
      <c r="G7" s="162" t="s">
        <v>989</v>
      </c>
    </row>
    <row r="8" spans="1:7" s="172" customFormat="1" ht="15" customHeight="1">
      <c r="A8" s="166">
        <v>3</v>
      </c>
      <c r="B8" s="177" t="s">
        <v>990</v>
      </c>
      <c r="C8" s="197">
        <v>1000170697</v>
      </c>
      <c r="D8" s="221">
        <v>41365</v>
      </c>
      <c r="E8" s="199" t="s">
        <v>991</v>
      </c>
      <c r="F8" s="161">
        <v>772523242.04999995</v>
      </c>
      <c r="G8" s="162" t="s">
        <v>2945</v>
      </c>
    </row>
    <row r="9" spans="1:7" s="172" customFormat="1" ht="15" customHeight="1">
      <c r="A9" s="166">
        <v>4</v>
      </c>
      <c r="B9" s="177" t="s">
        <v>992</v>
      </c>
      <c r="C9" s="197">
        <v>1000282223</v>
      </c>
      <c r="D9" s="221">
        <v>42031</v>
      </c>
      <c r="E9" s="199" t="s">
        <v>993</v>
      </c>
      <c r="F9" s="161">
        <v>296890.34999999998</v>
      </c>
      <c r="G9" s="162" t="s">
        <v>994</v>
      </c>
    </row>
    <row r="10" spans="1:7" s="172" customFormat="1" ht="15" customHeight="1">
      <c r="A10" s="166">
        <v>5</v>
      </c>
      <c r="B10" s="177" t="s">
        <v>995</v>
      </c>
      <c r="C10" s="197">
        <v>1000230649</v>
      </c>
      <c r="D10" s="221">
        <v>42094</v>
      </c>
      <c r="E10" s="199" t="s">
        <v>996</v>
      </c>
      <c r="F10" s="161">
        <v>8151376</v>
      </c>
      <c r="G10" s="162" t="s">
        <v>997</v>
      </c>
    </row>
    <row r="11" spans="1:7" s="172" customFormat="1" ht="15" customHeight="1">
      <c r="A11" s="166">
        <v>6</v>
      </c>
      <c r="B11" s="177" t="s">
        <v>998</v>
      </c>
      <c r="C11" s="197">
        <v>1000325526</v>
      </c>
      <c r="D11" s="221">
        <v>42831</v>
      </c>
      <c r="E11" s="199" t="s">
        <v>999</v>
      </c>
      <c r="F11" s="161">
        <v>5054.5</v>
      </c>
      <c r="G11" s="162" t="s">
        <v>1000</v>
      </c>
    </row>
    <row r="12" spans="1:7" s="172" customFormat="1" ht="15" customHeight="1">
      <c r="A12" s="166">
        <v>7</v>
      </c>
      <c r="B12" s="177" t="s">
        <v>1001</v>
      </c>
      <c r="C12" s="197">
        <v>1000763299</v>
      </c>
      <c r="D12" s="199" t="s">
        <v>2946</v>
      </c>
      <c r="E12" s="199" t="s">
        <v>1002</v>
      </c>
      <c r="F12" s="161">
        <v>0</v>
      </c>
      <c r="G12" s="162" t="s">
        <v>986</v>
      </c>
    </row>
    <row r="13" spans="1:7" s="172" customFormat="1" ht="15" customHeight="1">
      <c r="A13" s="166">
        <v>8</v>
      </c>
      <c r="B13" s="177" t="s">
        <v>1117</v>
      </c>
      <c r="C13" s="197">
        <v>1000366807</v>
      </c>
      <c r="D13" s="221">
        <v>43147</v>
      </c>
      <c r="E13" s="199" t="s">
        <v>988</v>
      </c>
      <c r="F13" s="161">
        <v>33600001</v>
      </c>
      <c r="G13" s="162" t="s">
        <v>1003</v>
      </c>
    </row>
    <row r="14" spans="1:7" s="172" customFormat="1" ht="15" customHeight="1">
      <c r="A14" s="166">
        <v>10</v>
      </c>
      <c r="B14" s="177" t="s">
        <v>1004</v>
      </c>
      <c r="C14" s="197">
        <v>1000454989</v>
      </c>
      <c r="D14" s="221">
        <v>44018</v>
      </c>
      <c r="E14" s="199" t="s">
        <v>1005</v>
      </c>
      <c r="F14" s="161">
        <v>192118.05</v>
      </c>
      <c r="G14" s="162" t="s">
        <v>1006</v>
      </c>
    </row>
    <row r="15" spans="1:7" s="172" customFormat="1" ht="15" customHeight="1">
      <c r="A15" s="166">
        <v>11</v>
      </c>
      <c r="B15" s="177" t="s">
        <v>1007</v>
      </c>
      <c r="C15" s="197">
        <v>1000438509</v>
      </c>
      <c r="D15" s="221">
        <v>43864</v>
      </c>
      <c r="E15" s="199" t="s">
        <v>988</v>
      </c>
      <c r="F15" s="161">
        <v>0.05</v>
      </c>
      <c r="G15" s="162" t="s">
        <v>1008</v>
      </c>
    </row>
    <row r="16" spans="1:7" s="172" customFormat="1" ht="15" customHeight="1">
      <c r="A16" s="166">
        <v>12</v>
      </c>
      <c r="B16" s="177" t="s">
        <v>1009</v>
      </c>
      <c r="C16" s="197">
        <v>1000554274</v>
      </c>
      <c r="D16" s="221">
        <v>44601</v>
      </c>
      <c r="E16" s="199" t="s">
        <v>1010</v>
      </c>
      <c r="F16" s="161">
        <v>4129870.9</v>
      </c>
      <c r="G16" s="162" t="s">
        <v>1011</v>
      </c>
    </row>
    <row r="17" spans="1:7" s="172" customFormat="1" ht="15" customHeight="1">
      <c r="A17" s="166">
        <v>13</v>
      </c>
      <c r="B17" s="177" t="s">
        <v>1012</v>
      </c>
      <c r="C17" s="197">
        <v>1000335912</v>
      </c>
      <c r="D17" s="221">
        <v>42863</v>
      </c>
      <c r="E17" s="199" t="s">
        <v>1013</v>
      </c>
      <c r="F17" s="161">
        <v>3482.65</v>
      </c>
      <c r="G17" s="162" t="s">
        <v>1014</v>
      </c>
    </row>
    <row r="18" spans="1:7" s="172" customFormat="1" ht="15" customHeight="1">
      <c r="A18" s="166">
        <v>14</v>
      </c>
      <c r="B18" s="177" t="s">
        <v>1015</v>
      </c>
      <c r="C18" s="197">
        <v>1000385863</v>
      </c>
      <c r="D18" s="221">
        <v>43959</v>
      </c>
      <c r="E18" s="199" t="s">
        <v>988</v>
      </c>
      <c r="F18" s="161">
        <v>520.4</v>
      </c>
      <c r="G18" s="162" t="s">
        <v>1016</v>
      </c>
    </row>
    <row r="19" spans="1:7" s="172" customFormat="1" ht="15" customHeight="1">
      <c r="A19" s="166">
        <v>15</v>
      </c>
      <c r="B19" s="177" t="s">
        <v>1017</v>
      </c>
      <c r="C19" s="197">
        <v>1000370114</v>
      </c>
      <c r="D19" s="221">
        <v>43166</v>
      </c>
      <c r="E19" s="199" t="s">
        <v>988</v>
      </c>
      <c r="F19" s="161">
        <v>771</v>
      </c>
      <c r="G19" s="162" t="s">
        <v>1018</v>
      </c>
    </row>
    <row r="20" spans="1:7" s="172" customFormat="1" ht="15" customHeight="1">
      <c r="A20" s="166">
        <v>16</v>
      </c>
      <c r="B20" s="177" t="s">
        <v>1019</v>
      </c>
      <c r="C20" s="197">
        <v>1000399918</v>
      </c>
      <c r="D20" s="221">
        <v>43455</v>
      </c>
      <c r="E20" s="199" t="s">
        <v>1020</v>
      </c>
      <c r="F20" s="161">
        <v>1</v>
      </c>
      <c r="G20" s="162" t="s">
        <v>1021</v>
      </c>
    </row>
    <row r="21" spans="1:7" s="172" customFormat="1" ht="15" customHeight="1">
      <c r="A21" s="166">
        <v>17</v>
      </c>
      <c r="B21" s="177" t="s">
        <v>1022</v>
      </c>
      <c r="C21" s="197">
        <v>1000618957</v>
      </c>
      <c r="D21" s="698">
        <v>44690</v>
      </c>
      <c r="E21" s="199" t="s">
        <v>1023</v>
      </c>
      <c r="F21" s="161">
        <v>170488999.19999999</v>
      </c>
      <c r="G21" s="162" t="s">
        <v>1024</v>
      </c>
    </row>
    <row r="22" spans="1:7" s="172" customFormat="1" ht="15" customHeight="1">
      <c r="A22" s="166">
        <v>18</v>
      </c>
      <c r="B22" s="177" t="s">
        <v>1025</v>
      </c>
      <c r="C22" s="197">
        <v>1000721979</v>
      </c>
      <c r="D22" s="221">
        <v>41452</v>
      </c>
      <c r="E22" s="199" t="s">
        <v>988</v>
      </c>
      <c r="F22" s="161">
        <v>9701951</v>
      </c>
      <c r="G22" s="162" t="s">
        <v>1003</v>
      </c>
    </row>
    <row r="23" spans="1:7" s="172" customFormat="1" ht="15" customHeight="1">
      <c r="A23" s="166">
        <v>19</v>
      </c>
      <c r="B23" s="177" t="s">
        <v>1026</v>
      </c>
      <c r="C23" s="197">
        <v>1140750674</v>
      </c>
      <c r="D23" s="221">
        <v>41339</v>
      </c>
      <c r="E23" s="199" t="s">
        <v>1013</v>
      </c>
      <c r="F23" s="161">
        <v>15536.14</v>
      </c>
      <c r="G23" s="162" t="s">
        <v>986</v>
      </c>
    </row>
    <row r="24" spans="1:7" s="172" customFormat="1" ht="15" customHeight="1">
      <c r="A24" s="166">
        <v>20</v>
      </c>
      <c r="B24" s="177" t="s">
        <v>1027</v>
      </c>
      <c r="C24" s="198" t="s">
        <v>1028</v>
      </c>
      <c r="D24" s="221">
        <v>45365</v>
      </c>
      <c r="E24" s="199" t="s">
        <v>1023</v>
      </c>
      <c r="F24" s="168"/>
      <c r="G24" s="162" t="s">
        <v>1029</v>
      </c>
    </row>
    <row r="25" spans="1:7" s="172" customFormat="1" ht="15" customHeight="1">
      <c r="A25" s="166">
        <v>21</v>
      </c>
      <c r="B25" s="177" t="s">
        <v>1030</v>
      </c>
      <c r="C25" s="198" t="s">
        <v>1031</v>
      </c>
      <c r="D25" s="221">
        <v>45188</v>
      </c>
      <c r="E25" s="199" t="s">
        <v>1020</v>
      </c>
      <c r="F25" s="161">
        <v>0</v>
      </c>
      <c r="G25" s="162" t="s">
        <v>1016</v>
      </c>
    </row>
    <row r="26" spans="1:7" s="172" customFormat="1" ht="15" customHeight="1">
      <c r="A26" s="166">
        <v>22</v>
      </c>
      <c r="B26" s="177" t="s">
        <v>1032</v>
      </c>
      <c r="C26" s="198" t="s">
        <v>1033</v>
      </c>
      <c r="D26" s="221">
        <v>45268</v>
      </c>
      <c r="E26" s="199" t="s">
        <v>1020</v>
      </c>
      <c r="F26" s="161">
        <v>28073349.600000001</v>
      </c>
      <c r="G26" s="162" t="s">
        <v>1016</v>
      </c>
    </row>
    <row r="27" spans="1:7" s="172" customFormat="1" ht="15" customHeight="1">
      <c r="A27" s="166">
        <v>23</v>
      </c>
      <c r="B27" s="177" t="s">
        <v>1034</v>
      </c>
      <c r="C27" s="198" t="s">
        <v>1035</v>
      </c>
      <c r="D27" s="221">
        <v>45282</v>
      </c>
      <c r="E27" s="199" t="s">
        <v>1020</v>
      </c>
      <c r="F27" s="161">
        <v>0</v>
      </c>
      <c r="G27" s="162" t="s">
        <v>1016</v>
      </c>
    </row>
    <row r="28" spans="1:7" s="172" customFormat="1" ht="15" customHeight="1">
      <c r="A28" s="166">
        <v>24</v>
      </c>
      <c r="B28" s="177" t="s">
        <v>1027</v>
      </c>
      <c r="C28" s="198" t="s">
        <v>1036</v>
      </c>
      <c r="D28" s="221">
        <v>45365</v>
      </c>
      <c r="E28" s="199" t="s">
        <v>1020</v>
      </c>
      <c r="F28" s="161">
        <v>9417504.8499999996</v>
      </c>
      <c r="G28" s="162" t="s">
        <v>1016</v>
      </c>
    </row>
    <row r="29" spans="1:7" s="172" customFormat="1" ht="15" customHeight="1">
      <c r="A29" s="166">
        <v>25</v>
      </c>
      <c r="B29" s="177" t="s">
        <v>1037</v>
      </c>
      <c r="C29" s="198" t="s">
        <v>1038</v>
      </c>
      <c r="D29" s="221">
        <v>45394</v>
      </c>
      <c r="E29" s="199" t="s">
        <v>1020</v>
      </c>
      <c r="F29" s="161">
        <v>0</v>
      </c>
      <c r="G29" s="162" t="s">
        <v>1016</v>
      </c>
    </row>
    <row r="30" spans="1:7" s="172" customFormat="1" ht="15" customHeight="1">
      <c r="A30" s="166">
        <v>26</v>
      </c>
      <c r="B30" s="177" t="s">
        <v>1039</v>
      </c>
      <c r="C30" s="198" t="s">
        <v>1040</v>
      </c>
      <c r="D30" s="221">
        <v>45427</v>
      </c>
      <c r="E30" s="199" t="s">
        <v>1020</v>
      </c>
      <c r="F30" s="161">
        <v>7248797</v>
      </c>
      <c r="G30" s="162" t="s">
        <v>1016</v>
      </c>
    </row>
    <row r="31" spans="1:7" s="172" customFormat="1" ht="15" customHeight="1">
      <c r="A31" s="166">
        <v>27</v>
      </c>
      <c r="B31" s="166" t="s">
        <v>1041</v>
      </c>
      <c r="C31" s="178" t="s">
        <v>1042</v>
      </c>
      <c r="D31" s="197"/>
      <c r="E31" s="180" t="s">
        <v>1013</v>
      </c>
      <c r="F31" s="156">
        <v>8980</v>
      </c>
      <c r="G31" s="166" t="s">
        <v>1043</v>
      </c>
    </row>
    <row r="32" spans="1:7" s="172" customFormat="1" ht="15" customHeight="1">
      <c r="A32" s="166">
        <v>28</v>
      </c>
      <c r="B32" s="166" t="s">
        <v>1044</v>
      </c>
      <c r="C32" s="178" t="s">
        <v>1045</v>
      </c>
      <c r="D32" s="197"/>
      <c r="E32" s="180" t="s">
        <v>988</v>
      </c>
      <c r="F32" s="156">
        <v>89628909</v>
      </c>
      <c r="G32" s="166" t="s">
        <v>1046</v>
      </c>
    </row>
    <row r="33" spans="1:7" s="172" customFormat="1" ht="15" customHeight="1">
      <c r="A33" s="166">
        <v>29</v>
      </c>
      <c r="B33" s="166" t="s">
        <v>1047</v>
      </c>
      <c r="C33" s="178" t="s">
        <v>1048</v>
      </c>
      <c r="D33" s="197"/>
      <c r="E33" s="180" t="s">
        <v>988</v>
      </c>
      <c r="F33" s="156">
        <v>0</v>
      </c>
      <c r="G33" s="166" t="s">
        <v>1046</v>
      </c>
    </row>
    <row r="34" spans="1:7" s="179" customFormat="1" ht="15" customHeight="1">
      <c r="A34" s="166">
        <v>30</v>
      </c>
      <c r="B34" s="163" t="s">
        <v>2981</v>
      </c>
      <c r="C34" s="178" t="s">
        <v>1049</v>
      </c>
      <c r="D34" s="197" t="s">
        <v>1050</v>
      </c>
      <c r="E34" s="180" t="s">
        <v>1013</v>
      </c>
      <c r="F34" s="167">
        <v>325411</v>
      </c>
      <c r="G34" s="62" t="s">
        <v>1051</v>
      </c>
    </row>
    <row r="35" spans="1:7" s="179" customFormat="1" ht="15" customHeight="1">
      <c r="A35" s="166">
        <v>31</v>
      </c>
      <c r="B35" s="166" t="s">
        <v>2963</v>
      </c>
      <c r="C35" s="180">
        <v>1000618957</v>
      </c>
      <c r="D35" s="180" t="s">
        <v>1052</v>
      </c>
      <c r="E35" s="180" t="s">
        <v>988</v>
      </c>
      <c r="F35" s="167">
        <v>170488999.19999999</v>
      </c>
      <c r="G35" s="62" t="s">
        <v>1053</v>
      </c>
    </row>
    <row r="36" spans="1:7" s="179" customFormat="1" ht="15" customHeight="1">
      <c r="A36" s="166">
        <v>32</v>
      </c>
      <c r="B36" s="166" t="s">
        <v>2964</v>
      </c>
      <c r="C36" s="178" t="s">
        <v>1054</v>
      </c>
      <c r="D36" s="197" t="s">
        <v>1055</v>
      </c>
      <c r="E36" s="180" t="s">
        <v>1013</v>
      </c>
      <c r="F36" s="167">
        <v>19218.900000000001</v>
      </c>
      <c r="G36" s="62" t="s">
        <v>1056</v>
      </c>
    </row>
    <row r="37" spans="1:7" s="179" customFormat="1" ht="15" customHeight="1">
      <c r="A37" s="166">
        <v>33</v>
      </c>
      <c r="B37" s="166" t="s">
        <v>2965</v>
      </c>
      <c r="C37" s="178" t="s">
        <v>1057</v>
      </c>
      <c r="D37" s="180" t="s">
        <v>1058</v>
      </c>
      <c r="E37" s="180" t="s">
        <v>988</v>
      </c>
      <c r="F37" s="167">
        <v>21483107.149999999</v>
      </c>
      <c r="G37" s="62" t="s">
        <v>1059</v>
      </c>
    </row>
    <row r="38" spans="1:7" s="179" customFormat="1" ht="15" customHeight="1">
      <c r="A38" s="166">
        <v>34</v>
      </c>
      <c r="B38" s="157" t="s">
        <v>1060</v>
      </c>
      <c r="C38" s="181">
        <v>1171164890</v>
      </c>
      <c r="D38" s="182" t="s">
        <v>1116</v>
      </c>
      <c r="E38" s="180" t="s">
        <v>1061</v>
      </c>
      <c r="F38" s="167">
        <v>524121</v>
      </c>
      <c r="G38" s="62" t="s">
        <v>1062</v>
      </c>
    </row>
    <row r="39" spans="1:7" s="179" customFormat="1" ht="15" customHeight="1">
      <c r="A39" s="166">
        <v>35</v>
      </c>
      <c r="B39" s="157" t="s">
        <v>1063</v>
      </c>
      <c r="C39" s="181">
        <v>1147926840</v>
      </c>
      <c r="D39" s="182" t="s">
        <v>1064</v>
      </c>
      <c r="E39" s="180" t="s">
        <v>1061</v>
      </c>
      <c r="F39" s="167">
        <v>213.25</v>
      </c>
      <c r="G39" s="62" t="s">
        <v>1062</v>
      </c>
    </row>
    <row r="40" spans="1:7" s="697" customFormat="1" ht="15" customHeight="1">
      <c r="A40" s="166">
        <v>36</v>
      </c>
      <c r="B40" s="157" t="s">
        <v>2966</v>
      </c>
      <c r="C40" s="684" t="s">
        <v>2967</v>
      </c>
      <c r="D40" s="632" t="s">
        <v>2976</v>
      </c>
      <c r="E40" s="632" t="s">
        <v>1061</v>
      </c>
      <c r="F40" s="695">
        <v>39432</v>
      </c>
      <c r="G40" s="696" t="s">
        <v>1092</v>
      </c>
    </row>
    <row r="41" spans="1:7" s="697" customFormat="1" ht="15" customHeight="1">
      <c r="A41" s="166">
        <v>37</v>
      </c>
      <c r="B41" s="157" t="s">
        <v>2968</v>
      </c>
      <c r="C41" s="632" t="s">
        <v>2969</v>
      </c>
      <c r="D41" s="632" t="s">
        <v>2977</v>
      </c>
      <c r="E41" s="632" t="s">
        <v>1061</v>
      </c>
      <c r="F41" s="695">
        <v>1055987</v>
      </c>
      <c r="G41" s="696" t="s">
        <v>1092</v>
      </c>
    </row>
    <row r="42" spans="1:7" s="697" customFormat="1" ht="15" customHeight="1">
      <c r="A42" s="166">
        <v>38</v>
      </c>
      <c r="B42" s="157" t="s">
        <v>2970</v>
      </c>
      <c r="C42" s="632" t="s">
        <v>2971</v>
      </c>
      <c r="D42" s="632" t="s">
        <v>2978</v>
      </c>
      <c r="E42" s="632" t="s">
        <v>1061</v>
      </c>
      <c r="F42" s="695">
        <v>221</v>
      </c>
      <c r="G42" s="696" t="s">
        <v>1092</v>
      </c>
    </row>
    <row r="43" spans="1:7" s="697" customFormat="1" ht="15" customHeight="1">
      <c r="A43" s="166">
        <v>39</v>
      </c>
      <c r="B43" s="157" t="s">
        <v>2972</v>
      </c>
      <c r="C43" s="632" t="s">
        <v>2973</v>
      </c>
      <c r="D43" s="632" t="s">
        <v>2979</v>
      </c>
      <c r="E43" s="632" t="s">
        <v>1061</v>
      </c>
      <c r="F43" s="695">
        <v>1911164</v>
      </c>
      <c r="G43" s="696" t="s">
        <v>1092</v>
      </c>
    </row>
    <row r="44" spans="1:7" s="697" customFormat="1" ht="15" customHeight="1">
      <c r="A44" s="166">
        <v>40</v>
      </c>
      <c r="B44" s="157" t="s">
        <v>2974</v>
      </c>
      <c r="C44" s="632" t="s">
        <v>2975</v>
      </c>
      <c r="D44" s="632" t="s">
        <v>2980</v>
      </c>
      <c r="E44" s="632" t="s">
        <v>1061</v>
      </c>
      <c r="F44" s="695">
        <v>32649.71</v>
      </c>
      <c r="G44" s="696" t="s">
        <v>1092</v>
      </c>
    </row>
    <row r="45" spans="1:7" s="172" customFormat="1" ht="15" customHeight="1">
      <c r="A45" s="166">
        <v>41</v>
      </c>
      <c r="B45" s="166" t="s">
        <v>1065</v>
      </c>
      <c r="C45" s="180">
        <v>1000282568</v>
      </c>
      <c r="D45" s="190"/>
      <c r="E45" s="180" t="s">
        <v>988</v>
      </c>
      <c r="F45" s="164">
        <v>77049026</v>
      </c>
      <c r="G45" s="10" t="s">
        <v>1066</v>
      </c>
    </row>
    <row r="46" spans="1:7" s="172" customFormat="1" ht="15" customHeight="1">
      <c r="A46" s="166">
        <v>42</v>
      </c>
      <c r="B46" s="166" t="s">
        <v>1067</v>
      </c>
      <c r="C46" s="180">
        <v>1000241567</v>
      </c>
      <c r="D46" s="190"/>
      <c r="E46" s="180" t="s">
        <v>1013</v>
      </c>
      <c r="F46" s="164">
        <v>27786270.25</v>
      </c>
      <c r="G46" s="10" t="s">
        <v>1068</v>
      </c>
    </row>
    <row r="47" spans="1:7" s="172" customFormat="1" ht="15" customHeight="1">
      <c r="A47" s="166">
        <v>43</v>
      </c>
      <c r="B47" s="166" t="s">
        <v>1069</v>
      </c>
      <c r="C47" s="180">
        <v>1000282557</v>
      </c>
      <c r="D47" s="190"/>
      <c r="E47" s="180" t="s">
        <v>1070</v>
      </c>
      <c r="F47" s="164">
        <v>7632710.75</v>
      </c>
      <c r="G47" s="165" t="s">
        <v>1071</v>
      </c>
    </row>
    <row r="48" spans="1:7" s="172" customFormat="1" ht="15" customHeight="1">
      <c r="A48" s="166">
        <v>44</v>
      </c>
      <c r="B48" s="166" t="s">
        <v>1072</v>
      </c>
      <c r="C48" s="180">
        <v>1142128148</v>
      </c>
      <c r="D48" s="180"/>
      <c r="E48" s="180" t="s">
        <v>1073</v>
      </c>
      <c r="F48" s="167">
        <v>337939.75</v>
      </c>
      <c r="G48" s="183" t="s">
        <v>1074</v>
      </c>
    </row>
    <row r="49" spans="1:7" s="172" customFormat="1" ht="15" customHeight="1">
      <c r="A49" s="166">
        <v>45</v>
      </c>
      <c r="B49" s="166" t="s">
        <v>1075</v>
      </c>
      <c r="C49" s="180">
        <v>1182792197</v>
      </c>
      <c r="D49" s="180" t="s">
        <v>1076</v>
      </c>
      <c r="E49" s="180" t="s">
        <v>1046</v>
      </c>
      <c r="F49" s="167">
        <v>81948384.480000004</v>
      </c>
      <c r="G49" s="183" t="s">
        <v>1077</v>
      </c>
    </row>
    <row r="50" spans="1:7" s="172" customFormat="1" ht="15" customHeight="1">
      <c r="A50" s="166">
        <v>46</v>
      </c>
      <c r="B50" s="157" t="s">
        <v>1078</v>
      </c>
      <c r="C50" s="191" t="s">
        <v>1079</v>
      </c>
      <c r="D50" s="191" t="s">
        <v>1080</v>
      </c>
      <c r="E50" s="180" t="s">
        <v>1013</v>
      </c>
      <c r="F50" s="167">
        <v>165242.95000000001</v>
      </c>
      <c r="G50" s="62" t="s">
        <v>1081</v>
      </c>
    </row>
    <row r="51" spans="1:7" s="172" customFormat="1" ht="15" customHeight="1">
      <c r="A51" s="166">
        <v>47</v>
      </c>
      <c r="B51" s="157" t="s">
        <v>1082</v>
      </c>
      <c r="C51" s="192" t="s">
        <v>1083</v>
      </c>
      <c r="D51" s="192" t="s">
        <v>1084</v>
      </c>
      <c r="E51" s="180" t="s">
        <v>988</v>
      </c>
      <c r="F51" s="167">
        <v>20163177.859999999</v>
      </c>
      <c r="G51" s="62" t="s">
        <v>1085</v>
      </c>
    </row>
    <row r="52" spans="1:7" s="172" customFormat="1" ht="15" customHeight="1">
      <c r="A52" s="166">
        <v>48</v>
      </c>
      <c r="B52" s="157" t="s">
        <v>1086</v>
      </c>
      <c r="C52" s="178" t="s">
        <v>2958</v>
      </c>
      <c r="D52" s="197"/>
      <c r="E52" s="180" t="s">
        <v>1013</v>
      </c>
      <c r="F52" s="167">
        <v>84763.47</v>
      </c>
      <c r="G52" s="62" t="s">
        <v>1062</v>
      </c>
    </row>
    <row r="53" spans="1:7" s="172" customFormat="1" ht="15" customHeight="1">
      <c r="A53" s="166">
        <v>49</v>
      </c>
      <c r="B53" s="157" t="s">
        <v>1087</v>
      </c>
      <c r="C53" s="178" t="s">
        <v>2959</v>
      </c>
      <c r="D53" s="197"/>
      <c r="E53" s="180" t="s">
        <v>1088</v>
      </c>
      <c r="F53" s="167">
        <v>20370415.559999999</v>
      </c>
      <c r="G53" s="62" t="s">
        <v>1089</v>
      </c>
    </row>
    <row r="54" spans="1:7" s="172" customFormat="1" ht="15" customHeight="1">
      <c r="A54" s="166">
        <v>50</v>
      </c>
      <c r="B54" s="166" t="s">
        <v>1090</v>
      </c>
      <c r="C54" s="178" t="s">
        <v>2960</v>
      </c>
      <c r="D54" s="200"/>
      <c r="E54" s="180" t="s">
        <v>985</v>
      </c>
      <c r="F54" s="167">
        <v>96711.67</v>
      </c>
      <c r="G54" s="62" t="s">
        <v>1091</v>
      </c>
    </row>
    <row r="55" spans="1:7" ht="15" customHeight="1">
      <c r="A55" s="166">
        <v>51</v>
      </c>
      <c r="B55" s="157" t="s">
        <v>2957</v>
      </c>
      <c r="C55" s="683">
        <v>1580262720511</v>
      </c>
      <c r="D55" s="699">
        <v>41981</v>
      </c>
      <c r="E55" s="180" t="s">
        <v>1013</v>
      </c>
      <c r="F55" s="184">
        <v>1881345.3</v>
      </c>
      <c r="G55" s="62" t="s">
        <v>1092</v>
      </c>
    </row>
    <row r="56" spans="1:7" ht="15" customHeight="1">
      <c r="A56" s="166">
        <v>52</v>
      </c>
      <c r="B56" s="157" t="s">
        <v>1093</v>
      </c>
      <c r="C56" s="683">
        <v>1580263149560</v>
      </c>
      <c r="D56" s="699">
        <v>41861</v>
      </c>
      <c r="E56" s="180" t="s">
        <v>1013</v>
      </c>
      <c r="F56" s="156">
        <v>240796.52</v>
      </c>
      <c r="G56" s="62" t="s">
        <v>1093</v>
      </c>
    </row>
    <row r="57" spans="1:7" s="172" customFormat="1" ht="15" customHeight="1">
      <c r="A57" s="166">
        <v>53</v>
      </c>
      <c r="B57" s="193" t="s">
        <v>1094</v>
      </c>
      <c r="C57" s="193">
        <v>1580262720291</v>
      </c>
      <c r="D57" s="201">
        <v>41863</v>
      </c>
      <c r="E57" s="197" t="s">
        <v>1013</v>
      </c>
      <c r="F57" s="174">
        <v>11708.35</v>
      </c>
      <c r="G57" s="62" t="s">
        <v>1095</v>
      </c>
    </row>
    <row r="58" spans="1:7" s="172" customFormat="1" ht="15" customHeight="1">
      <c r="A58" s="166">
        <v>54</v>
      </c>
      <c r="B58" s="157" t="s">
        <v>1096</v>
      </c>
      <c r="C58" s="178" t="s">
        <v>1097</v>
      </c>
      <c r="D58" s="699">
        <v>41981</v>
      </c>
      <c r="E58" s="180" t="s">
        <v>1013</v>
      </c>
      <c r="F58" s="185">
        <v>2666</v>
      </c>
      <c r="G58" s="62" t="s">
        <v>1092</v>
      </c>
    </row>
    <row r="59" spans="1:7" s="172" customFormat="1" ht="15" customHeight="1">
      <c r="A59" s="166">
        <v>55</v>
      </c>
      <c r="B59" s="157" t="s">
        <v>1098</v>
      </c>
      <c r="C59" s="180" t="s">
        <v>1099</v>
      </c>
      <c r="D59" s="699">
        <v>41981</v>
      </c>
      <c r="E59" s="180" t="s">
        <v>1013</v>
      </c>
      <c r="F59" s="167">
        <v>2559.3000000000002</v>
      </c>
      <c r="G59" s="62" t="s">
        <v>1100</v>
      </c>
    </row>
    <row r="60" spans="1:7" s="172" customFormat="1" ht="15" customHeight="1">
      <c r="A60" s="166">
        <v>56</v>
      </c>
      <c r="B60" s="151" t="s">
        <v>1101</v>
      </c>
      <c r="C60" s="194">
        <v>1580262720914</v>
      </c>
      <c r="D60" s="700">
        <v>41981</v>
      </c>
      <c r="E60" s="180" t="s">
        <v>1013</v>
      </c>
      <c r="F60" s="167">
        <v>35548.35</v>
      </c>
      <c r="G60" s="151" t="s">
        <v>1091</v>
      </c>
    </row>
    <row r="61" spans="1:7" s="172" customFormat="1" ht="15" customHeight="1">
      <c r="A61" s="166">
        <v>57</v>
      </c>
      <c r="B61" s="166" t="s">
        <v>1102</v>
      </c>
      <c r="C61" s="178" t="s">
        <v>2961</v>
      </c>
      <c r="D61" s="180" t="s">
        <v>2982</v>
      </c>
      <c r="E61" s="180" t="s">
        <v>985</v>
      </c>
      <c r="F61" s="169">
        <v>274782.02</v>
      </c>
      <c r="G61" s="62" t="s">
        <v>1091</v>
      </c>
    </row>
    <row r="62" spans="1:7" s="172" customFormat="1" ht="15" customHeight="1">
      <c r="A62" s="166">
        <v>58</v>
      </c>
      <c r="B62" s="186" t="s">
        <v>1103</v>
      </c>
      <c r="C62" s="195">
        <v>1262607582</v>
      </c>
      <c r="D62" s="699">
        <v>41648</v>
      </c>
      <c r="E62" s="202" t="s">
        <v>1013</v>
      </c>
      <c r="F62" s="187">
        <v>113115.1</v>
      </c>
      <c r="G62" s="188" t="s">
        <v>1091</v>
      </c>
    </row>
    <row r="63" spans="1:7" s="172" customFormat="1" ht="15" customHeight="1">
      <c r="A63" s="166">
        <v>59</v>
      </c>
      <c r="B63" s="143" t="s">
        <v>1104</v>
      </c>
      <c r="C63" s="195">
        <v>1330516249</v>
      </c>
      <c r="D63" s="203"/>
      <c r="E63" s="203" t="s">
        <v>988</v>
      </c>
      <c r="F63" s="187">
        <v>0</v>
      </c>
      <c r="G63" s="177" t="s">
        <v>1105</v>
      </c>
    </row>
    <row r="64" spans="1:7" s="172" customFormat="1" ht="15" customHeight="1">
      <c r="A64" s="166">
        <v>60</v>
      </c>
      <c r="B64" s="175" t="s">
        <v>1106</v>
      </c>
      <c r="C64" s="180" t="s">
        <v>1107</v>
      </c>
      <c r="D64" s="180" t="s">
        <v>2983</v>
      </c>
      <c r="E64" s="631" t="s">
        <v>1013</v>
      </c>
      <c r="F64" s="167">
        <v>177476.4</v>
      </c>
      <c r="G64" s="62" t="s">
        <v>1091</v>
      </c>
    </row>
    <row r="65" spans="1:7" s="172" customFormat="1" ht="15" customHeight="1">
      <c r="A65" s="166">
        <v>61</v>
      </c>
      <c r="B65" s="166" t="s">
        <v>1108</v>
      </c>
      <c r="C65" s="178" t="s">
        <v>2962</v>
      </c>
      <c r="D65" s="180" t="s">
        <v>2984</v>
      </c>
      <c r="E65" s="180" t="s">
        <v>985</v>
      </c>
      <c r="F65" s="169">
        <v>1185.7</v>
      </c>
      <c r="G65" s="62" t="s">
        <v>1091</v>
      </c>
    </row>
    <row r="66" spans="1:7" s="172" customFormat="1" ht="15" customHeight="1">
      <c r="A66" s="166">
        <v>62</v>
      </c>
      <c r="B66" s="175" t="s">
        <v>1109</v>
      </c>
      <c r="C66" s="180" t="s">
        <v>1110</v>
      </c>
      <c r="D66" s="204">
        <v>45180</v>
      </c>
      <c r="E66" s="631" t="s">
        <v>1013</v>
      </c>
      <c r="F66" s="167">
        <v>15490.65</v>
      </c>
      <c r="G66" s="62" t="s">
        <v>1091</v>
      </c>
    </row>
    <row r="67" spans="1:7" s="172" customFormat="1" ht="15" customHeight="1">
      <c r="A67" s="166">
        <v>63</v>
      </c>
      <c r="B67" s="186" t="s">
        <v>1111</v>
      </c>
      <c r="C67" s="195">
        <v>1319897088</v>
      </c>
      <c r="D67" s="682">
        <v>45233</v>
      </c>
      <c r="E67" s="202" t="s">
        <v>1013</v>
      </c>
      <c r="F67" s="187">
        <v>10208.35</v>
      </c>
      <c r="G67" s="188" t="s">
        <v>1091</v>
      </c>
    </row>
    <row r="68" spans="1:7" s="172" customFormat="1" ht="15" customHeight="1">
      <c r="A68" s="166">
        <v>64</v>
      </c>
      <c r="B68" s="157" t="s">
        <v>1112</v>
      </c>
      <c r="C68" s="181">
        <v>1580284444489</v>
      </c>
      <c r="D68" s="180" t="s">
        <v>1113</v>
      </c>
      <c r="E68" s="180" t="s">
        <v>1061</v>
      </c>
      <c r="F68" s="169">
        <v>1829030.8</v>
      </c>
      <c r="G68" s="62" t="s">
        <v>1062</v>
      </c>
    </row>
    <row r="69" spans="1:7" s="172" customFormat="1" ht="15" customHeight="1">
      <c r="A69" s="166">
        <v>65</v>
      </c>
      <c r="B69" s="157" t="s">
        <v>1114</v>
      </c>
      <c r="C69" s="181">
        <v>1580261652795</v>
      </c>
      <c r="D69" s="180" t="s">
        <v>1115</v>
      </c>
      <c r="E69" s="180" t="s">
        <v>1061</v>
      </c>
      <c r="F69" s="167">
        <v>20146.7</v>
      </c>
      <c r="G69" s="62" t="s">
        <v>1062</v>
      </c>
    </row>
    <row r="70" spans="1:7" ht="15.75">
      <c r="B70" s="685"/>
      <c r="C70" s="684"/>
      <c r="F70" s="173"/>
    </row>
    <row r="71" spans="1:7" ht="15.75">
      <c r="B71" s="685"/>
      <c r="C71" s="684"/>
    </row>
    <row r="72" spans="1:7" ht="15.75">
      <c r="A72" s="1" t="s">
        <v>44</v>
      </c>
      <c r="B72" s="685"/>
      <c r="C72" s="1"/>
      <c r="D72" s="2" t="s">
        <v>6</v>
      </c>
      <c r="E72" s="170"/>
    </row>
    <row r="73" spans="1:7" ht="15.75">
      <c r="A73" s="5" t="s">
        <v>96</v>
      </c>
      <c r="B73" s="685"/>
      <c r="C73" s="3"/>
      <c r="D73" s="4"/>
      <c r="E73" s="171"/>
    </row>
    <row r="74" spans="1:7" ht="15.75">
      <c r="A74" s="3"/>
      <c r="B74" s="685"/>
      <c r="C74" s="3"/>
      <c r="D74" s="4"/>
      <c r="E74" s="171"/>
    </row>
    <row r="75" spans="1:7" ht="15.75">
      <c r="A75" s="1" t="s">
        <v>94</v>
      </c>
      <c r="B75" s="685"/>
      <c r="C75" s="1"/>
      <c r="D75" s="4"/>
      <c r="E75" s="171"/>
    </row>
    <row r="76" spans="1:7" ht="15.75">
      <c r="A76" s="4"/>
      <c r="B76" s="685"/>
      <c r="C76" s="4"/>
      <c r="D76" s="4"/>
      <c r="E76" s="171"/>
    </row>
    <row r="77" spans="1:7" ht="15.75">
      <c r="A77" s="4"/>
      <c r="B77" s="685"/>
      <c r="C77" s="4"/>
      <c r="D77" s="4"/>
      <c r="E77" s="171"/>
    </row>
    <row r="78" spans="1:7" ht="15.75">
      <c r="A78" s="2" t="s">
        <v>95</v>
      </c>
      <c r="B78" s="685"/>
      <c r="C78" s="2"/>
      <c r="D78" s="2" t="s">
        <v>6</v>
      </c>
      <c r="E78" s="170"/>
    </row>
    <row r="79" spans="1:7" ht="15.75">
      <c r="A79" s="5" t="s">
        <v>96</v>
      </c>
      <c r="B79" s="685"/>
      <c r="C79" s="4"/>
      <c r="D79" s="4"/>
      <c r="E79" s="171"/>
    </row>
    <row r="80" spans="1:7" ht="15.75">
      <c r="A80" s="4"/>
      <c r="B80" s="685"/>
      <c r="C80" s="4"/>
      <c r="D80" s="4"/>
      <c r="E80" s="171"/>
    </row>
    <row r="81" spans="1:5" ht="15.75">
      <c r="A81" s="1" t="s">
        <v>94</v>
      </c>
      <c r="B81" s="685"/>
      <c r="C81" s="1"/>
      <c r="D81" s="4"/>
      <c r="E81" s="171"/>
    </row>
    <row r="82" spans="1:5" ht="15.75">
      <c r="B82" s="685"/>
      <c r="C82" s="9"/>
      <c r="D82" s="196"/>
      <c r="E82" s="11"/>
    </row>
    <row r="83" spans="1:5" ht="15.75">
      <c r="B83" s="685"/>
      <c r="C83" s="684"/>
    </row>
    <row r="84" spans="1:5" ht="15.75">
      <c r="B84" s="685"/>
      <c r="C84" s="684"/>
    </row>
    <row r="85" spans="1:5" ht="15.75">
      <c r="B85" s="685"/>
      <c r="C85" s="684"/>
    </row>
    <row r="86" spans="1:5" ht="15.75">
      <c r="B86" s="685"/>
      <c r="C86" s="684"/>
    </row>
    <row r="87" spans="1:5" ht="15.75">
      <c r="B87" s="685"/>
      <c r="C87" s="684"/>
    </row>
    <row r="88" spans="1:5" ht="15.75">
      <c r="B88" s="685"/>
      <c r="C88" s="684"/>
    </row>
    <row r="89" spans="1:5" ht="15.75">
      <c r="B89" s="685"/>
      <c r="C89" s="684"/>
    </row>
    <row r="90" spans="1:5" ht="15.75">
      <c r="B90" s="685"/>
      <c r="C90" s="684"/>
    </row>
    <row r="91" spans="1:5" ht="15.75">
      <c r="B91" s="685"/>
      <c r="C91" s="684"/>
    </row>
    <row r="92" spans="1:5" ht="15.75">
      <c r="B92" s="686"/>
      <c r="C92" s="687"/>
    </row>
    <row r="93" spans="1:5" ht="15.75">
      <c r="B93" s="686"/>
      <c r="C93" s="687"/>
    </row>
    <row r="94" spans="1:5" ht="15.75">
      <c r="B94" s="686"/>
      <c r="C94" s="687"/>
    </row>
    <row r="95" spans="1:5" ht="15.75">
      <c r="B95" s="686"/>
      <c r="C95" s="687"/>
    </row>
    <row r="96" spans="1:5" ht="15.75">
      <c r="B96" s="686"/>
      <c r="C96" s="687"/>
    </row>
    <row r="97" spans="2:3" ht="15.75">
      <c r="B97" s="686"/>
      <c r="C97" s="688"/>
    </row>
    <row r="98" spans="2:3" ht="15.75">
      <c r="B98" s="686"/>
      <c r="C98" s="687"/>
    </row>
    <row r="99" spans="2:3" ht="15.75">
      <c r="B99" s="686"/>
      <c r="C99" s="687"/>
    </row>
    <row r="100" spans="2:3" ht="15.75">
      <c r="B100" s="686"/>
      <c r="C100" s="689"/>
    </row>
    <row r="101" spans="2:3" ht="15.75">
      <c r="B101" s="686"/>
      <c r="C101" s="689"/>
    </row>
    <row r="102" spans="2:3" ht="15.75">
      <c r="B102" s="686"/>
      <c r="C102" s="684"/>
    </row>
    <row r="103" spans="2:3" ht="15.75">
      <c r="B103" s="686"/>
      <c r="C103" s="688"/>
    </row>
    <row r="104" spans="2:3" ht="15.75">
      <c r="B104" s="686"/>
      <c r="C104" s="688"/>
    </row>
    <row r="105" spans="2:3" ht="15.75">
      <c r="B105" s="686"/>
      <c r="C105" s="688"/>
    </row>
    <row r="106" spans="2:3" ht="15.75">
      <c r="B106" s="686"/>
      <c r="C106" s="688"/>
    </row>
    <row r="107" spans="2:3" ht="15.75">
      <c r="B107" s="686"/>
      <c r="C107" s="687"/>
    </row>
    <row r="108" spans="2:3" ht="15.75">
      <c r="B108" s="686"/>
      <c r="C108" s="687"/>
    </row>
    <row r="109" spans="2:3" ht="15.75">
      <c r="B109" s="686"/>
      <c r="C109" s="687"/>
    </row>
    <row r="110" spans="2:3" ht="15.75">
      <c r="B110" s="686"/>
      <c r="C110" s="687"/>
    </row>
    <row r="111" spans="2:3" ht="15.75">
      <c r="B111" s="686"/>
      <c r="C111" s="687"/>
    </row>
    <row r="112" spans="2:3" ht="15.75">
      <c r="B112" s="686"/>
      <c r="C112" s="687"/>
    </row>
    <row r="113" spans="2:3" ht="15.75">
      <c r="B113" s="686"/>
      <c r="C113" s="687"/>
    </row>
    <row r="114" spans="2:3" ht="15.75">
      <c r="B114" s="686"/>
      <c r="C114" s="687"/>
    </row>
    <row r="115" spans="2:3" ht="15.75">
      <c r="B115" s="686"/>
      <c r="C115" s="687"/>
    </row>
    <row r="116" spans="2:3" ht="15.75">
      <c r="B116" s="686"/>
      <c r="C116" s="687"/>
    </row>
    <row r="117" spans="2:3" ht="15.75">
      <c r="B117" s="686"/>
      <c r="C117" s="687"/>
    </row>
    <row r="118" spans="2:3" ht="15.75">
      <c r="B118" s="686"/>
      <c r="C118" s="690"/>
    </row>
    <row r="119" spans="2:3" ht="15.75">
      <c r="B119" s="686"/>
      <c r="C119" s="690"/>
    </row>
    <row r="120" spans="2:3" ht="15.75">
      <c r="B120" s="689"/>
      <c r="C120" s="689"/>
    </row>
    <row r="121" spans="2:3" ht="15.75">
      <c r="B121" s="686"/>
      <c r="C121" s="687"/>
    </row>
    <row r="122" spans="2:3" ht="15.75">
      <c r="B122" s="686"/>
      <c r="C122" s="688"/>
    </row>
    <row r="123" spans="2:3" ht="15.75">
      <c r="B123" s="691"/>
      <c r="C123" s="692"/>
    </row>
    <row r="124" spans="2:3" ht="15.75">
      <c r="B124" s="686"/>
      <c r="C124" s="688"/>
    </row>
    <row r="125" spans="2:3" ht="15.75">
      <c r="B125" s="686"/>
      <c r="C125" s="693"/>
    </row>
    <row r="126" spans="2:3" ht="15.75">
      <c r="B126" s="694"/>
      <c r="C126" s="688"/>
    </row>
    <row r="127" spans="2:3" ht="15.75">
      <c r="B127" s="686"/>
      <c r="C127" s="688"/>
    </row>
    <row r="128" spans="2:3" ht="15.75">
      <c r="B128" s="694"/>
      <c r="C128" s="688"/>
    </row>
    <row r="129" spans="2:3" ht="15.75">
      <c r="B129" s="694"/>
      <c r="C129" s="693"/>
    </row>
    <row r="130" spans="2:3" ht="15.75">
      <c r="B130" s="686"/>
      <c r="C130" s="689"/>
    </row>
    <row r="131" spans="2:3" ht="15.75">
      <c r="B131" s="686"/>
      <c r="C131" s="689"/>
    </row>
  </sheetData>
  <mergeCells count="3">
    <mergeCell ref="A2:E2"/>
    <mergeCell ref="A3:F3"/>
    <mergeCell ref="A4:B4"/>
  </mergeCells>
  <pageMargins left="0.70866141732283472" right="0.70866141732283472" top="0.74803149606299213" bottom="0.74803149606299213" header="0.31496062992125984" footer="0.31496062992125984"/>
  <pageSetup scale="76" fitToHeight="0"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3"/>
  <sheetViews>
    <sheetView topLeftCell="A169" zoomScale="90" zoomScaleNormal="90" workbookViewId="0">
      <selection activeCell="A7" sqref="A7"/>
    </sheetView>
  </sheetViews>
  <sheetFormatPr defaultColWidth="9.42578125" defaultRowHeight="15.75"/>
  <cols>
    <col min="1" max="1" width="62.140625" style="56" customWidth="1"/>
    <col min="2" max="2" width="21.42578125" style="96" customWidth="1"/>
    <col min="3" max="4" width="23.5703125" style="96" customWidth="1"/>
    <col min="5" max="5" width="38.42578125" style="56" customWidth="1"/>
    <col min="6" max="6" width="16.5703125" style="56" customWidth="1"/>
    <col min="7" max="7" width="15.42578125" style="56" bestFit="1" customWidth="1"/>
    <col min="8" max="9" width="18.42578125" style="56" bestFit="1" customWidth="1"/>
    <col min="10" max="10" width="17" style="56" bestFit="1" customWidth="1"/>
    <col min="11" max="16384" width="9.42578125" style="56"/>
  </cols>
  <sheetData>
    <row r="1" spans="1:5" s="57" customFormat="1" ht="27" customHeight="1">
      <c r="A1" s="55" t="s">
        <v>2</v>
      </c>
      <c r="B1" s="96"/>
      <c r="C1" s="96"/>
      <c r="D1" s="96"/>
      <c r="E1" s="56"/>
    </row>
    <row r="2" spans="1:5" s="57" customFormat="1" ht="27" customHeight="1">
      <c r="A2" s="841" t="s">
        <v>160</v>
      </c>
      <c r="B2" s="841"/>
      <c r="C2" s="841"/>
      <c r="D2" s="841"/>
      <c r="E2" s="841"/>
    </row>
    <row r="3" spans="1:5" s="57" customFormat="1" ht="27" customHeight="1">
      <c r="A3" s="841" t="s">
        <v>767</v>
      </c>
      <c r="B3" s="841"/>
      <c r="C3" s="841"/>
      <c r="D3" s="841"/>
      <c r="E3" s="841"/>
    </row>
    <row r="4" spans="1:5" s="57" customFormat="1" ht="27" customHeight="1">
      <c r="A4" s="841" t="s">
        <v>768</v>
      </c>
      <c r="B4" s="841"/>
      <c r="C4" s="97"/>
      <c r="D4" s="97"/>
      <c r="E4" s="56"/>
    </row>
    <row r="5" spans="1:5" s="58" customFormat="1" ht="47.25">
      <c r="A5" s="843" t="s">
        <v>11</v>
      </c>
      <c r="B5" s="98" t="s">
        <v>99</v>
      </c>
      <c r="C5" s="98" t="s">
        <v>77</v>
      </c>
      <c r="D5" s="98" t="s">
        <v>26</v>
      </c>
      <c r="E5" s="843" t="s">
        <v>81</v>
      </c>
    </row>
    <row r="6" spans="1:5" s="58" customFormat="1">
      <c r="A6" s="843"/>
      <c r="B6" s="98" t="s">
        <v>23</v>
      </c>
      <c r="C6" s="98" t="s">
        <v>24</v>
      </c>
      <c r="D6" s="98" t="s">
        <v>25</v>
      </c>
      <c r="E6" s="843"/>
    </row>
    <row r="7" spans="1:5" s="82" customFormat="1" ht="34.35" customHeight="1">
      <c r="A7" s="59" t="s">
        <v>161</v>
      </c>
      <c r="B7" s="99"/>
      <c r="C7" s="99"/>
      <c r="D7" s="99"/>
      <c r="E7" s="60"/>
    </row>
    <row r="8" spans="1:5" s="54" customFormat="1">
      <c r="A8" s="62" t="s">
        <v>616</v>
      </c>
      <c r="B8" s="100">
        <v>191827567</v>
      </c>
      <c r="C8" s="100">
        <v>177409591</v>
      </c>
      <c r="D8" s="100">
        <v>14417976</v>
      </c>
      <c r="E8" s="62"/>
    </row>
    <row r="9" spans="1:5" s="54" customFormat="1">
      <c r="A9" s="62" t="s">
        <v>617</v>
      </c>
      <c r="B9" s="100">
        <v>81500000</v>
      </c>
      <c r="C9" s="100">
        <v>56610753</v>
      </c>
      <c r="D9" s="100">
        <v>24889247</v>
      </c>
      <c r="E9" s="62"/>
    </row>
    <row r="10" spans="1:5" s="54" customFormat="1">
      <c r="A10" s="62" t="s">
        <v>618</v>
      </c>
      <c r="B10" s="100">
        <v>200000</v>
      </c>
      <c r="C10" s="100">
        <v>0</v>
      </c>
      <c r="D10" s="100">
        <v>200000</v>
      </c>
      <c r="E10" s="62"/>
    </row>
    <row r="11" spans="1:5" s="54" customFormat="1">
      <c r="A11" s="62" t="s">
        <v>619</v>
      </c>
      <c r="B11" s="100">
        <v>250000</v>
      </c>
      <c r="C11" s="100">
        <v>43200</v>
      </c>
      <c r="D11" s="100">
        <v>206800</v>
      </c>
      <c r="E11" s="62"/>
    </row>
    <row r="12" spans="1:5" s="54" customFormat="1">
      <c r="A12" s="62" t="s">
        <v>620</v>
      </c>
      <c r="B12" s="100">
        <v>897000</v>
      </c>
      <c r="C12" s="100">
        <v>537000</v>
      </c>
      <c r="D12" s="100">
        <v>360000</v>
      </c>
      <c r="E12" s="62"/>
    </row>
    <row r="13" spans="1:5" s="54" customFormat="1">
      <c r="A13" s="62" t="s">
        <v>621</v>
      </c>
      <c r="B13" s="100">
        <v>140125</v>
      </c>
      <c r="C13" s="100">
        <v>63739</v>
      </c>
      <c r="D13" s="100">
        <v>76386</v>
      </c>
      <c r="E13" s="62"/>
    </row>
    <row r="14" spans="1:5" s="54" customFormat="1">
      <c r="A14" s="62" t="s">
        <v>622</v>
      </c>
      <c r="B14" s="100">
        <v>40000</v>
      </c>
      <c r="C14" s="100">
        <v>0</v>
      </c>
      <c r="D14" s="100">
        <v>40000</v>
      </c>
      <c r="E14" s="62"/>
    </row>
    <row r="15" spans="1:5" s="54" customFormat="1">
      <c r="A15" s="62" t="s">
        <v>623</v>
      </c>
      <c r="B15" s="100">
        <v>4876175</v>
      </c>
      <c r="C15" s="100">
        <v>1683720</v>
      </c>
      <c r="D15" s="100">
        <v>3192455</v>
      </c>
      <c r="E15" s="62"/>
    </row>
    <row r="16" spans="1:5" s="54" customFormat="1">
      <c r="A16" s="62" t="s">
        <v>624</v>
      </c>
      <c r="B16" s="100">
        <v>6500000</v>
      </c>
      <c r="C16" s="100">
        <v>1955500</v>
      </c>
      <c r="D16" s="100">
        <v>4544500</v>
      </c>
      <c r="E16" s="62"/>
    </row>
    <row r="17" spans="1:5" s="54" customFormat="1">
      <c r="A17" s="62" t="s">
        <v>625</v>
      </c>
      <c r="B17" s="100">
        <v>31114977</v>
      </c>
      <c r="C17" s="100">
        <v>18609797</v>
      </c>
      <c r="D17" s="100">
        <v>12505180</v>
      </c>
      <c r="E17" s="62"/>
    </row>
    <row r="18" spans="1:5" s="54" customFormat="1">
      <c r="A18" s="62" t="s">
        <v>626</v>
      </c>
      <c r="B18" s="100">
        <v>4500000</v>
      </c>
      <c r="C18" s="100">
        <v>1788000</v>
      </c>
      <c r="D18" s="100">
        <v>2712000</v>
      </c>
      <c r="E18" s="62"/>
    </row>
    <row r="19" spans="1:5" s="54" customFormat="1">
      <c r="A19" s="62" t="s">
        <v>627</v>
      </c>
      <c r="B19" s="100">
        <v>31159018</v>
      </c>
      <c r="C19" s="100">
        <v>14438945</v>
      </c>
      <c r="D19" s="100">
        <v>16720073</v>
      </c>
      <c r="E19" s="62"/>
    </row>
    <row r="20" spans="1:5" s="54" customFormat="1">
      <c r="A20" s="62" t="s">
        <v>628</v>
      </c>
      <c r="B20" s="100">
        <v>1500000</v>
      </c>
      <c r="C20" s="100">
        <v>0</v>
      </c>
      <c r="D20" s="100">
        <v>1500000</v>
      </c>
      <c r="E20" s="62"/>
    </row>
    <row r="21" spans="1:5" s="54" customFormat="1">
      <c r="A21" s="62" t="s">
        <v>629</v>
      </c>
      <c r="B21" s="100">
        <v>6000000</v>
      </c>
      <c r="C21" s="100">
        <v>0</v>
      </c>
      <c r="D21" s="100">
        <v>6000000</v>
      </c>
      <c r="E21" s="62"/>
    </row>
    <row r="22" spans="1:5" s="54" customFormat="1">
      <c r="A22" s="62" t="s">
        <v>630</v>
      </c>
      <c r="B22" s="100">
        <v>4515200</v>
      </c>
      <c r="C22" s="100">
        <v>195220</v>
      </c>
      <c r="D22" s="100">
        <v>4319980</v>
      </c>
      <c r="E22" s="62"/>
    </row>
    <row r="23" spans="1:5" s="54" customFormat="1">
      <c r="A23" s="62" t="s">
        <v>631</v>
      </c>
      <c r="B23" s="100">
        <v>458000</v>
      </c>
      <c r="C23" s="100">
        <v>137566</v>
      </c>
      <c r="D23" s="100">
        <v>320434</v>
      </c>
      <c r="E23" s="62"/>
    </row>
    <row r="24" spans="1:5" s="54" customFormat="1">
      <c r="A24" s="62" t="s">
        <v>632</v>
      </c>
      <c r="B24" s="100">
        <v>1500000</v>
      </c>
      <c r="C24" s="100">
        <v>842740</v>
      </c>
      <c r="D24" s="100">
        <v>657260</v>
      </c>
      <c r="E24" s="62"/>
    </row>
    <row r="25" spans="1:5" s="54" customFormat="1">
      <c r="A25" s="62" t="s">
        <v>633</v>
      </c>
      <c r="B25" s="100">
        <v>500000</v>
      </c>
      <c r="C25" s="100">
        <v>0</v>
      </c>
      <c r="D25" s="100">
        <v>500000</v>
      </c>
      <c r="E25" s="62"/>
    </row>
    <row r="26" spans="1:5" s="54" customFormat="1">
      <c r="A26" s="62" t="s">
        <v>634</v>
      </c>
      <c r="B26" s="100">
        <v>3500000</v>
      </c>
      <c r="C26" s="100">
        <v>0</v>
      </c>
      <c r="D26" s="100">
        <v>3500000</v>
      </c>
      <c r="E26" s="62"/>
    </row>
    <row r="27" spans="1:5" s="54" customFormat="1">
      <c r="A27" s="62" t="s">
        <v>635</v>
      </c>
      <c r="B27" s="100">
        <v>500000</v>
      </c>
      <c r="C27" s="100">
        <v>0</v>
      </c>
      <c r="D27" s="100">
        <v>500000</v>
      </c>
      <c r="E27" s="62"/>
    </row>
    <row r="28" spans="1:5" s="54" customFormat="1">
      <c r="A28" s="62" t="s">
        <v>636</v>
      </c>
      <c r="B28" s="100">
        <v>4975000</v>
      </c>
      <c r="C28" s="100">
        <v>1949600</v>
      </c>
      <c r="D28" s="100">
        <v>3025400</v>
      </c>
      <c r="E28" s="62"/>
    </row>
    <row r="29" spans="1:5" s="54" customFormat="1">
      <c r="A29" s="62" t="s">
        <v>637</v>
      </c>
      <c r="B29" s="100">
        <v>3260000</v>
      </c>
      <c r="C29" s="100">
        <v>2064448</v>
      </c>
      <c r="D29" s="100">
        <v>1195552</v>
      </c>
      <c r="E29" s="62"/>
    </row>
    <row r="30" spans="1:5" s="54" customFormat="1">
      <c r="A30" s="62" t="s">
        <v>638</v>
      </c>
      <c r="B30" s="100">
        <v>29000000</v>
      </c>
      <c r="C30" s="100">
        <v>16678669</v>
      </c>
      <c r="D30" s="100">
        <v>12321331</v>
      </c>
      <c r="E30" s="62"/>
    </row>
    <row r="31" spans="1:5" s="54" customFormat="1">
      <c r="A31" s="62" t="s">
        <v>639</v>
      </c>
      <c r="B31" s="100">
        <v>3000000</v>
      </c>
      <c r="C31" s="100">
        <v>1001987</v>
      </c>
      <c r="D31" s="100">
        <v>1998013</v>
      </c>
      <c r="E31" s="62"/>
    </row>
    <row r="32" spans="1:5" s="54" customFormat="1">
      <c r="A32" s="62" t="s">
        <v>640</v>
      </c>
      <c r="B32" s="100">
        <v>280000000</v>
      </c>
      <c r="C32" s="100">
        <v>0</v>
      </c>
      <c r="D32" s="100">
        <v>280000000</v>
      </c>
      <c r="E32" s="62"/>
    </row>
    <row r="33" spans="1:5" s="54" customFormat="1">
      <c r="A33" s="62" t="s">
        <v>641</v>
      </c>
      <c r="B33" s="100">
        <v>6650000</v>
      </c>
      <c r="C33" s="100">
        <v>411553</v>
      </c>
      <c r="D33" s="100">
        <v>6238447</v>
      </c>
      <c r="E33" s="62"/>
    </row>
    <row r="34" spans="1:5" s="54" customFormat="1">
      <c r="A34" s="62" t="s">
        <v>642</v>
      </c>
      <c r="B34" s="100">
        <v>5000000</v>
      </c>
      <c r="C34" s="100">
        <v>1498000</v>
      </c>
      <c r="D34" s="100">
        <v>3502000</v>
      </c>
      <c r="E34" s="62"/>
    </row>
    <row r="35" spans="1:5" s="54" customFormat="1">
      <c r="A35" s="62" t="s">
        <v>643</v>
      </c>
      <c r="B35" s="100">
        <v>250000</v>
      </c>
      <c r="C35" s="100">
        <v>0</v>
      </c>
      <c r="D35" s="100">
        <v>250000</v>
      </c>
      <c r="E35" s="62"/>
    </row>
    <row r="36" spans="1:5" s="54" customFormat="1">
      <c r="A36" s="62" t="s">
        <v>644</v>
      </c>
      <c r="B36" s="100">
        <v>6000000</v>
      </c>
      <c r="C36" s="100">
        <v>2108655</v>
      </c>
      <c r="D36" s="100">
        <v>3891345</v>
      </c>
      <c r="E36" s="62"/>
    </row>
    <row r="37" spans="1:5" s="54" customFormat="1">
      <c r="A37" s="62" t="s">
        <v>645</v>
      </c>
      <c r="B37" s="100">
        <v>100000</v>
      </c>
      <c r="C37" s="100">
        <v>600</v>
      </c>
      <c r="D37" s="100">
        <v>99400</v>
      </c>
      <c r="E37" s="62"/>
    </row>
    <row r="38" spans="1:5" s="54" customFormat="1">
      <c r="A38" s="62" t="s">
        <v>646</v>
      </c>
      <c r="B38" s="100">
        <v>1040000</v>
      </c>
      <c r="C38" s="100">
        <v>533560</v>
      </c>
      <c r="D38" s="100">
        <v>506440</v>
      </c>
      <c r="E38" s="62"/>
    </row>
    <row r="39" spans="1:5" s="54" customFormat="1">
      <c r="A39" s="62" t="s">
        <v>647</v>
      </c>
      <c r="B39" s="100">
        <v>961279</v>
      </c>
      <c r="C39" s="100">
        <v>19025</v>
      </c>
      <c r="D39" s="100">
        <v>942254</v>
      </c>
      <c r="E39" s="62"/>
    </row>
    <row r="40" spans="1:5" s="54" customFormat="1">
      <c r="A40" s="62" t="s">
        <v>648</v>
      </c>
      <c r="B40" s="100">
        <v>3000000</v>
      </c>
      <c r="C40" s="100">
        <v>2745700</v>
      </c>
      <c r="D40" s="100">
        <v>254300</v>
      </c>
      <c r="E40" s="62"/>
    </row>
    <row r="41" spans="1:5" s="54" customFormat="1">
      <c r="A41" s="62" t="s">
        <v>649</v>
      </c>
      <c r="B41" s="100">
        <v>150000</v>
      </c>
      <c r="C41" s="100">
        <v>0</v>
      </c>
      <c r="D41" s="100">
        <v>150000</v>
      </c>
      <c r="E41" s="62"/>
    </row>
    <row r="42" spans="1:5" s="54" customFormat="1">
      <c r="A42" s="62" t="s">
        <v>650</v>
      </c>
      <c r="B42" s="100">
        <v>500000</v>
      </c>
      <c r="C42" s="100">
        <v>0</v>
      </c>
      <c r="D42" s="100">
        <v>500000</v>
      </c>
      <c r="E42" s="62"/>
    </row>
    <row r="43" spans="1:5" s="54" customFormat="1">
      <c r="A43" s="62" t="s">
        <v>651</v>
      </c>
      <c r="B43" s="100">
        <v>8425000</v>
      </c>
      <c r="C43" s="100">
        <v>0</v>
      </c>
      <c r="D43" s="100">
        <v>8425000</v>
      </c>
      <c r="E43" s="62"/>
    </row>
    <row r="44" spans="1:5" s="54" customFormat="1">
      <c r="A44" s="62" t="s">
        <v>652</v>
      </c>
      <c r="B44" s="100">
        <v>353964</v>
      </c>
      <c r="C44" s="100">
        <v>0</v>
      </c>
      <c r="D44" s="100">
        <v>353964</v>
      </c>
      <c r="E44" s="62"/>
    </row>
    <row r="45" spans="1:5" s="54" customFormat="1">
      <c r="A45" s="62" t="s">
        <v>653</v>
      </c>
      <c r="B45" s="100">
        <v>5000000</v>
      </c>
      <c r="C45" s="100">
        <v>0</v>
      </c>
      <c r="D45" s="100">
        <v>5000000</v>
      </c>
      <c r="E45" s="62"/>
    </row>
    <row r="46" spans="1:5" s="54" customFormat="1">
      <c r="A46" s="62" t="s">
        <v>654</v>
      </c>
      <c r="B46" s="100">
        <v>300000</v>
      </c>
      <c r="C46" s="100">
        <v>0</v>
      </c>
      <c r="D46" s="100">
        <v>300000</v>
      </c>
      <c r="E46" s="62"/>
    </row>
    <row r="47" spans="1:5" s="54" customFormat="1">
      <c r="A47" s="62" t="s">
        <v>655</v>
      </c>
      <c r="B47" s="100">
        <v>6628210</v>
      </c>
      <c r="C47" s="100">
        <v>0</v>
      </c>
      <c r="D47" s="100">
        <v>6628210</v>
      </c>
      <c r="E47" s="62"/>
    </row>
    <row r="48" spans="1:5" s="54" customFormat="1">
      <c r="A48" s="62" t="s">
        <v>656</v>
      </c>
      <c r="B48" s="100">
        <v>185944702</v>
      </c>
      <c r="C48" s="100">
        <v>174962311</v>
      </c>
      <c r="D48" s="100">
        <v>10982391</v>
      </c>
      <c r="E48" s="62"/>
    </row>
    <row r="49" spans="1:10" ht="34.35" customHeight="1">
      <c r="A49" s="70" t="s">
        <v>657</v>
      </c>
      <c r="B49" s="71">
        <f>SUM(B8:B48)</f>
        <v>922016217</v>
      </c>
      <c r="C49" s="71">
        <f t="shared" ref="C49:D49" si="0">SUM(C8:C48)</f>
        <v>478289879</v>
      </c>
      <c r="D49" s="71">
        <f t="shared" si="0"/>
        <v>443726338</v>
      </c>
      <c r="E49" s="71"/>
      <c r="H49" s="101"/>
      <c r="I49" s="101"/>
      <c r="J49" s="101">
        <v>106993166</v>
      </c>
    </row>
    <row r="50" spans="1:10" ht="34.35" customHeight="1">
      <c r="A50" s="59" t="s">
        <v>165</v>
      </c>
      <c r="B50" s="99"/>
      <c r="C50" s="99"/>
      <c r="D50" s="99"/>
      <c r="E50" s="60"/>
      <c r="H50" s="69"/>
      <c r="I50" s="65"/>
    </row>
    <row r="51" spans="1:10" s="54" customFormat="1">
      <c r="A51" s="62" t="s">
        <v>658</v>
      </c>
      <c r="B51" s="100">
        <v>141138616</v>
      </c>
      <c r="C51" s="100">
        <v>112921167</v>
      </c>
      <c r="D51" s="100">
        <v>28217449</v>
      </c>
      <c r="E51" s="62"/>
    </row>
    <row r="52" spans="1:10" s="54" customFormat="1">
      <c r="A52" s="62" t="s">
        <v>618</v>
      </c>
      <c r="B52" s="100">
        <v>30000</v>
      </c>
      <c r="C52" s="100">
        <v>30000</v>
      </c>
      <c r="D52" s="100">
        <v>0</v>
      </c>
      <c r="E52" s="62"/>
    </row>
    <row r="53" spans="1:10" s="54" customFormat="1">
      <c r="A53" s="62" t="s">
        <v>620</v>
      </c>
      <c r="B53" s="100">
        <v>500000</v>
      </c>
      <c r="C53" s="100">
        <v>0</v>
      </c>
      <c r="D53" s="100">
        <v>500000</v>
      </c>
      <c r="E53" s="62"/>
    </row>
    <row r="54" spans="1:10" s="54" customFormat="1">
      <c r="A54" s="62" t="s">
        <v>621</v>
      </c>
      <c r="B54" s="100">
        <v>10000</v>
      </c>
      <c r="C54" s="100">
        <v>9450</v>
      </c>
      <c r="D54" s="100">
        <v>550</v>
      </c>
      <c r="E54" s="62"/>
    </row>
    <row r="55" spans="1:10" s="54" customFormat="1">
      <c r="A55" s="62" t="s">
        <v>623</v>
      </c>
      <c r="B55" s="100">
        <v>600000</v>
      </c>
      <c r="C55" s="100">
        <v>586780</v>
      </c>
      <c r="D55" s="100">
        <v>13220</v>
      </c>
      <c r="E55" s="62"/>
    </row>
    <row r="56" spans="1:10" s="54" customFormat="1">
      <c r="A56" s="62" t="s">
        <v>624</v>
      </c>
      <c r="B56" s="100">
        <v>500000</v>
      </c>
      <c r="C56" s="100">
        <v>0</v>
      </c>
      <c r="D56" s="100">
        <v>500000</v>
      </c>
      <c r="E56" s="62"/>
    </row>
    <row r="57" spans="1:10" s="54" customFormat="1">
      <c r="A57" s="62" t="s">
        <v>625</v>
      </c>
      <c r="B57" s="100">
        <v>7000000</v>
      </c>
      <c r="C57" s="100">
        <v>524150</v>
      </c>
      <c r="D57" s="100">
        <v>6475850</v>
      </c>
      <c r="E57" s="62"/>
    </row>
    <row r="58" spans="1:10" s="54" customFormat="1">
      <c r="A58" s="62" t="s">
        <v>632</v>
      </c>
      <c r="B58" s="100">
        <v>0</v>
      </c>
      <c r="C58" s="100">
        <v>0</v>
      </c>
      <c r="D58" s="100">
        <v>0</v>
      </c>
      <c r="E58" s="62"/>
    </row>
    <row r="59" spans="1:10" s="54" customFormat="1">
      <c r="A59" s="62" t="s">
        <v>659</v>
      </c>
      <c r="B59" s="100">
        <v>0</v>
      </c>
      <c r="C59" s="100">
        <v>0</v>
      </c>
      <c r="D59" s="100">
        <v>0</v>
      </c>
      <c r="E59" s="62"/>
    </row>
    <row r="60" spans="1:10" s="54" customFormat="1">
      <c r="A60" s="62" t="s">
        <v>636</v>
      </c>
      <c r="B60" s="100">
        <v>300000</v>
      </c>
      <c r="C60" s="100">
        <v>0</v>
      </c>
      <c r="D60" s="100">
        <v>300000</v>
      </c>
      <c r="E60" s="62"/>
    </row>
    <row r="61" spans="1:10" s="54" customFormat="1">
      <c r="A61" s="62" t="s">
        <v>637</v>
      </c>
      <c r="B61" s="100">
        <v>1100000</v>
      </c>
      <c r="C61" s="100">
        <v>50000</v>
      </c>
      <c r="D61" s="100">
        <v>1050000</v>
      </c>
      <c r="E61" s="62"/>
    </row>
    <row r="62" spans="1:10" s="54" customFormat="1">
      <c r="A62" s="62" t="s">
        <v>638</v>
      </c>
      <c r="B62" s="100">
        <v>3000000</v>
      </c>
      <c r="C62" s="100">
        <v>0</v>
      </c>
      <c r="D62" s="100">
        <v>3000000</v>
      </c>
      <c r="E62" s="62"/>
    </row>
    <row r="63" spans="1:10" s="54" customFormat="1">
      <c r="A63" s="62" t="s">
        <v>660</v>
      </c>
      <c r="B63" s="100">
        <v>3773421</v>
      </c>
      <c r="C63" s="100">
        <v>0</v>
      </c>
      <c r="D63" s="100">
        <v>3773421</v>
      </c>
      <c r="E63" s="62"/>
    </row>
    <row r="64" spans="1:10" s="54" customFormat="1">
      <c r="A64" s="62" t="s">
        <v>641</v>
      </c>
      <c r="B64" s="100">
        <v>500000</v>
      </c>
      <c r="C64" s="100">
        <v>0</v>
      </c>
      <c r="D64" s="100">
        <v>500000</v>
      </c>
      <c r="E64" s="62"/>
    </row>
    <row r="65" spans="1:10" s="54" customFormat="1">
      <c r="A65" s="62" t="s">
        <v>642</v>
      </c>
      <c r="B65" s="100">
        <v>500000</v>
      </c>
      <c r="C65" s="100">
        <v>0</v>
      </c>
      <c r="D65" s="100">
        <v>500000</v>
      </c>
      <c r="E65" s="62"/>
    </row>
    <row r="66" spans="1:10" s="54" customFormat="1">
      <c r="A66" s="62" t="s">
        <v>661</v>
      </c>
      <c r="B66" s="100">
        <v>4650000</v>
      </c>
      <c r="C66" s="100">
        <v>1600000</v>
      </c>
      <c r="D66" s="100">
        <v>3050000</v>
      </c>
      <c r="E66" s="62"/>
    </row>
    <row r="67" spans="1:10" s="54" customFormat="1">
      <c r="A67" s="62" t="s">
        <v>645</v>
      </c>
      <c r="B67" s="100">
        <v>50000</v>
      </c>
      <c r="C67" s="100">
        <v>0</v>
      </c>
      <c r="D67" s="100">
        <v>50000</v>
      </c>
      <c r="E67" s="62"/>
    </row>
    <row r="68" spans="1:10" s="54" customFormat="1">
      <c r="A68" s="62" t="s">
        <v>646</v>
      </c>
      <c r="B68" s="100">
        <v>0</v>
      </c>
      <c r="C68" s="100">
        <v>0</v>
      </c>
      <c r="D68" s="100">
        <v>0</v>
      </c>
      <c r="E68" s="62"/>
    </row>
    <row r="69" spans="1:10" s="54" customFormat="1">
      <c r="A69" s="62" t="s">
        <v>648</v>
      </c>
      <c r="B69" s="100">
        <v>12820000</v>
      </c>
      <c r="C69" s="100">
        <v>0</v>
      </c>
      <c r="D69" s="100">
        <v>12820000</v>
      </c>
      <c r="E69" s="62"/>
    </row>
    <row r="70" spans="1:10" s="54" customFormat="1">
      <c r="A70" s="62" t="s">
        <v>662</v>
      </c>
      <c r="B70" s="100">
        <v>0</v>
      </c>
      <c r="C70" s="100">
        <v>0</v>
      </c>
      <c r="D70" s="100">
        <v>0</v>
      </c>
      <c r="E70" s="62"/>
    </row>
    <row r="71" spans="1:10" s="54" customFormat="1">
      <c r="A71" s="62" t="s">
        <v>655</v>
      </c>
      <c r="B71" s="100">
        <v>0</v>
      </c>
      <c r="C71" s="100">
        <v>0</v>
      </c>
      <c r="D71" s="100">
        <v>0</v>
      </c>
      <c r="E71" s="62"/>
    </row>
    <row r="72" spans="1:10" s="54" customFormat="1">
      <c r="A72" s="62" t="s">
        <v>656</v>
      </c>
      <c r="B72" s="100">
        <v>18634598</v>
      </c>
      <c r="C72" s="100">
        <v>16171018</v>
      </c>
      <c r="D72" s="100">
        <v>2463580</v>
      </c>
      <c r="E72" s="62"/>
    </row>
    <row r="73" spans="1:10" s="57" customFormat="1" ht="34.35" customHeight="1">
      <c r="A73" s="70" t="s">
        <v>663</v>
      </c>
      <c r="B73" s="71">
        <f>SUM(B51:B72)</f>
        <v>195106635</v>
      </c>
      <c r="C73" s="71">
        <f t="shared" ref="C73:D73" si="1">SUM(C51:C72)</f>
        <v>131892565</v>
      </c>
      <c r="D73" s="71">
        <f t="shared" si="1"/>
        <v>63214070</v>
      </c>
      <c r="E73" s="71"/>
      <c r="H73" s="101"/>
      <c r="I73" s="101"/>
      <c r="J73" s="101">
        <v>7714553</v>
      </c>
    </row>
    <row r="74" spans="1:10" ht="34.35" customHeight="1">
      <c r="A74" s="59" t="s">
        <v>198</v>
      </c>
      <c r="B74" s="99"/>
      <c r="C74" s="99"/>
      <c r="D74" s="99"/>
      <c r="E74" s="60"/>
      <c r="H74" s="69"/>
    </row>
    <row r="75" spans="1:10" s="54" customFormat="1">
      <c r="A75" s="62" t="s">
        <v>616</v>
      </c>
      <c r="B75" s="100">
        <v>29439456</v>
      </c>
      <c r="C75" s="100">
        <v>28788121</v>
      </c>
      <c r="D75" s="100">
        <v>651335</v>
      </c>
      <c r="E75" s="62"/>
    </row>
    <row r="76" spans="1:10" s="54" customFormat="1">
      <c r="A76" s="62" t="s">
        <v>620</v>
      </c>
      <c r="B76" s="100">
        <v>700000</v>
      </c>
      <c r="C76" s="100">
        <v>155800</v>
      </c>
      <c r="D76" s="100">
        <v>544200</v>
      </c>
      <c r="E76" s="62"/>
    </row>
    <row r="77" spans="1:10" s="54" customFormat="1">
      <c r="A77" s="62" t="s">
        <v>621</v>
      </c>
      <c r="B77" s="100">
        <v>50000</v>
      </c>
      <c r="C77" s="100">
        <v>0</v>
      </c>
      <c r="D77" s="100">
        <v>50000</v>
      </c>
      <c r="E77" s="62"/>
    </row>
    <row r="78" spans="1:10" s="54" customFormat="1">
      <c r="A78" s="62" t="s">
        <v>664</v>
      </c>
      <c r="B78" s="100">
        <v>2000000</v>
      </c>
      <c r="C78" s="100">
        <v>0</v>
      </c>
      <c r="D78" s="100">
        <v>2000000</v>
      </c>
      <c r="E78" s="62"/>
    </row>
    <row r="79" spans="1:10" s="54" customFormat="1">
      <c r="A79" s="62" t="s">
        <v>623</v>
      </c>
      <c r="B79" s="100">
        <v>1000000</v>
      </c>
      <c r="C79" s="100">
        <v>0</v>
      </c>
      <c r="D79" s="100">
        <v>1000000</v>
      </c>
      <c r="E79" s="62"/>
    </row>
    <row r="80" spans="1:10" s="54" customFormat="1">
      <c r="A80" s="62" t="s">
        <v>625</v>
      </c>
      <c r="B80" s="100">
        <v>10300000</v>
      </c>
      <c r="C80" s="100">
        <v>437500</v>
      </c>
      <c r="D80" s="100">
        <v>9862500</v>
      </c>
      <c r="E80" s="62"/>
    </row>
    <row r="81" spans="1:5" s="54" customFormat="1">
      <c r="A81" s="62" t="s">
        <v>626</v>
      </c>
      <c r="B81" s="100">
        <v>800000</v>
      </c>
      <c r="C81" s="100">
        <v>0</v>
      </c>
      <c r="D81" s="100">
        <v>800000</v>
      </c>
      <c r="E81" s="62"/>
    </row>
    <row r="82" spans="1:5" s="54" customFormat="1">
      <c r="A82" s="62" t="s">
        <v>632</v>
      </c>
      <c r="B82" s="100">
        <v>500000</v>
      </c>
      <c r="C82" s="100">
        <v>0</v>
      </c>
      <c r="D82" s="100">
        <v>500000</v>
      </c>
      <c r="E82" s="62"/>
    </row>
    <row r="83" spans="1:5" s="54" customFormat="1">
      <c r="A83" s="62" t="s">
        <v>634</v>
      </c>
      <c r="B83" s="100">
        <v>1600000</v>
      </c>
      <c r="C83" s="100">
        <v>9000</v>
      </c>
      <c r="D83" s="100">
        <v>1591000</v>
      </c>
      <c r="E83" s="62"/>
    </row>
    <row r="84" spans="1:5" s="54" customFormat="1">
      <c r="A84" s="62" t="s">
        <v>659</v>
      </c>
      <c r="B84" s="100">
        <v>500000</v>
      </c>
      <c r="C84" s="100">
        <v>0</v>
      </c>
      <c r="D84" s="100">
        <v>500000</v>
      </c>
      <c r="E84" s="62"/>
    </row>
    <row r="85" spans="1:5" s="54" customFormat="1">
      <c r="A85" s="62" t="s">
        <v>637</v>
      </c>
      <c r="B85" s="100">
        <v>1800000</v>
      </c>
      <c r="C85" s="100">
        <v>0</v>
      </c>
      <c r="D85" s="100">
        <v>1800000</v>
      </c>
      <c r="E85" s="62"/>
    </row>
    <row r="86" spans="1:5" s="54" customFormat="1">
      <c r="A86" s="62" t="s">
        <v>638</v>
      </c>
      <c r="B86" s="100">
        <v>5000000</v>
      </c>
      <c r="C86" s="100">
        <v>1475600</v>
      </c>
      <c r="D86" s="100">
        <v>3524400</v>
      </c>
      <c r="E86" s="62"/>
    </row>
    <row r="87" spans="1:5" s="54" customFormat="1">
      <c r="A87" s="62" t="s">
        <v>639</v>
      </c>
      <c r="B87" s="100">
        <v>1200000</v>
      </c>
      <c r="C87" s="100">
        <v>0</v>
      </c>
      <c r="D87" s="100">
        <v>1200000</v>
      </c>
      <c r="E87" s="62"/>
    </row>
    <row r="88" spans="1:5" s="54" customFormat="1">
      <c r="A88" s="62" t="s">
        <v>641</v>
      </c>
      <c r="B88" s="100">
        <v>2100000</v>
      </c>
      <c r="C88" s="100">
        <v>0</v>
      </c>
      <c r="D88" s="100">
        <v>2100000</v>
      </c>
      <c r="E88" s="62"/>
    </row>
    <row r="89" spans="1:5" s="54" customFormat="1">
      <c r="A89" s="62" t="s">
        <v>642</v>
      </c>
      <c r="B89" s="100">
        <v>2200000</v>
      </c>
      <c r="C89" s="100">
        <v>0</v>
      </c>
      <c r="D89" s="100">
        <v>2200000</v>
      </c>
      <c r="E89" s="62"/>
    </row>
    <row r="90" spans="1:5" s="54" customFormat="1">
      <c r="A90" s="62" t="s">
        <v>643</v>
      </c>
      <c r="B90" s="100">
        <v>300000</v>
      </c>
      <c r="C90" s="100">
        <v>60000</v>
      </c>
      <c r="D90" s="100">
        <v>240000</v>
      </c>
      <c r="E90" s="62"/>
    </row>
    <row r="91" spans="1:5" s="54" customFormat="1">
      <c r="A91" s="62" t="s">
        <v>661</v>
      </c>
      <c r="B91" s="100">
        <v>4000000</v>
      </c>
      <c r="C91" s="100">
        <v>3366515</v>
      </c>
      <c r="D91" s="100">
        <v>633485</v>
      </c>
      <c r="E91" s="62"/>
    </row>
    <row r="92" spans="1:5" s="54" customFormat="1">
      <c r="A92" s="62" t="s">
        <v>645</v>
      </c>
      <c r="B92" s="100">
        <v>300000</v>
      </c>
      <c r="C92" s="100">
        <v>0</v>
      </c>
      <c r="D92" s="100">
        <v>300000</v>
      </c>
      <c r="E92" s="62"/>
    </row>
    <row r="93" spans="1:5" s="54" customFormat="1">
      <c r="A93" s="62" t="s">
        <v>665</v>
      </c>
      <c r="B93" s="100">
        <v>4000000</v>
      </c>
      <c r="C93" s="100">
        <v>0</v>
      </c>
      <c r="D93" s="100">
        <v>4000000</v>
      </c>
      <c r="E93" s="62"/>
    </row>
    <row r="94" spans="1:5" s="54" customFormat="1">
      <c r="A94" s="62" t="s">
        <v>647</v>
      </c>
      <c r="B94" s="100">
        <v>500000</v>
      </c>
      <c r="C94" s="100">
        <v>0</v>
      </c>
      <c r="D94" s="100">
        <v>500000</v>
      </c>
      <c r="E94" s="62"/>
    </row>
    <row r="95" spans="1:5" s="54" customFormat="1">
      <c r="A95" s="62" t="s">
        <v>666</v>
      </c>
      <c r="B95" s="100">
        <v>593265</v>
      </c>
      <c r="C95" s="100">
        <v>7000</v>
      </c>
      <c r="D95" s="100">
        <v>586265</v>
      </c>
      <c r="E95" s="62"/>
    </row>
    <row r="96" spans="1:5" s="54" customFormat="1">
      <c r="A96" s="62" t="s">
        <v>648</v>
      </c>
      <c r="B96" s="100">
        <v>4200000</v>
      </c>
      <c r="C96" s="100">
        <v>0</v>
      </c>
      <c r="D96" s="100">
        <v>4200000</v>
      </c>
      <c r="E96" s="62"/>
    </row>
    <row r="97" spans="1:10" s="54" customFormat="1">
      <c r="A97" s="62" t="s">
        <v>649</v>
      </c>
      <c r="B97" s="100">
        <v>300000</v>
      </c>
      <c r="C97" s="100">
        <v>0</v>
      </c>
      <c r="D97" s="100">
        <v>300000</v>
      </c>
      <c r="E97" s="62"/>
    </row>
    <row r="98" spans="1:10" s="54" customFormat="1">
      <c r="A98" s="62" t="s">
        <v>650</v>
      </c>
      <c r="B98" s="100">
        <v>2000000</v>
      </c>
      <c r="C98" s="100">
        <v>0</v>
      </c>
      <c r="D98" s="100">
        <v>2000000</v>
      </c>
      <c r="E98" s="62"/>
    </row>
    <row r="99" spans="1:10" s="54" customFormat="1">
      <c r="A99" s="62" t="s">
        <v>651</v>
      </c>
      <c r="B99" s="100">
        <v>2000000</v>
      </c>
      <c r="C99" s="100">
        <v>0</v>
      </c>
      <c r="D99" s="100">
        <v>2000000</v>
      </c>
      <c r="E99" s="62"/>
    </row>
    <row r="100" spans="1:10" s="54" customFormat="1">
      <c r="A100" s="62" t="s">
        <v>667</v>
      </c>
      <c r="B100" s="100">
        <v>35000000</v>
      </c>
      <c r="C100" s="100">
        <v>0</v>
      </c>
      <c r="D100" s="100">
        <v>35000000</v>
      </c>
      <c r="E100" s="62"/>
    </row>
    <row r="101" spans="1:10" s="54" customFormat="1">
      <c r="A101" s="62" t="s">
        <v>655</v>
      </c>
      <c r="B101" s="100">
        <v>1600000</v>
      </c>
      <c r="C101" s="100">
        <v>0</v>
      </c>
      <c r="D101" s="100">
        <v>1600000</v>
      </c>
      <c r="E101" s="62"/>
    </row>
    <row r="102" spans="1:10" s="54" customFormat="1">
      <c r="A102" s="62" t="s">
        <v>656</v>
      </c>
      <c r="B102" s="100">
        <v>17538181</v>
      </c>
      <c r="C102" s="100">
        <v>7483343</v>
      </c>
      <c r="D102" s="100">
        <v>10054838</v>
      </c>
      <c r="E102" s="62"/>
    </row>
    <row r="103" spans="1:10" s="57" customFormat="1" ht="34.35" customHeight="1">
      <c r="A103" s="70" t="s">
        <v>668</v>
      </c>
      <c r="B103" s="71">
        <f>SUM(B75:B102)</f>
        <v>131520902</v>
      </c>
      <c r="C103" s="71">
        <f t="shared" ref="C103:D103" si="2">SUM(C75:C102)</f>
        <v>41782879</v>
      </c>
      <c r="D103" s="71">
        <f t="shared" si="2"/>
        <v>89738023</v>
      </c>
      <c r="E103" s="102"/>
      <c r="H103" s="101"/>
      <c r="I103" s="101"/>
      <c r="J103" s="101">
        <v>37347271</v>
      </c>
    </row>
    <row r="104" spans="1:10" ht="34.35" customHeight="1">
      <c r="A104" s="59" t="s">
        <v>216</v>
      </c>
      <c r="B104" s="99"/>
      <c r="C104" s="99"/>
      <c r="D104" s="99"/>
      <c r="E104" s="60"/>
      <c r="H104" s="69"/>
    </row>
    <row r="105" spans="1:10" s="54" customFormat="1">
      <c r="A105" s="62" t="s">
        <v>669</v>
      </c>
      <c r="B105" s="100">
        <v>-238008315</v>
      </c>
      <c r="C105" s="100">
        <v>0</v>
      </c>
      <c r="D105" s="100">
        <v>-238008315</v>
      </c>
      <c r="E105" s="62"/>
    </row>
    <row r="106" spans="1:10" s="54" customFormat="1">
      <c r="A106" s="62" t="s">
        <v>616</v>
      </c>
      <c r="B106" s="100">
        <v>1799738514</v>
      </c>
      <c r="C106" s="100">
        <v>1429085344</v>
      </c>
      <c r="D106" s="100">
        <v>370653170</v>
      </c>
      <c r="E106" s="62"/>
    </row>
    <row r="107" spans="1:10" s="54" customFormat="1">
      <c r="A107" s="62" t="s">
        <v>618</v>
      </c>
      <c r="B107" s="100">
        <v>50000</v>
      </c>
      <c r="C107" s="100">
        <v>7000</v>
      </c>
      <c r="D107" s="100">
        <v>43000</v>
      </c>
      <c r="E107" s="62"/>
    </row>
    <row r="108" spans="1:10" s="54" customFormat="1">
      <c r="A108" s="62" t="s">
        <v>620</v>
      </c>
      <c r="B108" s="100">
        <v>400000</v>
      </c>
      <c r="C108" s="100">
        <v>0</v>
      </c>
      <c r="D108" s="100">
        <v>400000</v>
      </c>
      <c r="E108" s="62"/>
    </row>
    <row r="109" spans="1:10" s="54" customFormat="1">
      <c r="A109" s="62" t="s">
        <v>621</v>
      </c>
      <c r="B109" s="100">
        <v>10000</v>
      </c>
      <c r="C109" s="100">
        <v>0</v>
      </c>
      <c r="D109" s="100">
        <v>10000</v>
      </c>
      <c r="E109" s="62"/>
    </row>
    <row r="110" spans="1:10" s="54" customFormat="1">
      <c r="A110" s="62" t="s">
        <v>623</v>
      </c>
      <c r="B110" s="100">
        <v>718553</v>
      </c>
      <c r="C110" s="100">
        <v>196110</v>
      </c>
      <c r="D110" s="100">
        <v>522443</v>
      </c>
      <c r="E110" s="62"/>
    </row>
    <row r="111" spans="1:10" s="54" customFormat="1">
      <c r="A111" s="62" t="s">
        <v>624</v>
      </c>
      <c r="B111" s="100">
        <v>1500000</v>
      </c>
      <c r="C111" s="100">
        <v>42000</v>
      </c>
      <c r="D111" s="100">
        <v>1458000</v>
      </c>
      <c r="E111" s="62"/>
    </row>
    <row r="112" spans="1:10" s="54" customFormat="1">
      <c r="A112" s="62" t="s">
        <v>625</v>
      </c>
      <c r="B112" s="100">
        <v>2000000</v>
      </c>
      <c r="C112" s="100">
        <v>251300</v>
      </c>
      <c r="D112" s="100">
        <v>1748700</v>
      </c>
      <c r="E112" s="62"/>
    </row>
    <row r="113" spans="1:5" s="54" customFormat="1">
      <c r="A113" s="62" t="s">
        <v>670</v>
      </c>
      <c r="B113" s="100">
        <v>300000</v>
      </c>
      <c r="C113" s="100">
        <v>0</v>
      </c>
      <c r="D113" s="100">
        <v>300000</v>
      </c>
      <c r="E113" s="62"/>
    </row>
    <row r="114" spans="1:5" s="54" customFormat="1">
      <c r="A114" s="62" t="s">
        <v>630</v>
      </c>
      <c r="B114" s="100">
        <v>3000000</v>
      </c>
      <c r="C114" s="100">
        <v>13440</v>
      </c>
      <c r="D114" s="100">
        <v>2986560</v>
      </c>
      <c r="E114" s="62"/>
    </row>
    <row r="115" spans="1:5" s="54" customFormat="1">
      <c r="A115" s="62" t="s">
        <v>632</v>
      </c>
      <c r="B115" s="100">
        <v>3000000</v>
      </c>
      <c r="C115" s="100">
        <v>0</v>
      </c>
      <c r="D115" s="100">
        <v>3000000</v>
      </c>
      <c r="E115" s="62"/>
    </row>
    <row r="116" spans="1:5" s="54" customFormat="1">
      <c r="A116" s="62" t="s">
        <v>636</v>
      </c>
      <c r="B116" s="100">
        <v>500000</v>
      </c>
      <c r="C116" s="100">
        <v>0</v>
      </c>
      <c r="D116" s="100">
        <v>500000</v>
      </c>
      <c r="E116" s="62"/>
    </row>
    <row r="117" spans="1:5" s="54" customFormat="1">
      <c r="A117" s="62" t="s">
        <v>637</v>
      </c>
      <c r="B117" s="100">
        <v>2000000</v>
      </c>
      <c r="C117" s="100">
        <v>0</v>
      </c>
      <c r="D117" s="100">
        <v>2000000</v>
      </c>
      <c r="E117" s="62"/>
    </row>
    <row r="118" spans="1:5" s="54" customFormat="1">
      <c r="A118" s="62" t="s">
        <v>638</v>
      </c>
      <c r="B118" s="100">
        <v>1500000</v>
      </c>
      <c r="C118" s="100">
        <v>0</v>
      </c>
      <c r="D118" s="100">
        <v>1500000</v>
      </c>
      <c r="E118" s="62"/>
    </row>
    <row r="119" spans="1:5" s="54" customFormat="1">
      <c r="A119" s="62" t="s">
        <v>639</v>
      </c>
      <c r="B119" s="100">
        <v>5000000</v>
      </c>
      <c r="C119" s="100">
        <v>60000</v>
      </c>
      <c r="D119" s="100">
        <v>4940000</v>
      </c>
      <c r="E119" s="62"/>
    </row>
    <row r="120" spans="1:5" s="54" customFormat="1">
      <c r="A120" s="62" t="s">
        <v>671</v>
      </c>
      <c r="B120" s="100">
        <v>393000000</v>
      </c>
      <c r="C120" s="100">
        <v>102760269</v>
      </c>
      <c r="D120" s="100">
        <v>290239731</v>
      </c>
      <c r="E120" s="62"/>
    </row>
    <row r="121" spans="1:5" s="54" customFormat="1">
      <c r="A121" s="62" t="s">
        <v>672</v>
      </c>
      <c r="B121" s="100">
        <v>100000000</v>
      </c>
      <c r="C121" s="100">
        <v>20907500</v>
      </c>
      <c r="D121" s="100">
        <v>79092500</v>
      </c>
      <c r="E121" s="62"/>
    </row>
    <row r="122" spans="1:5" s="54" customFormat="1">
      <c r="A122" s="62" t="s">
        <v>673</v>
      </c>
      <c r="B122" s="100">
        <v>135000000</v>
      </c>
      <c r="C122" s="100">
        <v>124969172</v>
      </c>
      <c r="D122" s="100">
        <v>10030828</v>
      </c>
      <c r="E122" s="62"/>
    </row>
    <row r="123" spans="1:5" s="54" customFormat="1">
      <c r="A123" s="62" t="s">
        <v>674</v>
      </c>
      <c r="B123" s="100">
        <v>0</v>
      </c>
      <c r="C123" s="100">
        <v>0</v>
      </c>
      <c r="D123" s="100">
        <v>0</v>
      </c>
      <c r="E123" s="62"/>
    </row>
    <row r="124" spans="1:5" s="54" customFormat="1">
      <c r="A124" s="62" t="s">
        <v>675</v>
      </c>
      <c r="B124" s="100">
        <v>0</v>
      </c>
      <c r="C124" s="100">
        <v>0</v>
      </c>
      <c r="D124" s="100">
        <v>0</v>
      </c>
      <c r="E124" s="62"/>
    </row>
    <row r="125" spans="1:5" s="54" customFormat="1">
      <c r="A125" s="62" t="s">
        <v>676</v>
      </c>
      <c r="B125" s="100">
        <v>500000</v>
      </c>
      <c r="C125" s="100">
        <v>0</v>
      </c>
      <c r="D125" s="100">
        <v>500000</v>
      </c>
      <c r="E125" s="62"/>
    </row>
    <row r="126" spans="1:5" s="54" customFormat="1">
      <c r="A126" s="62" t="s">
        <v>677</v>
      </c>
      <c r="B126" s="100">
        <v>0</v>
      </c>
      <c r="C126" s="100">
        <v>0</v>
      </c>
      <c r="D126" s="100">
        <v>0</v>
      </c>
      <c r="E126" s="62"/>
    </row>
    <row r="127" spans="1:5" s="54" customFormat="1">
      <c r="A127" s="62" t="s">
        <v>678</v>
      </c>
      <c r="B127" s="100">
        <v>25000</v>
      </c>
      <c r="C127" s="100">
        <v>0</v>
      </c>
      <c r="D127" s="100">
        <v>25000</v>
      </c>
      <c r="E127" s="62"/>
    </row>
    <row r="128" spans="1:5" s="54" customFormat="1">
      <c r="A128" s="62" t="s">
        <v>641</v>
      </c>
      <c r="B128" s="100">
        <v>9500000</v>
      </c>
      <c r="C128" s="100">
        <v>2805000</v>
      </c>
      <c r="D128" s="100">
        <v>6695000</v>
      </c>
      <c r="E128" s="62"/>
    </row>
    <row r="129" spans="1:5" s="54" customFormat="1">
      <c r="A129" s="62" t="s">
        <v>642</v>
      </c>
      <c r="B129" s="100">
        <v>600000</v>
      </c>
      <c r="C129" s="100">
        <v>0</v>
      </c>
      <c r="D129" s="100">
        <v>600000</v>
      </c>
      <c r="E129" s="62"/>
    </row>
    <row r="130" spans="1:5" s="54" customFormat="1">
      <c r="A130" s="62" t="s">
        <v>643</v>
      </c>
      <c r="B130" s="100">
        <v>500000</v>
      </c>
      <c r="C130" s="100">
        <v>12600</v>
      </c>
      <c r="D130" s="100">
        <v>487400</v>
      </c>
      <c r="E130" s="62"/>
    </row>
    <row r="131" spans="1:5" s="54" customFormat="1">
      <c r="A131" s="62" t="s">
        <v>661</v>
      </c>
      <c r="B131" s="100">
        <v>50000000</v>
      </c>
      <c r="C131" s="100">
        <v>12546818</v>
      </c>
      <c r="D131" s="100">
        <v>37453182</v>
      </c>
      <c r="E131" s="62"/>
    </row>
    <row r="132" spans="1:5" s="54" customFormat="1">
      <c r="A132" s="62" t="s">
        <v>645</v>
      </c>
      <c r="B132" s="100">
        <v>30000</v>
      </c>
      <c r="C132" s="100">
        <v>10477</v>
      </c>
      <c r="D132" s="100">
        <v>19523</v>
      </c>
      <c r="E132" s="62"/>
    </row>
    <row r="133" spans="1:5" s="54" customFormat="1">
      <c r="A133" s="62" t="s">
        <v>648</v>
      </c>
      <c r="B133" s="100">
        <v>48800000</v>
      </c>
      <c r="C133" s="100">
        <v>5523237</v>
      </c>
      <c r="D133" s="100">
        <v>43276763</v>
      </c>
      <c r="E133" s="62"/>
    </row>
    <row r="134" spans="1:5" s="54" customFormat="1">
      <c r="A134" s="62" t="s">
        <v>679</v>
      </c>
      <c r="B134" s="100">
        <v>450000</v>
      </c>
      <c r="C134" s="100">
        <v>0</v>
      </c>
      <c r="D134" s="100">
        <v>450000</v>
      </c>
      <c r="E134" s="62"/>
    </row>
    <row r="135" spans="1:5" s="54" customFormat="1">
      <c r="A135" s="62" t="s">
        <v>649</v>
      </c>
      <c r="B135" s="100">
        <v>0</v>
      </c>
      <c r="C135" s="100">
        <v>0</v>
      </c>
      <c r="D135" s="100">
        <v>0</v>
      </c>
      <c r="E135" s="62"/>
    </row>
    <row r="136" spans="1:5" s="54" customFormat="1">
      <c r="A136" s="62" t="s">
        <v>680</v>
      </c>
      <c r="B136" s="100">
        <v>0</v>
      </c>
      <c r="C136" s="100">
        <v>0</v>
      </c>
      <c r="D136" s="100">
        <v>0</v>
      </c>
      <c r="E136" s="62"/>
    </row>
    <row r="137" spans="1:5" s="54" customFormat="1">
      <c r="A137" s="62" t="s">
        <v>650</v>
      </c>
      <c r="B137" s="100">
        <v>1000000</v>
      </c>
      <c r="C137" s="100">
        <v>501300</v>
      </c>
      <c r="D137" s="100">
        <v>498700</v>
      </c>
      <c r="E137" s="62"/>
    </row>
    <row r="138" spans="1:5" s="54" customFormat="1">
      <c r="A138" s="62" t="s">
        <v>651</v>
      </c>
      <c r="B138" s="100">
        <v>0</v>
      </c>
      <c r="C138" s="100">
        <v>0</v>
      </c>
      <c r="D138" s="100">
        <v>0</v>
      </c>
      <c r="E138" s="62"/>
    </row>
    <row r="139" spans="1:5" s="54" customFormat="1">
      <c r="A139" s="62" t="s">
        <v>667</v>
      </c>
      <c r="B139" s="100">
        <v>283600000</v>
      </c>
      <c r="C139" s="100">
        <v>54376265</v>
      </c>
      <c r="D139" s="100">
        <v>229223735</v>
      </c>
      <c r="E139" s="62"/>
    </row>
    <row r="140" spans="1:5" s="54" customFormat="1">
      <c r="A140" s="62" t="s">
        <v>681</v>
      </c>
      <c r="B140" s="100">
        <v>0</v>
      </c>
      <c r="C140" s="100">
        <v>0</v>
      </c>
      <c r="D140" s="100">
        <v>0</v>
      </c>
      <c r="E140" s="62"/>
    </row>
    <row r="141" spans="1:5" s="54" customFormat="1">
      <c r="A141" s="62" t="s">
        <v>654</v>
      </c>
      <c r="B141" s="100">
        <v>0</v>
      </c>
      <c r="C141" s="100">
        <v>0</v>
      </c>
      <c r="D141" s="100">
        <v>0</v>
      </c>
      <c r="E141" s="62"/>
    </row>
    <row r="142" spans="1:5" s="54" customFormat="1">
      <c r="A142" s="62" t="s">
        <v>655</v>
      </c>
      <c r="B142" s="100">
        <v>1000000</v>
      </c>
      <c r="C142" s="100">
        <v>0</v>
      </c>
      <c r="D142" s="100">
        <v>1000000</v>
      </c>
      <c r="E142" s="62"/>
    </row>
    <row r="143" spans="1:5" s="54" customFormat="1">
      <c r="A143" s="62" t="s">
        <v>682</v>
      </c>
      <c r="B143" s="100">
        <v>0</v>
      </c>
      <c r="C143" s="100">
        <v>0</v>
      </c>
      <c r="D143" s="100">
        <v>0</v>
      </c>
      <c r="E143" s="62"/>
    </row>
    <row r="144" spans="1:5" s="54" customFormat="1">
      <c r="A144" s="62" t="s">
        <v>683</v>
      </c>
      <c r="B144" s="100">
        <v>0</v>
      </c>
      <c r="C144" s="100">
        <v>0</v>
      </c>
      <c r="D144" s="100">
        <v>0</v>
      </c>
      <c r="E144" s="62"/>
    </row>
    <row r="145" spans="1:10" s="54" customFormat="1">
      <c r="A145" s="62" t="s">
        <v>656</v>
      </c>
      <c r="B145" s="100">
        <v>214176379</v>
      </c>
      <c r="C145" s="100">
        <v>205836158</v>
      </c>
      <c r="D145" s="100">
        <v>8340221</v>
      </c>
      <c r="E145" s="62"/>
    </row>
    <row r="146" spans="1:10" s="57" customFormat="1" ht="34.35" customHeight="1">
      <c r="A146" s="70" t="s">
        <v>684</v>
      </c>
      <c r="B146" s="71">
        <f>SUM(B105:B145)</f>
        <v>2819890131</v>
      </c>
      <c r="C146" s="71">
        <f t="shared" ref="C146:D146" si="3">SUM(C105:C145)</f>
        <v>1959903990</v>
      </c>
      <c r="D146" s="71">
        <f t="shared" si="3"/>
        <v>859986141</v>
      </c>
      <c r="E146" s="71">
        <f>SUM(E74:E145)</f>
        <v>0</v>
      </c>
      <c r="H146" s="101"/>
      <c r="I146" s="101"/>
      <c r="J146" s="101">
        <v>391936681</v>
      </c>
    </row>
    <row r="147" spans="1:10" ht="34.35" customHeight="1">
      <c r="A147" s="59" t="s">
        <v>220</v>
      </c>
      <c r="B147" s="99"/>
      <c r="C147" s="99"/>
      <c r="D147" s="99"/>
      <c r="E147" s="60"/>
      <c r="H147" s="69"/>
      <c r="I147" s="69"/>
    </row>
    <row r="148" spans="1:10" s="54" customFormat="1">
      <c r="A148" s="62" t="s">
        <v>685</v>
      </c>
      <c r="B148" s="100">
        <v>108292072</v>
      </c>
      <c r="C148" s="100">
        <v>68646769</v>
      </c>
      <c r="D148" s="100">
        <v>39645303</v>
      </c>
      <c r="E148" s="62"/>
    </row>
    <row r="149" spans="1:10" s="54" customFormat="1">
      <c r="A149" s="62" t="s">
        <v>686</v>
      </c>
      <c r="B149" s="100">
        <v>35202416</v>
      </c>
      <c r="C149" s="100">
        <v>20490132</v>
      </c>
      <c r="D149" s="100">
        <v>14712284</v>
      </c>
      <c r="E149" s="62"/>
    </row>
    <row r="150" spans="1:10" s="54" customFormat="1">
      <c r="A150" s="62" t="s">
        <v>687</v>
      </c>
      <c r="B150" s="100">
        <v>40005752</v>
      </c>
      <c r="C150" s="100">
        <v>21680777</v>
      </c>
      <c r="D150" s="100">
        <v>18324975</v>
      </c>
      <c r="E150" s="62"/>
    </row>
    <row r="151" spans="1:10" s="54" customFormat="1">
      <c r="A151" s="62" t="s">
        <v>688</v>
      </c>
      <c r="B151" s="100">
        <v>377184</v>
      </c>
      <c r="C151" s="100">
        <v>0</v>
      </c>
      <c r="D151" s="100">
        <v>377184</v>
      </c>
      <c r="E151" s="62"/>
    </row>
    <row r="152" spans="1:10" s="54" customFormat="1">
      <c r="A152" s="62" t="s">
        <v>689</v>
      </c>
      <c r="B152" s="100">
        <v>8872000</v>
      </c>
      <c r="C152" s="100">
        <v>6383000</v>
      </c>
      <c r="D152" s="100">
        <v>2489000</v>
      </c>
      <c r="E152" s="62"/>
    </row>
    <row r="153" spans="1:10" s="54" customFormat="1">
      <c r="A153" s="62" t="s">
        <v>690</v>
      </c>
      <c r="B153" s="100">
        <v>29896325</v>
      </c>
      <c r="C153" s="100">
        <v>22158941</v>
      </c>
      <c r="D153" s="100">
        <v>7737384</v>
      </c>
      <c r="E153" s="62"/>
    </row>
    <row r="154" spans="1:10" s="54" customFormat="1">
      <c r="A154" s="62" t="s">
        <v>691</v>
      </c>
      <c r="B154" s="100">
        <v>669900</v>
      </c>
      <c r="C154" s="100">
        <v>0</v>
      </c>
      <c r="D154" s="100">
        <v>669900</v>
      </c>
      <c r="E154" s="62"/>
    </row>
    <row r="155" spans="1:10" s="54" customFormat="1">
      <c r="A155" s="62" t="s">
        <v>692</v>
      </c>
      <c r="B155" s="100">
        <v>7498116</v>
      </c>
      <c r="C155" s="100">
        <v>1833482</v>
      </c>
      <c r="D155" s="100">
        <v>5664634</v>
      </c>
      <c r="E155" s="62"/>
    </row>
    <row r="156" spans="1:10" s="54" customFormat="1">
      <c r="A156" s="62" t="s">
        <v>693</v>
      </c>
      <c r="B156" s="100">
        <v>36419322</v>
      </c>
      <c r="C156" s="100">
        <v>14472300</v>
      </c>
      <c r="D156" s="100">
        <v>21947022</v>
      </c>
      <c r="E156" s="62"/>
    </row>
    <row r="157" spans="1:10" s="54" customFormat="1">
      <c r="A157" s="62" t="s">
        <v>694</v>
      </c>
      <c r="B157" s="100">
        <v>2076000</v>
      </c>
      <c r="C157" s="100">
        <v>1344000</v>
      </c>
      <c r="D157" s="100">
        <v>732000</v>
      </c>
      <c r="E157" s="62"/>
    </row>
    <row r="158" spans="1:10" s="54" customFormat="1">
      <c r="A158" s="62" t="s">
        <v>695</v>
      </c>
      <c r="B158" s="100">
        <v>3800000</v>
      </c>
      <c r="C158" s="100">
        <v>2348407</v>
      </c>
      <c r="D158" s="100">
        <v>1451593</v>
      </c>
      <c r="E158" s="62"/>
    </row>
    <row r="159" spans="1:10" s="54" customFormat="1">
      <c r="A159" s="62" t="s">
        <v>696</v>
      </c>
      <c r="B159" s="100">
        <v>2071240</v>
      </c>
      <c r="C159" s="100">
        <v>1332720</v>
      </c>
      <c r="D159" s="100">
        <v>738520</v>
      </c>
      <c r="E159" s="62"/>
    </row>
    <row r="160" spans="1:10" s="54" customFormat="1">
      <c r="A160" s="62" t="s">
        <v>697</v>
      </c>
      <c r="B160" s="100">
        <v>33432440</v>
      </c>
      <c r="C160" s="100">
        <v>18987095</v>
      </c>
      <c r="D160" s="100">
        <v>14445345</v>
      </c>
      <c r="E160" s="62"/>
    </row>
    <row r="161" spans="1:5" s="54" customFormat="1">
      <c r="A161" s="62" t="s">
        <v>617</v>
      </c>
      <c r="B161" s="100">
        <v>1000000</v>
      </c>
      <c r="C161" s="100">
        <v>1000000</v>
      </c>
      <c r="D161" s="100">
        <v>0</v>
      </c>
      <c r="E161" s="62"/>
    </row>
    <row r="162" spans="1:5" s="54" customFormat="1">
      <c r="A162" s="62" t="s">
        <v>618</v>
      </c>
      <c r="B162" s="100">
        <v>800574</v>
      </c>
      <c r="C162" s="100">
        <v>116870</v>
      </c>
      <c r="D162" s="100">
        <v>683704</v>
      </c>
      <c r="E162" s="62"/>
    </row>
    <row r="163" spans="1:5" s="54" customFormat="1">
      <c r="A163" s="62" t="s">
        <v>620</v>
      </c>
      <c r="B163" s="100">
        <v>1100000</v>
      </c>
      <c r="C163" s="100">
        <v>0</v>
      </c>
      <c r="D163" s="100">
        <v>1100000</v>
      </c>
      <c r="E163" s="62"/>
    </row>
    <row r="164" spans="1:5" s="54" customFormat="1">
      <c r="A164" s="62" t="s">
        <v>698</v>
      </c>
      <c r="B164" s="100">
        <v>2000000</v>
      </c>
      <c r="C164" s="100">
        <v>0</v>
      </c>
      <c r="D164" s="100">
        <v>2000000</v>
      </c>
      <c r="E164" s="62"/>
    </row>
    <row r="165" spans="1:5" s="54" customFormat="1">
      <c r="A165" s="62" t="s">
        <v>621</v>
      </c>
      <c r="B165" s="100">
        <v>100000</v>
      </c>
      <c r="C165" s="100">
        <v>0</v>
      </c>
      <c r="D165" s="100">
        <v>100000</v>
      </c>
      <c r="E165" s="62"/>
    </row>
    <row r="166" spans="1:5" s="54" customFormat="1">
      <c r="A166" s="62" t="s">
        <v>623</v>
      </c>
      <c r="B166" s="100">
        <v>22841971</v>
      </c>
      <c r="C166" s="100">
        <v>11188718</v>
      </c>
      <c r="D166" s="100">
        <v>11653253</v>
      </c>
      <c r="E166" s="62"/>
    </row>
    <row r="167" spans="1:5" s="54" customFormat="1">
      <c r="A167" s="62" t="s">
        <v>625</v>
      </c>
      <c r="B167" s="100">
        <v>68353398</v>
      </c>
      <c r="C167" s="100">
        <v>37590754</v>
      </c>
      <c r="D167" s="100">
        <v>30762644</v>
      </c>
      <c r="E167" s="62"/>
    </row>
    <row r="168" spans="1:5" s="54" customFormat="1">
      <c r="A168" s="62" t="s">
        <v>699</v>
      </c>
      <c r="B168" s="100">
        <v>48937986</v>
      </c>
      <c r="C168" s="100">
        <v>27075544</v>
      </c>
      <c r="D168" s="100">
        <v>21862442</v>
      </c>
      <c r="E168" s="62"/>
    </row>
    <row r="169" spans="1:5" s="54" customFormat="1">
      <c r="A169" s="62" t="s">
        <v>628</v>
      </c>
      <c r="B169" s="100">
        <v>12952346</v>
      </c>
      <c r="C169" s="100">
        <v>0</v>
      </c>
      <c r="D169" s="100">
        <v>12952346</v>
      </c>
      <c r="E169" s="62"/>
    </row>
    <row r="170" spans="1:5" s="54" customFormat="1">
      <c r="A170" s="62" t="s">
        <v>629</v>
      </c>
      <c r="B170" s="100">
        <v>33928000</v>
      </c>
      <c r="C170" s="100">
        <v>12267758</v>
      </c>
      <c r="D170" s="100">
        <v>21660242</v>
      </c>
      <c r="E170" s="62"/>
    </row>
    <row r="171" spans="1:5" s="54" customFormat="1">
      <c r="A171" s="62" t="s">
        <v>630</v>
      </c>
      <c r="B171" s="100">
        <v>5656036</v>
      </c>
      <c r="C171" s="100">
        <v>4821196</v>
      </c>
      <c r="D171" s="100">
        <v>834840</v>
      </c>
      <c r="E171" s="62"/>
    </row>
    <row r="172" spans="1:5" s="54" customFormat="1">
      <c r="A172" s="62" t="s">
        <v>632</v>
      </c>
      <c r="B172" s="100">
        <v>5551958</v>
      </c>
      <c r="C172" s="100">
        <v>5371005</v>
      </c>
      <c r="D172" s="100">
        <v>180953</v>
      </c>
      <c r="E172" s="62"/>
    </row>
    <row r="173" spans="1:5" s="54" customFormat="1">
      <c r="A173" s="62" t="s">
        <v>633</v>
      </c>
      <c r="B173" s="100">
        <v>500000</v>
      </c>
      <c r="C173" s="100">
        <v>0</v>
      </c>
      <c r="D173" s="100">
        <v>500000</v>
      </c>
      <c r="E173" s="62"/>
    </row>
    <row r="174" spans="1:5" s="54" customFormat="1">
      <c r="A174" s="62" t="s">
        <v>636</v>
      </c>
      <c r="B174" s="100">
        <v>16261540</v>
      </c>
      <c r="C174" s="100">
        <v>10335550</v>
      </c>
      <c r="D174" s="100">
        <v>5925990</v>
      </c>
      <c r="E174" s="62"/>
    </row>
    <row r="175" spans="1:5" s="54" customFormat="1">
      <c r="A175" s="62" t="s">
        <v>637</v>
      </c>
      <c r="B175" s="100">
        <v>27306650</v>
      </c>
      <c r="C175" s="100">
        <v>27141329</v>
      </c>
      <c r="D175" s="100">
        <v>165321</v>
      </c>
      <c r="E175" s="62"/>
    </row>
    <row r="176" spans="1:5" s="54" customFormat="1">
      <c r="A176" s="62" t="s">
        <v>638</v>
      </c>
      <c r="B176" s="100">
        <v>8970000</v>
      </c>
      <c r="C176" s="100">
        <v>5212500</v>
      </c>
      <c r="D176" s="100">
        <v>3757500</v>
      </c>
      <c r="E176" s="62"/>
    </row>
    <row r="177" spans="1:5" s="54" customFormat="1">
      <c r="A177" s="62" t="s">
        <v>700</v>
      </c>
      <c r="B177" s="100">
        <v>1700000</v>
      </c>
      <c r="C177" s="100">
        <v>0</v>
      </c>
      <c r="D177" s="100">
        <v>1700000</v>
      </c>
      <c r="E177" s="62"/>
    </row>
    <row r="178" spans="1:5" s="54" customFormat="1">
      <c r="A178" s="62" t="s">
        <v>639</v>
      </c>
      <c r="B178" s="100">
        <v>2000000</v>
      </c>
      <c r="C178" s="100">
        <v>0</v>
      </c>
      <c r="D178" s="100">
        <v>2000000</v>
      </c>
      <c r="E178" s="62"/>
    </row>
    <row r="179" spans="1:5" s="54" customFormat="1">
      <c r="A179" s="62" t="s">
        <v>640</v>
      </c>
      <c r="B179" s="100">
        <v>30000000</v>
      </c>
      <c r="C179" s="100">
        <v>0</v>
      </c>
      <c r="D179" s="100">
        <v>30000000</v>
      </c>
      <c r="E179" s="62"/>
    </row>
    <row r="180" spans="1:5" s="54" customFormat="1">
      <c r="A180" s="62" t="s">
        <v>660</v>
      </c>
      <c r="B180" s="100">
        <v>2000000</v>
      </c>
      <c r="C180" s="100">
        <v>0</v>
      </c>
      <c r="D180" s="100">
        <v>2000000</v>
      </c>
      <c r="E180" s="62"/>
    </row>
    <row r="181" spans="1:5" s="54" customFormat="1">
      <c r="A181" s="62" t="s">
        <v>674</v>
      </c>
      <c r="B181" s="100">
        <v>5031000</v>
      </c>
      <c r="C181" s="100">
        <v>4995074</v>
      </c>
      <c r="D181" s="100">
        <v>35926</v>
      </c>
      <c r="E181" s="62"/>
    </row>
    <row r="182" spans="1:5" s="54" customFormat="1">
      <c r="A182" s="62" t="s">
        <v>701</v>
      </c>
      <c r="B182" s="100">
        <v>500000</v>
      </c>
      <c r="C182" s="100">
        <v>0</v>
      </c>
      <c r="D182" s="100">
        <v>500000</v>
      </c>
      <c r="E182" s="62"/>
    </row>
    <row r="183" spans="1:5" s="54" customFormat="1">
      <c r="A183" s="62" t="s">
        <v>641</v>
      </c>
      <c r="B183" s="100">
        <v>418000</v>
      </c>
      <c r="C183" s="100">
        <v>0</v>
      </c>
      <c r="D183" s="100">
        <v>418000</v>
      </c>
      <c r="E183" s="62"/>
    </row>
    <row r="184" spans="1:5" s="54" customFormat="1">
      <c r="A184" s="62" t="s">
        <v>642</v>
      </c>
      <c r="B184" s="100">
        <v>1198790</v>
      </c>
      <c r="C184" s="100">
        <v>957500</v>
      </c>
      <c r="D184" s="100">
        <v>241290</v>
      </c>
      <c r="E184" s="62"/>
    </row>
    <row r="185" spans="1:5" s="54" customFormat="1">
      <c r="A185" s="62" t="s">
        <v>643</v>
      </c>
      <c r="B185" s="100">
        <v>2085000</v>
      </c>
      <c r="C185" s="100">
        <v>0</v>
      </c>
      <c r="D185" s="100">
        <v>2085000</v>
      </c>
      <c r="E185" s="62"/>
    </row>
    <row r="186" spans="1:5" s="54" customFormat="1">
      <c r="A186" s="62" t="s">
        <v>702</v>
      </c>
      <c r="B186" s="100">
        <v>1183596</v>
      </c>
      <c r="C186" s="100">
        <v>0</v>
      </c>
      <c r="D186" s="100">
        <v>1183596</v>
      </c>
      <c r="E186" s="62"/>
    </row>
    <row r="187" spans="1:5" s="54" customFormat="1">
      <c r="A187" s="62" t="s">
        <v>661</v>
      </c>
      <c r="B187" s="100">
        <v>3100000</v>
      </c>
      <c r="C187" s="100">
        <v>1630000</v>
      </c>
      <c r="D187" s="100">
        <v>1470000</v>
      </c>
      <c r="E187" s="62"/>
    </row>
    <row r="188" spans="1:5" s="54" customFormat="1">
      <c r="A188" s="62" t="s">
        <v>645</v>
      </c>
      <c r="B188" s="100">
        <v>550000</v>
      </c>
      <c r="C188" s="100">
        <v>0</v>
      </c>
      <c r="D188" s="100">
        <v>550000</v>
      </c>
      <c r="E188" s="62"/>
    </row>
    <row r="189" spans="1:5" s="54" customFormat="1">
      <c r="A189" s="62" t="s">
        <v>703</v>
      </c>
      <c r="B189" s="100">
        <v>2000000</v>
      </c>
      <c r="C189" s="100">
        <v>492100</v>
      </c>
      <c r="D189" s="100">
        <v>1507900</v>
      </c>
      <c r="E189" s="62"/>
    </row>
    <row r="190" spans="1:5" s="54" customFormat="1">
      <c r="A190" s="62" t="s">
        <v>646</v>
      </c>
      <c r="B190" s="100">
        <v>6200000</v>
      </c>
      <c r="C190" s="100">
        <v>3500000</v>
      </c>
      <c r="D190" s="100">
        <v>2700000</v>
      </c>
      <c r="E190" s="62"/>
    </row>
    <row r="191" spans="1:5" s="54" customFormat="1">
      <c r="A191" s="62" t="s">
        <v>704</v>
      </c>
      <c r="B191" s="100">
        <v>5576462</v>
      </c>
      <c r="C191" s="100">
        <v>0</v>
      </c>
      <c r="D191" s="100">
        <v>5576462</v>
      </c>
      <c r="E191" s="62"/>
    </row>
    <row r="192" spans="1:5" s="54" customFormat="1">
      <c r="A192" s="62" t="s">
        <v>705</v>
      </c>
      <c r="B192" s="100">
        <v>3100000</v>
      </c>
      <c r="C192" s="100">
        <v>2918400</v>
      </c>
      <c r="D192" s="100">
        <v>181600</v>
      </c>
      <c r="E192" s="62"/>
    </row>
    <row r="193" spans="1:9" s="54" customFormat="1">
      <c r="A193" s="62" t="s">
        <v>666</v>
      </c>
      <c r="B193" s="100">
        <v>13288000</v>
      </c>
      <c r="C193" s="100">
        <v>13286500</v>
      </c>
      <c r="D193" s="100">
        <v>1500</v>
      </c>
      <c r="E193" s="62"/>
    </row>
    <row r="194" spans="1:9" s="54" customFormat="1">
      <c r="A194" s="62" t="s">
        <v>648</v>
      </c>
      <c r="B194" s="100">
        <v>3100000</v>
      </c>
      <c r="C194" s="100">
        <v>1230000</v>
      </c>
      <c r="D194" s="100">
        <v>1870000</v>
      </c>
      <c r="E194" s="62"/>
    </row>
    <row r="195" spans="1:9" s="54" customFormat="1">
      <c r="A195" s="62" t="s">
        <v>706</v>
      </c>
      <c r="B195" s="100">
        <v>500000</v>
      </c>
      <c r="C195" s="100">
        <v>0</v>
      </c>
      <c r="D195" s="100">
        <v>500000</v>
      </c>
      <c r="E195" s="62"/>
    </row>
    <row r="196" spans="1:9" s="54" customFormat="1">
      <c r="A196" s="62" t="s">
        <v>650</v>
      </c>
      <c r="B196" s="100">
        <v>1500000</v>
      </c>
      <c r="C196" s="100">
        <v>1424953</v>
      </c>
      <c r="D196" s="100">
        <v>75047</v>
      </c>
      <c r="E196" s="62"/>
    </row>
    <row r="197" spans="1:9" s="54" customFormat="1">
      <c r="A197" s="62" t="s">
        <v>651</v>
      </c>
      <c r="B197" s="100">
        <v>1000000</v>
      </c>
      <c r="C197" s="100">
        <v>0</v>
      </c>
      <c r="D197" s="100">
        <v>1000000</v>
      </c>
      <c r="E197" s="62"/>
    </row>
    <row r="198" spans="1:9" s="54" customFormat="1">
      <c r="A198" s="62" t="s">
        <v>652</v>
      </c>
      <c r="B198" s="100">
        <v>1000000</v>
      </c>
      <c r="C198" s="100">
        <v>0</v>
      </c>
      <c r="D198" s="100">
        <v>1000000</v>
      </c>
      <c r="E198" s="62"/>
    </row>
    <row r="199" spans="1:9" s="54" customFormat="1">
      <c r="A199" s="62" t="s">
        <v>707</v>
      </c>
      <c r="B199" s="100">
        <v>10000000</v>
      </c>
      <c r="C199" s="100">
        <v>0</v>
      </c>
      <c r="D199" s="100">
        <v>10000000</v>
      </c>
      <c r="E199" s="62"/>
    </row>
    <row r="200" spans="1:9" s="54" customFormat="1">
      <c r="A200" s="62" t="s">
        <v>708</v>
      </c>
      <c r="B200" s="100">
        <v>8000000</v>
      </c>
      <c r="C200" s="100">
        <v>0</v>
      </c>
      <c r="D200" s="100">
        <v>8000000</v>
      </c>
      <c r="E200" s="62"/>
    </row>
    <row r="201" spans="1:9" s="54" customFormat="1">
      <c r="A201" s="62" t="s">
        <v>654</v>
      </c>
      <c r="B201" s="100">
        <v>8518000</v>
      </c>
      <c r="C201" s="100">
        <v>0</v>
      </c>
      <c r="D201" s="100">
        <v>8518000</v>
      </c>
      <c r="E201" s="62"/>
    </row>
    <row r="202" spans="1:9" s="54" customFormat="1">
      <c r="A202" s="62" t="s">
        <v>655</v>
      </c>
      <c r="B202" s="100">
        <v>3879221</v>
      </c>
      <c r="C202" s="100">
        <v>0</v>
      </c>
      <c r="D202" s="100">
        <v>3879221</v>
      </c>
      <c r="E202" s="62"/>
    </row>
    <row r="203" spans="1:9" s="54" customFormat="1">
      <c r="A203" s="62" t="s">
        <v>709</v>
      </c>
      <c r="B203" s="100">
        <v>500000</v>
      </c>
      <c r="C203" s="100">
        <v>0</v>
      </c>
      <c r="D203" s="100">
        <v>500000</v>
      </c>
      <c r="E203" s="62"/>
    </row>
    <row r="204" spans="1:9" s="54" customFormat="1">
      <c r="A204" s="62" t="s">
        <v>710</v>
      </c>
      <c r="B204" s="100">
        <v>1700000</v>
      </c>
      <c r="C204" s="100">
        <v>0</v>
      </c>
      <c r="D204" s="100">
        <v>1700000</v>
      </c>
      <c r="E204" s="62"/>
    </row>
    <row r="205" spans="1:9" s="54" customFormat="1">
      <c r="A205" s="62" t="s">
        <v>711</v>
      </c>
      <c r="B205" s="100">
        <v>1000000</v>
      </c>
      <c r="C205" s="100">
        <v>0</v>
      </c>
      <c r="D205" s="100">
        <v>1000000</v>
      </c>
      <c r="E205" s="62"/>
    </row>
    <row r="206" spans="1:9" s="54" customFormat="1">
      <c r="A206" s="62" t="s">
        <v>656</v>
      </c>
      <c r="B206" s="100">
        <v>114392700</v>
      </c>
      <c r="C206" s="100">
        <v>59478748</v>
      </c>
      <c r="D206" s="100">
        <v>54913952</v>
      </c>
      <c r="E206" s="62"/>
    </row>
    <row r="207" spans="1:9" ht="34.35" customHeight="1">
      <c r="A207" s="70" t="s">
        <v>712</v>
      </c>
      <c r="B207" s="71">
        <f>SUM(B148:B206)</f>
        <v>799893995</v>
      </c>
      <c r="C207" s="71">
        <f t="shared" ref="C207:D207" si="4">SUM(C148:C206)</f>
        <v>411712122</v>
      </c>
      <c r="D207" s="71">
        <f t="shared" si="4"/>
        <v>388181873</v>
      </c>
      <c r="E207" s="103"/>
      <c r="G207" s="68"/>
      <c r="H207" s="68"/>
      <c r="I207" s="68"/>
    </row>
    <row r="208" spans="1:9" ht="34.35" customHeight="1">
      <c r="A208" s="66" t="s">
        <v>229</v>
      </c>
      <c r="B208" s="104"/>
      <c r="C208" s="104"/>
      <c r="D208" s="105"/>
      <c r="E208" s="76"/>
      <c r="G208" s="68"/>
      <c r="H208" s="68"/>
      <c r="I208" s="68"/>
    </row>
    <row r="209" spans="1:5" s="54" customFormat="1">
      <c r="A209" s="62" t="s">
        <v>616</v>
      </c>
      <c r="B209" s="100">
        <v>39847363</v>
      </c>
      <c r="C209" s="100">
        <v>28368862</v>
      </c>
      <c r="D209" s="100">
        <v>11478501</v>
      </c>
      <c r="E209" s="62"/>
    </row>
    <row r="210" spans="1:5" s="54" customFormat="1">
      <c r="A210" s="62" t="s">
        <v>618</v>
      </c>
      <c r="B210" s="100">
        <v>200000</v>
      </c>
      <c r="C210" s="100">
        <v>0</v>
      </c>
      <c r="D210" s="100">
        <v>200000</v>
      </c>
      <c r="E210" s="62"/>
    </row>
    <row r="211" spans="1:5" s="54" customFormat="1">
      <c r="A211" s="62" t="s">
        <v>620</v>
      </c>
      <c r="B211" s="100">
        <v>1300000</v>
      </c>
      <c r="C211" s="100">
        <v>0</v>
      </c>
      <c r="D211" s="100">
        <v>1300000</v>
      </c>
      <c r="E211" s="62"/>
    </row>
    <row r="212" spans="1:5" s="54" customFormat="1">
      <c r="A212" s="62" t="s">
        <v>698</v>
      </c>
      <c r="B212" s="100">
        <v>40000</v>
      </c>
      <c r="C212" s="100">
        <v>0</v>
      </c>
      <c r="D212" s="100">
        <v>40000</v>
      </c>
      <c r="E212" s="62"/>
    </row>
    <row r="213" spans="1:5" s="54" customFormat="1">
      <c r="A213" s="62" t="s">
        <v>621</v>
      </c>
      <c r="B213" s="100">
        <v>40000</v>
      </c>
      <c r="C213" s="100">
        <v>1000</v>
      </c>
      <c r="D213" s="100">
        <v>39000</v>
      </c>
      <c r="E213" s="62"/>
    </row>
    <row r="214" spans="1:5" s="54" customFormat="1">
      <c r="A214" s="62" t="s">
        <v>622</v>
      </c>
      <c r="B214" s="100">
        <v>734000</v>
      </c>
      <c r="C214" s="100">
        <v>641995</v>
      </c>
      <c r="D214" s="100">
        <v>92005</v>
      </c>
      <c r="E214" s="62"/>
    </row>
    <row r="215" spans="1:5" s="54" customFormat="1">
      <c r="A215" s="62" t="s">
        <v>623</v>
      </c>
      <c r="B215" s="100">
        <v>1420000</v>
      </c>
      <c r="C215" s="100">
        <v>359040</v>
      </c>
      <c r="D215" s="100">
        <v>1060960</v>
      </c>
      <c r="E215" s="62"/>
    </row>
    <row r="216" spans="1:5" s="54" customFormat="1">
      <c r="A216" s="62" t="s">
        <v>624</v>
      </c>
      <c r="B216" s="100">
        <v>897500</v>
      </c>
      <c r="C216" s="100">
        <v>134400</v>
      </c>
      <c r="D216" s="100">
        <v>763100</v>
      </c>
      <c r="E216" s="62"/>
    </row>
    <row r="217" spans="1:5" s="54" customFormat="1">
      <c r="A217" s="62" t="s">
        <v>625</v>
      </c>
      <c r="B217" s="100">
        <v>14320929</v>
      </c>
      <c r="C217" s="100">
        <v>6941750</v>
      </c>
      <c r="D217" s="100">
        <v>7379179</v>
      </c>
      <c r="E217" s="62"/>
    </row>
    <row r="218" spans="1:5" s="54" customFormat="1">
      <c r="A218" s="62" t="s">
        <v>626</v>
      </c>
      <c r="B218" s="100">
        <v>1150000</v>
      </c>
      <c r="C218" s="100">
        <v>12600</v>
      </c>
      <c r="D218" s="100">
        <v>1137400</v>
      </c>
      <c r="E218" s="62"/>
    </row>
    <row r="219" spans="1:5" s="54" customFormat="1">
      <c r="A219" s="62" t="s">
        <v>627</v>
      </c>
      <c r="B219" s="100">
        <v>1250000</v>
      </c>
      <c r="C219" s="100">
        <v>67200</v>
      </c>
      <c r="D219" s="100">
        <v>1182800</v>
      </c>
      <c r="E219" s="62"/>
    </row>
    <row r="220" spans="1:5" s="54" customFormat="1">
      <c r="A220" s="62" t="s">
        <v>699</v>
      </c>
      <c r="B220" s="100">
        <v>1157607</v>
      </c>
      <c r="C220" s="100">
        <v>0</v>
      </c>
      <c r="D220" s="100">
        <v>1157607</v>
      </c>
      <c r="E220" s="62"/>
    </row>
    <row r="221" spans="1:5" s="54" customFormat="1">
      <c r="A221" s="62" t="s">
        <v>628</v>
      </c>
      <c r="B221" s="100">
        <v>1225000</v>
      </c>
      <c r="C221" s="100">
        <v>0</v>
      </c>
      <c r="D221" s="100">
        <v>1225000</v>
      </c>
      <c r="E221" s="62"/>
    </row>
    <row r="222" spans="1:5" s="54" customFormat="1">
      <c r="A222" s="62" t="s">
        <v>629</v>
      </c>
      <c r="B222" s="100">
        <v>2225000</v>
      </c>
      <c r="C222" s="100">
        <v>0</v>
      </c>
      <c r="D222" s="100">
        <v>2225000</v>
      </c>
      <c r="E222" s="62"/>
    </row>
    <row r="223" spans="1:5" s="54" customFormat="1">
      <c r="A223" s="62" t="s">
        <v>630</v>
      </c>
      <c r="B223" s="100">
        <v>550000</v>
      </c>
      <c r="C223" s="100">
        <v>6000</v>
      </c>
      <c r="D223" s="100">
        <v>544000</v>
      </c>
      <c r="E223" s="62"/>
    </row>
    <row r="224" spans="1:5" s="54" customFormat="1">
      <c r="A224" s="62" t="s">
        <v>631</v>
      </c>
      <c r="B224" s="100">
        <v>50000</v>
      </c>
      <c r="C224" s="100">
        <v>0</v>
      </c>
      <c r="D224" s="100">
        <v>50000</v>
      </c>
      <c r="E224" s="62"/>
    </row>
    <row r="225" spans="1:5" s="54" customFormat="1">
      <c r="A225" s="62" t="s">
        <v>632</v>
      </c>
      <c r="B225" s="100">
        <v>1000000</v>
      </c>
      <c r="C225" s="100">
        <v>216920</v>
      </c>
      <c r="D225" s="100">
        <v>783080</v>
      </c>
      <c r="E225" s="62"/>
    </row>
    <row r="226" spans="1:5" s="54" customFormat="1">
      <c r="A226" s="62" t="s">
        <v>713</v>
      </c>
      <c r="B226" s="100">
        <v>4500000</v>
      </c>
      <c r="C226" s="100">
        <v>0</v>
      </c>
      <c r="D226" s="100">
        <v>4500000</v>
      </c>
      <c r="E226" s="62"/>
    </row>
    <row r="227" spans="1:5" s="54" customFormat="1">
      <c r="A227" s="62" t="s">
        <v>634</v>
      </c>
      <c r="B227" s="100">
        <v>1070000</v>
      </c>
      <c r="C227" s="100">
        <v>0</v>
      </c>
      <c r="D227" s="100">
        <v>1070000</v>
      </c>
      <c r="E227" s="62"/>
    </row>
    <row r="228" spans="1:5" s="54" customFormat="1">
      <c r="A228" s="62" t="s">
        <v>635</v>
      </c>
      <c r="B228" s="100">
        <v>3000000</v>
      </c>
      <c r="C228" s="100">
        <v>0</v>
      </c>
      <c r="D228" s="100">
        <v>3000000</v>
      </c>
      <c r="E228" s="62"/>
    </row>
    <row r="229" spans="1:5" s="54" customFormat="1">
      <c r="A229" s="62" t="s">
        <v>714</v>
      </c>
      <c r="B229" s="100">
        <v>500000</v>
      </c>
      <c r="C229" s="100">
        <v>0</v>
      </c>
      <c r="D229" s="100">
        <v>500000</v>
      </c>
      <c r="E229" s="62"/>
    </row>
    <row r="230" spans="1:5" s="54" customFormat="1">
      <c r="A230" s="62" t="s">
        <v>715</v>
      </c>
      <c r="B230" s="100">
        <v>50000</v>
      </c>
      <c r="C230" s="100">
        <v>0</v>
      </c>
      <c r="D230" s="100">
        <v>50000</v>
      </c>
      <c r="E230" s="62"/>
    </row>
    <row r="231" spans="1:5" s="54" customFormat="1">
      <c r="A231" s="62" t="s">
        <v>636</v>
      </c>
      <c r="B231" s="100">
        <v>2221000</v>
      </c>
      <c r="C231" s="100">
        <v>0</v>
      </c>
      <c r="D231" s="100">
        <v>2221000</v>
      </c>
      <c r="E231" s="62"/>
    </row>
    <row r="232" spans="1:5" s="54" customFormat="1">
      <c r="A232" s="62" t="s">
        <v>637</v>
      </c>
      <c r="B232" s="100">
        <v>3100000</v>
      </c>
      <c r="C232" s="100">
        <v>603410</v>
      </c>
      <c r="D232" s="100">
        <v>2496590</v>
      </c>
      <c r="E232" s="62"/>
    </row>
    <row r="233" spans="1:5" s="54" customFormat="1">
      <c r="A233" s="62" t="s">
        <v>638</v>
      </c>
      <c r="B233" s="100">
        <v>1500000</v>
      </c>
      <c r="C233" s="100">
        <v>1356450</v>
      </c>
      <c r="D233" s="100">
        <v>143550</v>
      </c>
      <c r="E233" s="62"/>
    </row>
    <row r="234" spans="1:5" s="54" customFormat="1">
      <c r="A234" s="62" t="s">
        <v>716</v>
      </c>
      <c r="B234" s="100">
        <v>750000</v>
      </c>
      <c r="C234" s="100">
        <v>0</v>
      </c>
      <c r="D234" s="100">
        <v>750000</v>
      </c>
      <c r="E234" s="62"/>
    </row>
    <row r="235" spans="1:5" s="54" customFormat="1">
      <c r="A235" s="62" t="s">
        <v>639</v>
      </c>
      <c r="B235" s="100">
        <v>840000</v>
      </c>
      <c r="C235" s="100">
        <v>0</v>
      </c>
      <c r="D235" s="100">
        <v>840000</v>
      </c>
      <c r="E235" s="62"/>
    </row>
    <row r="236" spans="1:5" s="54" customFormat="1">
      <c r="A236" s="62" t="s">
        <v>641</v>
      </c>
      <c r="B236" s="100">
        <v>850000</v>
      </c>
      <c r="C236" s="100">
        <v>14000</v>
      </c>
      <c r="D236" s="100">
        <v>836000</v>
      </c>
      <c r="E236" s="62"/>
    </row>
    <row r="237" spans="1:5" s="54" customFormat="1">
      <c r="A237" s="62" t="s">
        <v>642</v>
      </c>
      <c r="B237" s="100">
        <v>340000</v>
      </c>
      <c r="C237" s="100">
        <v>0</v>
      </c>
      <c r="D237" s="100">
        <v>340000</v>
      </c>
      <c r="E237" s="62"/>
    </row>
    <row r="238" spans="1:5" s="54" customFormat="1">
      <c r="A238" s="62" t="s">
        <v>643</v>
      </c>
      <c r="B238" s="100">
        <v>250000</v>
      </c>
      <c r="C238" s="100">
        <v>12000</v>
      </c>
      <c r="D238" s="100">
        <v>238000</v>
      </c>
      <c r="E238" s="62"/>
    </row>
    <row r="239" spans="1:5" s="54" customFormat="1">
      <c r="A239" s="62" t="s">
        <v>661</v>
      </c>
      <c r="B239" s="100">
        <v>3000000</v>
      </c>
      <c r="C239" s="100">
        <v>2780035</v>
      </c>
      <c r="D239" s="100">
        <v>219965</v>
      </c>
      <c r="E239" s="62"/>
    </row>
    <row r="240" spans="1:5" s="54" customFormat="1">
      <c r="A240" s="62" t="s">
        <v>645</v>
      </c>
      <c r="B240" s="100">
        <v>20000</v>
      </c>
      <c r="C240" s="100">
        <v>415</v>
      </c>
      <c r="D240" s="100">
        <v>19585</v>
      </c>
      <c r="E240" s="62"/>
    </row>
    <row r="241" spans="1:10" s="54" customFormat="1">
      <c r="A241" s="62" t="s">
        <v>717</v>
      </c>
      <c r="B241" s="100">
        <v>5344303</v>
      </c>
      <c r="C241" s="100">
        <v>0</v>
      </c>
      <c r="D241" s="100">
        <v>5344303</v>
      </c>
      <c r="E241" s="62"/>
    </row>
    <row r="242" spans="1:10" s="54" customFormat="1">
      <c r="A242" s="62" t="s">
        <v>648</v>
      </c>
      <c r="B242" s="100">
        <v>1800000</v>
      </c>
      <c r="C242" s="100">
        <v>879955</v>
      </c>
      <c r="D242" s="100">
        <v>920045</v>
      </c>
      <c r="E242" s="62"/>
    </row>
    <row r="243" spans="1:10" s="54" customFormat="1">
      <c r="A243" s="62" t="s">
        <v>679</v>
      </c>
      <c r="B243" s="100">
        <v>2000000</v>
      </c>
      <c r="C243" s="100">
        <v>1909441</v>
      </c>
      <c r="D243" s="100">
        <v>90559</v>
      </c>
      <c r="E243" s="62"/>
    </row>
    <row r="244" spans="1:10" s="54" customFormat="1">
      <c r="A244" s="62" t="s">
        <v>649</v>
      </c>
      <c r="B244" s="100">
        <v>120000</v>
      </c>
      <c r="C244" s="100">
        <v>10000</v>
      </c>
      <c r="D244" s="100">
        <v>110000</v>
      </c>
      <c r="E244" s="62"/>
    </row>
    <row r="245" spans="1:10" s="54" customFormat="1">
      <c r="A245" s="62" t="s">
        <v>650</v>
      </c>
      <c r="B245" s="100">
        <v>1000000</v>
      </c>
      <c r="C245" s="100">
        <v>0</v>
      </c>
      <c r="D245" s="100">
        <v>1000000</v>
      </c>
      <c r="E245" s="62"/>
    </row>
    <row r="246" spans="1:10" s="54" customFormat="1">
      <c r="A246" s="62" t="s">
        <v>718</v>
      </c>
      <c r="B246" s="100">
        <v>0</v>
      </c>
      <c r="C246" s="100">
        <v>0</v>
      </c>
      <c r="D246" s="100">
        <v>0</v>
      </c>
      <c r="E246" s="62"/>
    </row>
    <row r="247" spans="1:10" s="54" customFormat="1">
      <c r="A247" s="62" t="s">
        <v>651</v>
      </c>
      <c r="B247" s="100">
        <v>165000</v>
      </c>
      <c r="C247" s="100">
        <v>0</v>
      </c>
      <c r="D247" s="100">
        <v>165000</v>
      </c>
      <c r="E247" s="62"/>
    </row>
    <row r="248" spans="1:10" s="54" customFormat="1">
      <c r="A248" s="62" t="s">
        <v>654</v>
      </c>
      <c r="B248" s="100">
        <v>35000</v>
      </c>
      <c r="C248" s="100">
        <v>0</v>
      </c>
      <c r="D248" s="100">
        <v>35000</v>
      </c>
      <c r="E248" s="62"/>
    </row>
    <row r="249" spans="1:10" s="54" customFormat="1">
      <c r="A249" s="62" t="s">
        <v>655</v>
      </c>
      <c r="B249" s="100">
        <v>1000000</v>
      </c>
      <c r="C249" s="100">
        <v>0</v>
      </c>
      <c r="D249" s="100">
        <v>1000000</v>
      </c>
      <c r="E249" s="62"/>
    </row>
    <row r="250" spans="1:10" s="54" customFormat="1">
      <c r="A250" s="62" t="s">
        <v>656</v>
      </c>
      <c r="B250" s="100">
        <v>14633395</v>
      </c>
      <c r="C250" s="100">
        <v>14465316</v>
      </c>
      <c r="D250" s="100">
        <v>168079</v>
      </c>
      <c r="E250" s="62"/>
    </row>
    <row r="251" spans="1:10" ht="34.35" customHeight="1">
      <c r="A251" s="70" t="s">
        <v>719</v>
      </c>
      <c r="B251" s="71">
        <f>SUM(B209:B250)</f>
        <v>115496097</v>
      </c>
      <c r="C251" s="71">
        <f t="shared" ref="C251:D251" si="5">SUM(C209:C250)</f>
        <v>58780789</v>
      </c>
      <c r="D251" s="71">
        <f t="shared" si="5"/>
        <v>56715308</v>
      </c>
      <c r="E251" s="71">
        <f>SUM(E207:E250)</f>
        <v>0</v>
      </c>
      <c r="F251" s="57"/>
      <c r="G251" s="57"/>
      <c r="H251" s="101"/>
      <c r="I251" s="101"/>
      <c r="J251" s="101">
        <v>36998488</v>
      </c>
    </row>
    <row r="252" spans="1:10" ht="34.35" customHeight="1">
      <c r="A252" s="66" t="s">
        <v>257</v>
      </c>
      <c r="B252" s="105"/>
      <c r="C252" s="105"/>
      <c r="D252" s="105"/>
      <c r="E252" s="60"/>
      <c r="G252" s="68"/>
      <c r="H252" s="68"/>
      <c r="I252" s="68"/>
    </row>
    <row r="253" spans="1:10" s="54" customFormat="1">
      <c r="A253" s="62" t="s">
        <v>616</v>
      </c>
      <c r="B253" s="100">
        <v>39180227</v>
      </c>
      <c r="C253" s="100">
        <v>28866416</v>
      </c>
      <c r="D253" s="100">
        <v>10313811</v>
      </c>
      <c r="E253" s="62"/>
    </row>
    <row r="254" spans="1:10" s="54" customFormat="1">
      <c r="A254" s="62" t="s">
        <v>617</v>
      </c>
      <c r="B254" s="100">
        <v>1000000</v>
      </c>
      <c r="C254" s="100">
        <v>0</v>
      </c>
      <c r="D254" s="100">
        <v>1000000</v>
      </c>
      <c r="E254" s="62"/>
    </row>
    <row r="255" spans="1:10" s="54" customFormat="1">
      <c r="A255" s="62" t="s">
        <v>618</v>
      </c>
      <c r="B255" s="100">
        <v>150000</v>
      </c>
      <c r="C255" s="100">
        <v>60000</v>
      </c>
      <c r="D255" s="100">
        <v>90000</v>
      </c>
      <c r="E255" s="62"/>
    </row>
    <row r="256" spans="1:10" s="54" customFormat="1">
      <c r="A256" s="62" t="s">
        <v>619</v>
      </c>
      <c r="B256" s="100">
        <v>1000000</v>
      </c>
      <c r="C256" s="100">
        <v>104650</v>
      </c>
      <c r="D256" s="100">
        <v>895350</v>
      </c>
      <c r="E256" s="62"/>
    </row>
    <row r="257" spans="1:5" s="54" customFormat="1">
      <c r="A257" s="62" t="s">
        <v>620</v>
      </c>
      <c r="B257" s="100">
        <v>300000</v>
      </c>
      <c r="C257" s="100">
        <v>34000</v>
      </c>
      <c r="D257" s="100">
        <v>266000</v>
      </c>
      <c r="E257" s="62"/>
    </row>
    <row r="258" spans="1:5" s="54" customFormat="1">
      <c r="A258" s="62" t="s">
        <v>621</v>
      </c>
      <c r="B258" s="100">
        <v>30000</v>
      </c>
      <c r="C258" s="100">
        <v>0</v>
      </c>
      <c r="D258" s="100">
        <v>30000</v>
      </c>
      <c r="E258" s="62"/>
    </row>
    <row r="259" spans="1:5" s="54" customFormat="1">
      <c r="A259" s="62" t="s">
        <v>622</v>
      </c>
      <c r="B259" s="100">
        <v>70000</v>
      </c>
      <c r="C259" s="100">
        <v>0</v>
      </c>
      <c r="D259" s="100">
        <v>70000</v>
      </c>
      <c r="E259" s="62"/>
    </row>
    <row r="260" spans="1:5" s="54" customFormat="1">
      <c r="A260" s="62" t="s">
        <v>623</v>
      </c>
      <c r="B260" s="100">
        <v>1900000</v>
      </c>
      <c r="C260" s="100">
        <v>259340</v>
      </c>
      <c r="D260" s="100">
        <v>1640660</v>
      </c>
      <c r="E260" s="62"/>
    </row>
    <row r="261" spans="1:5" s="54" customFormat="1">
      <c r="A261" s="62" t="s">
        <v>625</v>
      </c>
      <c r="B261" s="100">
        <v>1400000</v>
      </c>
      <c r="C261" s="100">
        <v>127000</v>
      </c>
      <c r="D261" s="100">
        <v>1273000</v>
      </c>
      <c r="E261" s="62"/>
    </row>
    <row r="262" spans="1:5" s="54" customFormat="1">
      <c r="A262" s="62" t="s">
        <v>670</v>
      </c>
      <c r="B262" s="100">
        <v>200000</v>
      </c>
      <c r="C262" s="100">
        <v>0</v>
      </c>
      <c r="D262" s="100">
        <v>200000</v>
      </c>
      <c r="E262" s="62"/>
    </row>
    <row r="263" spans="1:5" s="54" customFormat="1">
      <c r="A263" s="62" t="s">
        <v>626</v>
      </c>
      <c r="B263" s="100">
        <v>3200000</v>
      </c>
      <c r="C263" s="100">
        <v>920000</v>
      </c>
      <c r="D263" s="100">
        <v>2280000</v>
      </c>
      <c r="E263" s="62"/>
    </row>
    <row r="264" spans="1:5" s="54" customFormat="1">
      <c r="A264" s="62" t="s">
        <v>699</v>
      </c>
      <c r="B264" s="100">
        <v>5200000</v>
      </c>
      <c r="C264" s="100">
        <v>151250</v>
      </c>
      <c r="D264" s="100">
        <v>5048750</v>
      </c>
      <c r="E264" s="62"/>
    </row>
    <row r="265" spans="1:5" s="54" customFormat="1">
      <c r="A265" s="62" t="s">
        <v>632</v>
      </c>
      <c r="B265" s="100">
        <v>1300000</v>
      </c>
      <c r="C265" s="100">
        <v>0</v>
      </c>
      <c r="D265" s="100">
        <v>1300000</v>
      </c>
      <c r="E265" s="62"/>
    </row>
    <row r="266" spans="1:5" s="54" customFormat="1">
      <c r="A266" s="62" t="s">
        <v>720</v>
      </c>
      <c r="B266" s="100">
        <v>300000</v>
      </c>
      <c r="C266" s="100">
        <v>0</v>
      </c>
      <c r="D266" s="100">
        <v>300000</v>
      </c>
      <c r="E266" s="62"/>
    </row>
    <row r="267" spans="1:5" s="54" customFormat="1">
      <c r="A267" s="62" t="s">
        <v>634</v>
      </c>
      <c r="B267" s="100">
        <v>2800000</v>
      </c>
      <c r="C267" s="100">
        <v>0</v>
      </c>
      <c r="D267" s="100">
        <v>2800000</v>
      </c>
      <c r="E267" s="62"/>
    </row>
    <row r="268" spans="1:5" s="54" customFormat="1">
      <c r="A268" s="62" t="s">
        <v>635</v>
      </c>
      <c r="B268" s="100">
        <v>2500000</v>
      </c>
      <c r="C268" s="100">
        <v>742628</v>
      </c>
      <c r="D268" s="100">
        <v>1757372</v>
      </c>
      <c r="E268" s="62"/>
    </row>
    <row r="269" spans="1:5" s="54" customFormat="1">
      <c r="A269" s="62" t="s">
        <v>636</v>
      </c>
      <c r="B269" s="100">
        <v>500000</v>
      </c>
      <c r="C269" s="100">
        <v>0</v>
      </c>
      <c r="D269" s="100">
        <v>500000</v>
      </c>
      <c r="E269" s="62"/>
    </row>
    <row r="270" spans="1:5" s="54" customFormat="1">
      <c r="A270" s="62" t="s">
        <v>637</v>
      </c>
      <c r="B270" s="100">
        <v>6300000</v>
      </c>
      <c r="C270" s="100">
        <v>2125600</v>
      </c>
      <c r="D270" s="100">
        <v>4174400</v>
      </c>
      <c r="E270" s="62"/>
    </row>
    <row r="271" spans="1:5" s="54" customFormat="1">
      <c r="A271" s="62" t="s">
        <v>638</v>
      </c>
      <c r="B271" s="100">
        <v>8200000</v>
      </c>
      <c r="C271" s="100">
        <v>2906300</v>
      </c>
      <c r="D271" s="100">
        <v>5293700</v>
      </c>
      <c r="E271" s="62"/>
    </row>
    <row r="272" spans="1:5" s="54" customFormat="1">
      <c r="A272" s="62" t="s">
        <v>716</v>
      </c>
      <c r="B272" s="100">
        <v>0</v>
      </c>
      <c r="C272" s="100">
        <v>0</v>
      </c>
      <c r="D272" s="100">
        <v>0</v>
      </c>
      <c r="E272" s="62"/>
    </row>
    <row r="273" spans="1:9" s="54" customFormat="1">
      <c r="A273" s="62" t="s">
        <v>639</v>
      </c>
      <c r="B273" s="100">
        <v>1400000</v>
      </c>
      <c r="C273" s="100">
        <v>0</v>
      </c>
      <c r="D273" s="100">
        <v>1400000</v>
      </c>
      <c r="E273" s="62"/>
    </row>
    <row r="274" spans="1:9" s="54" customFormat="1">
      <c r="A274" s="62" t="s">
        <v>671</v>
      </c>
      <c r="B274" s="100">
        <v>700000</v>
      </c>
      <c r="C274" s="100">
        <v>0</v>
      </c>
      <c r="D274" s="100">
        <v>700000</v>
      </c>
      <c r="E274" s="62"/>
    </row>
    <row r="275" spans="1:9" s="54" customFormat="1">
      <c r="A275" s="62" t="s">
        <v>641</v>
      </c>
      <c r="B275" s="100">
        <v>1300000</v>
      </c>
      <c r="C275" s="100">
        <v>200</v>
      </c>
      <c r="D275" s="100">
        <v>1299800</v>
      </c>
      <c r="E275" s="62"/>
    </row>
    <row r="276" spans="1:9" s="54" customFormat="1">
      <c r="A276" s="62" t="s">
        <v>642</v>
      </c>
      <c r="B276" s="100">
        <v>526266</v>
      </c>
      <c r="C276" s="100">
        <v>0</v>
      </c>
      <c r="D276" s="100">
        <v>526266</v>
      </c>
      <c r="E276" s="62"/>
    </row>
    <row r="277" spans="1:9" s="54" customFormat="1">
      <c r="A277" s="62" t="s">
        <v>643</v>
      </c>
      <c r="B277" s="100">
        <v>1000000</v>
      </c>
      <c r="C277" s="100">
        <v>22000</v>
      </c>
      <c r="D277" s="100">
        <v>978000</v>
      </c>
      <c r="E277" s="62"/>
    </row>
    <row r="278" spans="1:9" s="54" customFormat="1">
      <c r="A278" s="62" t="s">
        <v>661</v>
      </c>
      <c r="B278" s="100">
        <v>8000000</v>
      </c>
      <c r="C278" s="100">
        <v>4210700</v>
      </c>
      <c r="D278" s="100">
        <v>3789300</v>
      </c>
      <c r="E278" s="62"/>
    </row>
    <row r="279" spans="1:9" s="54" customFormat="1">
      <c r="A279" s="62" t="s">
        <v>645</v>
      </c>
      <c r="B279" s="100">
        <v>20000</v>
      </c>
      <c r="C279" s="100">
        <v>2205</v>
      </c>
      <c r="D279" s="100">
        <v>17795</v>
      </c>
      <c r="E279" s="62"/>
    </row>
    <row r="280" spans="1:9" s="54" customFormat="1">
      <c r="A280" s="62" t="s">
        <v>648</v>
      </c>
      <c r="B280" s="100">
        <v>3300000</v>
      </c>
      <c r="C280" s="100">
        <v>1482249</v>
      </c>
      <c r="D280" s="100">
        <v>1817751</v>
      </c>
      <c r="E280" s="62"/>
    </row>
    <row r="281" spans="1:9" s="54" customFormat="1">
      <c r="A281" s="62" t="s">
        <v>650</v>
      </c>
      <c r="B281" s="100">
        <v>3000000</v>
      </c>
      <c r="C281" s="100">
        <v>0</v>
      </c>
      <c r="D281" s="100">
        <v>3000000</v>
      </c>
      <c r="E281" s="62"/>
    </row>
    <row r="282" spans="1:9" s="54" customFormat="1">
      <c r="A282" s="62" t="s">
        <v>655</v>
      </c>
      <c r="B282" s="100">
        <v>600000</v>
      </c>
      <c r="C282" s="100">
        <v>0</v>
      </c>
      <c r="D282" s="100">
        <v>600000</v>
      </c>
      <c r="E282" s="62"/>
    </row>
    <row r="283" spans="1:9" s="54" customFormat="1">
      <c r="A283" s="62" t="s">
        <v>656</v>
      </c>
      <c r="B283" s="100">
        <v>30748370</v>
      </c>
      <c r="C283" s="100">
        <v>26551379</v>
      </c>
      <c r="D283" s="100">
        <v>4196991</v>
      </c>
      <c r="E283" s="62"/>
    </row>
    <row r="284" spans="1:9" ht="34.35" customHeight="1">
      <c r="A284" s="106" t="s">
        <v>721</v>
      </c>
      <c r="B284" s="107">
        <f>SUM(B253:B283)</f>
        <v>126124863</v>
      </c>
      <c r="C284" s="107">
        <f t="shared" ref="C284:D284" si="6">SUM(C253:C283)</f>
        <v>68565917</v>
      </c>
      <c r="D284" s="107">
        <f t="shared" si="6"/>
        <v>57558946</v>
      </c>
      <c r="E284" s="108">
        <f>SUM(E252:E283)</f>
        <v>0</v>
      </c>
      <c r="G284" s="109"/>
      <c r="H284" s="109"/>
      <c r="I284" s="109"/>
    </row>
    <row r="285" spans="1:9" ht="34.35" customHeight="1">
      <c r="A285" s="66" t="s">
        <v>722</v>
      </c>
      <c r="B285" s="105"/>
      <c r="C285" s="105"/>
      <c r="D285" s="105"/>
      <c r="E285" s="60"/>
      <c r="G285" s="68"/>
      <c r="H285" s="68"/>
      <c r="I285" s="68"/>
    </row>
    <row r="286" spans="1:9" s="54" customFormat="1">
      <c r="A286" s="62" t="s">
        <v>616</v>
      </c>
      <c r="B286" s="100">
        <v>74462091</v>
      </c>
      <c r="C286" s="100">
        <v>57446433</v>
      </c>
      <c r="D286" s="100">
        <v>17015658</v>
      </c>
      <c r="E286" s="62"/>
    </row>
    <row r="287" spans="1:9" s="54" customFormat="1">
      <c r="A287" s="62" t="s">
        <v>618</v>
      </c>
      <c r="B287" s="100">
        <v>420000</v>
      </c>
      <c r="C287" s="100">
        <v>0</v>
      </c>
      <c r="D287" s="100">
        <v>420000</v>
      </c>
      <c r="E287" s="62"/>
    </row>
    <row r="288" spans="1:9" s="54" customFormat="1">
      <c r="A288" s="62" t="s">
        <v>698</v>
      </c>
      <c r="B288" s="100">
        <v>80000</v>
      </c>
      <c r="C288" s="100">
        <v>0</v>
      </c>
      <c r="D288" s="100">
        <v>80000</v>
      </c>
      <c r="E288" s="62"/>
    </row>
    <row r="289" spans="1:5" s="54" customFormat="1">
      <c r="A289" s="62" t="s">
        <v>623</v>
      </c>
      <c r="B289" s="100">
        <v>2600000</v>
      </c>
      <c r="C289" s="100">
        <v>2444635</v>
      </c>
      <c r="D289" s="100">
        <v>155365</v>
      </c>
      <c r="E289" s="62"/>
    </row>
    <row r="290" spans="1:5" s="54" customFormat="1">
      <c r="A290" s="62" t="s">
        <v>624</v>
      </c>
      <c r="B290" s="100">
        <v>3239600</v>
      </c>
      <c r="C290" s="100">
        <v>1148500</v>
      </c>
      <c r="D290" s="100">
        <v>2091100</v>
      </c>
      <c r="E290" s="62"/>
    </row>
    <row r="291" spans="1:5" s="54" customFormat="1">
      <c r="A291" s="62" t="s">
        <v>625</v>
      </c>
      <c r="B291" s="100">
        <v>3256100</v>
      </c>
      <c r="C291" s="100">
        <v>552500</v>
      </c>
      <c r="D291" s="100">
        <v>2703600</v>
      </c>
      <c r="E291" s="62"/>
    </row>
    <row r="292" spans="1:5" s="54" customFormat="1">
      <c r="A292" s="62" t="s">
        <v>670</v>
      </c>
      <c r="B292" s="100">
        <v>953800</v>
      </c>
      <c r="C292" s="100">
        <v>0</v>
      </c>
      <c r="D292" s="100">
        <v>953800</v>
      </c>
      <c r="E292" s="62"/>
    </row>
    <row r="293" spans="1:5" s="54" customFormat="1">
      <c r="A293" s="62" t="s">
        <v>628</v>
      </c>
      <c r="B293" s="100">
        <v>1500000</v>
      </c>
      <c r="C293" s="100">
        <v>1404000</v>
      </c>
      <c r="D293" s="100">
        <v>96000</v>
      </c>
      <c r="E293" s="62"/>
    </row>
    <row r="294" spans="1:5" s="54" customFormat="1">
      <c r="A294" s="62" t="s">
        <v>723</v>
      </c>
      <c r="B294" s="100">
        <v>800000</v>
      </c>
      <c r="C294" s="100">
        <v>0</v>
      </c>
      <c r="D294" s="100">
        <v>800000</v>
      </c>
      <c r="E294" s="62"/>
    </row>
    <row r="295" spans="1:5" s="54" customFormat="1">
      <c r="A295" s="62" t="s">
        <v>629</v>
      </c>
      <c r="B295" s="100">
        <v>2000000</v>
      </c>
      <c r="C295" s="100">
        <v>0</v>
      </c>
      <c r="D295" s="100">
        <v>2000000</v>
      </c>
      <c r="E295" s="62"/>
    </row>
    <row r="296" spans="1:5" s="54" customFormat="1">
      <c r="A296" s="62" t="s">
        <v>724</v>
      </c>
      <c r="B296" s="100">
        <v>930000</v>
      </c>
      <c r="C296" s="100">
        <v>0</v>
      </c>
      <c r="D296" s="100">
        <v>930000</v>
      </c>
      <c r="E296" s="62"/>
    </row>
    <row r="297" spans="1:5" s="54" customFormat="1">
      <c r="A297" s="62" t="s">
        <v>630</v>
      </c>
      <c r="B297" s="100">
        <v>1550000</v>
      </c>
      <c r="C297" s="100">
        <v>0</v>
      </c>
      <c r="D297" s="100">
        <v>1550000</v>
      </c>
      <c r="E297" s="62"/>
    </row>
    <row r="298" spans="1:5" s="54" customFormat="1">
      <c r="A298" s="62" t="s">
        <v>631</v>
      </c>
      <c r="B298" s="100">
        <v>600000</v>
      </c>
      <c r="C298" s="100">
        <v>2500</v>
      </c>
      <c r="D298" s="100">
        <v>597500</v>
      </c>
      <c r="E298" s="62"/>
    </row>
    <row r="299" spans="1:5" s="54" customFormat="1">
      <c r="A299" s="62" t="s">
        <v>632</v>
      </c>
      <c r="B299" s="100">
        <v>1600000</v>
      </c>
      <c r="C299" s="100">
        <v>0</v>
      </c>
      <c r="D299" s="100">
        <v>1600000</v>
      </c>
      <c r="E299" s="62"/>
    </row>
    <row r="300" spans="1:5" s="54" customFormat="1">
      <c r="A300" s="62" t="s">
        <v>634</v>
      </c>
      <c r="B300" s="100">
        <v>750000</v>
      </c>
      <c r="C300" s="100">
        <v>0</v>
      </c>
      <c r="D300" s="100">
        <v>750000</v>
      </c>
      <c r="E300" s="62"/>
    </row>
    <row r="301" spans="1:5" s="54" customFormat="1">
      <c r="A301" s="62" t="s">
        <v>635</v>
      </c>
      <c r="B301" s="100">
        <v>180000</v>
      </c>
      <c r="C301" s="100">
        <v>0</v>
      </c>
      <c r="D301" s="100">
        <v>180000</v>
      </c>
      <c r="E301" s="62"/>
    </row>
    <row r="302" spans="1:5" s="54" customFormat="1">
      <c r="A302" s="62" t="s">
        <v>725</v>
      </c>
      <c r="B302" s="100">
        <v>840000</v>
      </c>
      <c r="C302" s="100">
        <v>0</v>
      </c>
      <c r="D302" s="100">
        <v>840000</v>
      </c>
      <c r="E302" s="62"/>
    </row>
    <row r="303" spans="1:5" s="54" customFormat="1">
      <c r="A303" s="62" t="s">
        <v>726</v>
      </c>
      <c r="B303" s="100">
        <v>1350000</v>
      </c>
      <c r="C303" s="100">
        <v>0</v>
      </c>
      <c r="D303" s="100">
        <v>1350000</v>
      </c>
      <c r="E303" s="62"/>
    </row>
    <row r="304" spans="1:5" s="54" customFormat="1">
      <c r="A304" s="62" t="s">
        <v>727</v>
      </c>
      <c r="B304" s="100">
        <v>1090000</v>
      </c>
      <c r="C304" s="100">
        <v>0</v>
      </c>
      <c r="D304" s="100">
        <v>1090000</v>
      </c>
      <c r="E304" s="62"/>
    </row>
    <row r="305" spans="1:5" s="54" customFormat="1">
      <c r="A305" s="62" t="s">
        <v>637</v>
      </c>
      <c r="B305" s="100">
        <v>1377890</v>
      </c>
      <c r="C305" s="100">
        <v>950000</v>
      </c>
      <c r="D305" s="100">
        <v>427890</v>
      </c>
      <c r="E305" s="62"/>
    </row>
    <row r="306" spans="1:5" s="54" customFormat="1">
      <c r="A306" s="62" t="s">
        <v>638</v>
      </c>
      <c r="B306" s="100">
        <v>2500000</v>
      </c>
      <c r="C306" s="100">
        <v>2250000</v>
      </c>
      <c r="D306" s="100">
        <v>250000</v>
      </c>
      <c r="E306" s="62"/>
    </row>
    <row r="307" spans="1:5" s="54" customFormat="1">
      <c r="A307" s="62" t="s">
        <v>716</v>
      </c>
      <c r="B307" s="100">
        <v>400000</v>
      </c>
      <c r="C307" s="100">
        <v>0</v>
      </c>
      <c r="D307" s="100">
        <v>400000</v>
      </c>
      <c r="E307" s="62"/>
    </row>
    <row r="308" spans="1:5" s="54" customFormat="1">
      <c r="A308" s="62" t="s">
        <v>639</v>
      </c>
      <c r="B308" s="100">
        <v>2400000</v>
      </c>
      <c r="C308" s="100">
        <v>0</v>
      </c>
      <c r="D308" s="100">
        <v>2400000</v>
      </c>
      <c r="E308" s="62"/>
    </row>
    <row r="309" spans="1:5" s="54" customFormat="1">
      <c r="A309" s="62" t="s">
        <v>728</v>
      </c>
      <c r="B309" s="100">
        <v>2700000</v>
      </c>
      <c r="C309" s="100">
        <v>2565600</v>
      </c>
      <c r="D309" s="100">
        <v>134400</v>
      </c>
      <c r="E309" s="62"/>
    </row>
    <row r="310" spans="1:5" s="54" customFormat="1">
      <c r="A310" s="62" t="s">
        <v>641</v>
      </c>
      <c r="B310" s="100">
        <v>2700000</v>
      </c>
      <c r="C310" s="100">
        <v>375000</v>
      </c>
      <c r="D310" s="100">
        <v>2325000</v>
      </c>
      <c r="E310" s="62"/>
    </row>
    <row r="311" spans="1:5" s="54" customFormat="1">
      <c r="A311" s="62" t="s">
        <v>642</v>
      </c>
      <c r="B311" s="100">
        <v>1050000</v>
      </c>
      <c r="C311" s="100">
        <v>0</v>
      </c>
      <c r="D311" s="100">
        <v>1050000</v>
      </c>
      <c r="E311" s="62"/>
    </row>
    <row r="312" spans="1:5" s="54" customFormat="1">
      <c r="A312" s="62" t="s">
        <v>643</v>
      </c>
      <c r="B312" s="100">
        <v>2000000</v>
      </c>
      <c r="C312" s="100">
        <v>619619</v>
      </c>
      <c r="D312" s="100">
        <v>1380381</v>
      </c>
      <c r="E312" s="62"/>
    </row>
    <row r="313" spans="1:5" s="54" customFormat="1">
      <c r="A313" s="62" t="s">
        <v>661</v>
      </c>
      <c r="B313" s="100">
        <v>5000000</v>
      </c>
      <c r="C313" s="100">
        <v>2186508</v>
      </c>
      <c r="D313" s="100">
        <v>2813492</v>
      </c>
      <c r="E313" s="62"/>
    </row>
    <row r="314" spans="1:5" s="54" customFormat="1">
      <c r="A314" s="62" t="s">
        <v>645</v>
      </c>
      <c r="B314" s="100">
        <v>20000</v>
      </c>
      <c r="C314" s="100">
        <v>0</v>
      </c>
      <c r="D314" s="100">
        <v>20000</v>
      </c>
      <c r="E314" s="62"/>
    </row>
    <row r="315" spans="1:5" s="54" customFormat="1">
      <c r="A315" s="62" t="s">
        <v>729</v>
      </c>
      <c r="B315" s="100">
        <v>420000</v>
      </c>
      <c r="C315" s="100">
        <v>0</v>
      </c>
      <c r="D315" s="100">
        <v>420000</v>
      </c>
      <c r="E315" s="62"/>
    </row>
    <row r="316" spans="1:5" s="54" customFormat="1">
      <c r="A316" s="62" t="s">
        <v>648</v>
      </c>
      <c r="B316" s="100">
        <v>3282910</v>
      </c>
      <c r="C316" s="100">
        <v>2368120</v>
      </c>
      <c r="D316" s="100">
        <v>914790</v>
      </c>
      <c r="E316" s="62"/>
    </row>
    <row r="317" spans="1:5" s="54" customFormat="1">
      <c r="A317" s="62" t="s">
        <v>730</v>
      </c>
      <c r="B317" s="100">
        <v>1800000</v>
      </c>
      <c r="C317" s="100">
        <v>793875</v>
      </c>
      <c r="D317" s="100">
        <v>1006125</v>
      </c>
      <c r="E317" s="62"/>
    </row>
    <row r="318" spans="1:5" s="54" customFormat="1">
      <c r="A318" s="62" t="s">
        <v>650</v>
      </c>
      <c r="B318" s="100">
        <v>2000000</v>
      </c>
      <c r="C318" s="100">
        <v>0</v>
      </c>
      <c r="D318" s="100">
        <v>2000000</v>
      </c>
      <c r="E318" s="62"/>
    </row>
    <row r="319" spans="1:5" s="54" customFormat="1">
      <c r="A319" s="62" t="s">
        <v>707</v>
      </c>
      <c r="B319" s="100">
        <v>15000000</v>
      </c>
      <c r="C319" s="100">
        <v>0</v>
      </c>
      <c r="D319" s="100">
        <v>15000000</v>
      </c>
      <c r="E319" s="62"/>
    </row>
    <row r="320" spans="1:5" s="54" customFormat="1">
      <c r="A320" s="62" t="s">
        <v>654</v>
      </c>
      <c r="B320" s="100">
        <v>2800000</v>
      </c>
      <c r="C320" s="100">
        <v>1920000</v>
      </c>
      <c r="D320" s="100">
        <v>880000</v>
      </c>
      <c r="E320" s="62"/>
    </row>
    <row r="321" spans="1:9" s="54" customFormat="1">
      <c r="A321" s="62" t="s">
        <v>655</v>
      </c>
      <c r="B321" s="100">
        <v>850000</v>
      </c>
      <c r="C321" s="100">
        <v>0</v>
      </c>
      <c r="D321" s="100">
        <v>850000</v>
      </c>
      <c r="E321" s="62"/>
    </row>
    <row r="322" spans="1:9" s="54" customFormat="1">
      <c r="A322" s="62" t="s">
        <v>682</v>
      </c>
      <c r="B322" s="100">
        <v>1200000</v>
      </c>
      <c r="C322" s="100">
        <v>0</v>
      </c>
      <c r="D322" s="100">
        <v>1200000</v>
      </c>
      <c r="E322" s="62"/>
    </row>
    <row r="323" spans="1:9" s="54" customFormat="1">
      <c r="A323" s="62" t="s">
        <v>656</v>
      </c>
      <c r="B323" s="100">
        <v>15265037</v>
      </c>
      <c r="C323" s="100">
        <v>8191952</v>
      </c>
      <c r="D323" s="100">
        <v>7073085</v>
      </c>
      <c r="E323" s="62"/>
    </row>
    <row r="324" spans="1:9" s="54" customFormat="1">
      <c r="A324" s="62" t="s">
        <v>731</v>
      </c>
      <c r="B324" s="100">
        <v>3000000</v>
      </c>
      <c r="C324" s="100">
        <v>0</v>
      </c>
      <c r="D324" s="100">
        <v>3000000</v>
      </c>
      <c r="E324" s="62"/>
    </row>
    <row r="325" spans="1:9" ht="34.35" customHeight="1">
      <c r="A325" s="70" t="s">
        <v>732</v>
      </c>
      <c r="B325" s="71">
        <f>SUM(B286:B324)</f>
        <v>163967428</v>
      </c>
      <c r="C325" s="71">
        <f t="shared" ref="C325:D325" si="7">SUM(C286:C324)</f>
        <v>85219242</v>
      </c>
      <c r="D325" s="71">
        <f t="shared" si="7"/>
        <v>78748186</v>
      </c>
      <c r="E325" s="71">
        <f>SUM(E285:E324)</f>
        <v>0</v>
      </c>
      <c r="G325" s="101"/>
      <c r="H325" s="101"/>
      <c r="I325" s="101"/>
    </row>
    <row r="326" spans="1:9" ht="34.35" customHeight="1">
      <c r="A326" s="66" t="s">
        <v>277</v>
      </c>
      <c r="B326" s="105"/>
      <c r="C326" s="105"/>
      <c r="D326" s="105"/>
      <c r="E326" s="60"/>
      <c r="G326" s="68"/>
      <c r="H326" s="68"/>
      <c r="I326" s="68"/>
    </row>
    <row r="327" spans="1:9" s="54" customFormat="1">
      <c r="A327" s="62" t="s">
        <v>616</v>
      </c>
      <c r="B327" s="100">
        <v>645483712</v>
      </c>
      <c r="C327" s="100">
        <v>460068747</v>
      </c>
      <c r="D327" s="100">
        <v>185414965</v>
      </c>
      <c r="E327" s="62"/>
    </row>
    <row r="328" spans="1:9" s="54" customFormat="1">
      <c r="A328" s="62" t="s">
        <v>617</v>
      </c>
      <c r="B328" s="100">
        <v>0</v>
      </c>
      <c r="C328" s="100">
        <v>0</v>
      </c>
      <c r="D328" s="100">
        <v>0</v>
      </c>
      <c r="E328" s="62"/>
    </row>
    <row r="329" spans="1:9" s="54" customFormat="1">
      <c r="A329" s="62" t="s">
        <v>620</v>
      </c>
      <c r="B329" s="100">
        <v>700000</v>
      </c>
      <c r="C329" s="100">
        <v>184553</v>
      </c>
      <c r="D329" s="100">
        <v>515447</v>
      </c>
      <c r="E329" s="62"/>
    </row>
    <row r="330" spans="1:9" s="54" customFormat="1">
      <c r="A330" s="62" t="s">
        <v>623</v>
      </c>
      <c r="B330" s="100">
        <v>1800000</v>
      </c>
      <c r="C330" s="100">
        <v>119190</v>
      </c>
      <c r="D330" s="100">
        <v>1680810</v>
      </c>
      <c r="E330" s="62"/>
    </row>
    <row r="331" spans="1:9" s="54" customFormat="1">
      <c r="A331" s="62" t="s">
        <v>624</v>
      </c>
      <c r="B331" s="100">
        <v>3200000</v>
      </c>
      <c r="C331" s="100">
        <v>505950</v>
      </c>
      <c r="D331" s="100">
        <v>2694050</v>
      </c>
      <c r="E331" s="62"/>
    </row>
    <row r="332" spans="1:9" s="54" customFormat="1">
      <c r="A332" s="62" t="s">
        <v>625</v>
      </c>
      <c r="B332" s="100">
        <v>3500000</v>
      </c>
      <c r="C332" s="100">
        <v>0</v>
      </c>
      <c r="D332" s="100">
        <v>3500000</v>
      </c>
      <c r="E332" s="62"/>
    </row>
    <row r="333" spans="1:9" s="54" customFormat="1">
      <c r="A333" s="62" t="s">
        <v>626</v>
      </c>
      <c r="B333" s="100">
        <v>13000000</v>
      </c>
      <c r="C333" s="100">
        <v>9209900</v>
      </c>
      <c r="D333" s="100">
        <v>3790100</v>
      </c>
      <c r="E333" s="62"/>
    </row>
    <row r="334" spans="1:9" s="54" customFormat="1">
      <c r="A334" s="62" t="s">
        <v>630</v>
      </c>
      <c r="B334" s="100">
        <v>3000000</v>
      </c>
      <c r="C334" s="100">
        <v>54400</v>
      </c>
      <c r="D334" s="100">
        <v>2945600</v>
      </c>
      <c r="E334" s="62"/>
    </row>
    <row r="335" spans="1:9" s="54" customFormat="1">
      <c r="A335" s="62" t="s">
        <v>632</v>
      </c>
      <c r="B335" s="100">
        <v>2500000</v>
      </c>
      <c r="C335" s="100">
        <v>0</v>
      </c>
      <c r="D335" s="100">
        <v>2500000</v>
      </c>
      <c r="E335" s="62"/>
    </row>
    <row r="336" spans="1:9" s="54" customFormat="1">
      <c r="A336" s="62" t="s">
        <v>713</v>
      </c>
      <c r="B336" s="100">
        <v>1000000</v>
      </c>
      <c r="C336" s="100">
        <v>0</v>
      </c>
      <c r="D336" s="100">
        <v>1000000</v>
      </c>
      <c r="E336" s="62"/>
    </row>
    <row r="337" spans="1:5" s="54" customFormat="1">
      <c r="A337" s="62" t="s">
        <v>733</v>
      </c>
      <c r="B337" s="100">
        <v>2700000</v>
      </c>
      <c r="C337" s="100">
        <v>367800</v>
      </c>
      <c r="D337" s="100">
        <v>2332200</v>
      </c>
      <c r="E337" s="62"/>
    </row>
    <row r="338" spans="1:5" s="54" customFormat="1">
      <c r="A338" s="62" t="s">
        <v>636</v>
      </c>
      <c r="B338" s="100">
        <v>2723457</v>
      </c>
      <c r="C338" s="100">
        <v>0</v>
      </c>
      <c r="D338" s="100">
        <v>2723457</v>
      </c>
      <c r="E338" s="62"/>
    </row>
    <row r="339" spans="1:5" s="54" customFormat="1">
      <c r="A339" s="62" t="s">
        <v>637</v>
      </c>
      <c r="B339" s="100">
        <v>2200000</v>
      </c>
      <c r="C339" s="100">
        <v>341280</v>
      </c>
      <c r="D339" s="100">
        <v>1858720</v>
      </c>
      <c r="E339" s="62"/>
    </row>
    <row r="340" spans="1:5" s="54" customFormat="1">
      <c r="A340" s="62" t="s">
        <v>638</v>
      </c>
      <c r="B340" s="100">
        <v>2200000</v>
      </c>
      <c r="C340" s="100">
        <v>118000</v>
      </c>
      <c r="D340" s="100">
        <v>2082000</v>
      </c>
      <c r="E340" s="62"/>
    </row>
    <row r="341" spans="1:5" s="54" customFormat="1">
      <c r="A341" s="62" t="s">
        <v>639</v>
      </c>
      <c r="B341" s="100">
        <v>1500000</v>
      </c>
      <c r="C341" s="100">
        <v>0</v>
      </c>
      <c r="D341" s="100">
        <v>1500000</v>
      </c>
      <c r="E341" s="62"/>
    </row>
    <row r="342" spans="1:5" s="54" customFormat="1">
      <c r="A342" s="62" t="s">
        <v>734</v>
      </c>
      <c r="B342" s="100">
        <v>20000000</v>
      </c>
      <c r="C342" s="100">
        <v>0</v>
      </c>
      <c r="D342" s="100">
        <v>20000000</v>
      </c>
      <c r="E342" s="62"/>
    </row>
    <row r="343" spans="1:5" s="54" customFormat="1">
      <c r="A343" s="62" t="s">
        <v>641</v>
      </c>
      <c r="B343" s="100">
        <v>2700000</v>
      </c>
      <c r="C343" s="100">
        <v>0</v>
      </c>
      <c r="D343" s="100">
        <v>2700000</v>
      </c>
      <c r="E343" s="62"/>
    </row>
    <row r="344" spans="1:5" s="54" customFormat="1">
      <c r="A344" s="62" t="s">
        <v>642</v>
      </c>
      <c r="B344" s="100">
        <v>2000000</v>
      </c>
      <c r="C344" s="100">
        <v>0</v>
      </c>
      <c r="D344" s="100">
        <v>2000000</v>
      </c>
      <c r="E344" s="62"/>
    </row>
    <row r="345" spans="1:5" s="54" customFormat="1">
      <c r="A345" s="62" t="s">
        <v>643</v>
      </c>
      <c r="B345" s="100">
        <v>1750000</v>
      </c>
      <c r="C345" s="100">
        <v>0</v>
      </c>
      <c r="D345" s="100">
        <v>1750000</v>
      </c>
      <c r="E345" s="62"/>
    </row>
    <row r="346" spans="1:5" s="54" customFormat="1">
      <c r="A346" s="62" t="s">
        <v>661</v>
      </c>
      <c r="B346" s="100">
        <v>8000000</v>
      </c>
      <c r="C346" s="100">
        <v>2750000</v>
      </c>
      <c r="D346" s="100">
        <v>5250000</v>
      </c>
      <c r="E346" s="62"/>
    </row>
    <row r="347" spans="1:5" s="54" customFormat="1">
      <c r="A347" s="62" t="s">
        <v>645</v>
      </c>
      <c r="B347" s="100">
        <v>100000</v>
      </c>
      <c r="C347" s="100">
        <v>27105</v>
      </c>
      <c r="D347" s="100">
        <v>72895</v>
      </c>
      <c r="E347" s="62"/>
    </row>
    <row r="348" spans="1:5" s="54" customFormat="1">
      <c r="A348" s="62" t="s">
        <v>665</v>
      </c>
      <c r="B348" s="100">
        <v>500000</v>
      </c>
      <c r="C348" s="100">
        <v>0</v>
      </c>
      <c r="D348" s="100">
        <v>500000</v>
      </c>
      <c r="E348" s="62"/>
    </row>
    <row r="349" spans="1:5" s="54" customFormat="1">
      <c r="A349" s="62" t="s">
        <v>648</v>
      </c>
      <c r="B349" s="100">
        <v>7000000</v>
      </c>
      <c r="C349" s="100">
        <v>2226669</v>
      </c>
      <c r="D349" s="100">
        <v>4773331</v>
      </c>
      <c r="E349" s="62"/>
    </row>
    <row r="350" spans="1:5" s="54" customFormat="1">
      <c r="A350" s="62" t="s">
        <v>735</v>
      </c>
      <c r="B350" s="100">
        <v>0</v>
      </c>
      <c r="C350" s="100">
        <v>0</v>
      </c>
      <c r="D350" s="100">
        <v>0</v>
      </c>
      <c r="E350" s="62"/>
    </row>
    <row r="351" spans="1:5" s="54" customFormat="1">
      <c r="A351" s="62" t="s">
        <v>650</v>
      </c>
      <c r="B351" s="100">
        <v>4000000</v>
      </c>
      <c r="C351" s="100">
        <v>0</v>
      </c>
      <c r="D351" s="100">
        <v>4000000</v>
      </c>
      <c r="E351" s="62"/>
    </row>
    <row r="352" spans="1:5" s="54" customFormat="1">
      <c r="A352" s="62" t="s">
        <v>736</v>
      </c>
      <c r="B352" s="100">
        <v>500000000</v>
      </c>
      <c r="C352" s="100">
        <v>220000000</v>
      </c>
      <c r="D352" s="100">
        <v>280000000</v>
      </c>
      <c r="E352" s="62"/>
    </row>
    <row r="353" spans="1:10" s="54" customFormat="1">
      <c r="A353" s="62" t="s">
        <v>654</v>
      </c>
      <c r="B353" s="100">
        <v>12832500</v>
      </c>
      <c r="C353" s="100">
        <v>0</v>
      </c>
      <c r="D353" s="100">
        <v>12832500</v>
      </c>
      <c r="E353" s="62"/>
    </row>
    <row r="354" spans="1:10" s="54" customFormat="1">
      <c r="A354" s="62" t="s">
        <v>655</v>
      </c>
      <c r="B354" s="100">
        <v>3500000</v>
      </c>
      <c r="C354" s="100">
        <v>0</v>
      </c>
      <c r="D354" s="100">
        <v>3500000</v>
      </c>
      <c r="E354" s="62"/>
    </row>
    <row r="355" spans="1:10" s="54" customFormat="1">
      <c r="A355" s="62" t="s">
        <v>710</v>
      </c>
      <c r="B355" s="100">
        <v>2500000</v>
      </c>
      <c r="C355" s="100">
        <v>0</v>
      </c>
      <c r="D355" s="100">
        <v>2500000</v>
      </c>
      <c r="E355" s="62"/>
    </row>
    <row r="356" spans="1:10" s="54" customFormat="1">
      <c r="A356" s="62" t="s">
        <v>656</v>
      </c>
      <c r="B356" s="100">
        <v>52992716</v>
      </c>
      <c r="C356" s="100">
        <v>49408507</v>
      </c>
      <c r="D356" s="100">
        <v>3584209</v>
      </c>
      <c r="E356" s="62"/>
    </row>
    <row r="357" spans="1:10" ht="34.35" customHeight="1">
      <c r="A357" s="70" t="s">
        <v>737</v>
      </c>
      <c r="B357" s="71">
        <f>SUM(B327:B356)</f>
        <v>1303382385</v>
      </c>
      <c r="C357" s="71">
        <f t="shared" ref="C357:D357" si="8">SUM(C327:C356)</f>
        <v>745382101</v>
      </c>
      <c r="D357" s="71">
        <f t="shared" si="8"/>
        <v>558000284</v>
      </c>
      <c r="E357" s="71">
        <f>SUM(E326:E356)</f>
        <v>0</v>
      </c>
      <c r="F357" s="57"/>
      <c r="G357" s="57"/>
      <c r="H357" s="101"/>
      <c r="I357" s="101"/>
      <c r="J357" s="101">
        <v>84992621</v>
      </c>
    </row>
    <row r="358" spans="1:10" ht="34.35" customHeight="1">
      <c r="A358" s="66" t="s">
        <v>317</v>
      </c>
      <c r="B358" s="105"/>
      <c r="C358" s="105"/>
      <c r="D358" s="105"/>
      <c r="E358" s="60"/>
      <c r="G358" s="68"/>
      <c r="H358" s="68"/>
      <c r="I358" s="68"/>
    </row>
    <row r="359" spans="1:10" s="54" customFormat="1">
      <c r="A359" s="62" t="s">
        <v>738</v>
      </c>
      <c r="B359" s="100">
        <v>47819744</v>
      </c>
      <c r="C359" s="100">
        <v>34825836</v>
      </c>
      <c r="D359" s="100">
        <v>12993908</v>
      </c>
      <c r="E359" s="62"/>
    </row>
    <row r="360" spans="1:10" s="54" customFormat="1">
      <c r="A360" s="62" t="s">
        <v>618</v>
      </c>
      <c r="B360" s="100">
        <v>50000</v>
      </c>
      <c r="C360" s="100">
        <v>0</v>
      </c>
      <c r="D360" s="100">
        <v>50000</v>
      </c>
      <c r="E360" s="62"/>
    </row>
    <row r="361" spans="1:10" s="54" customFormat="1">
      <c r="A361" s="62" t="s">
        <v>620</v>
      </c>
      <c r="B361" s="100">
        <v>900000</v>
      </c>
      <c r="C361" s="100">
        <v>52260</v>
      </c>
      <c r="D361" s="100">
        <v>847740</v>
      </c>
      <c r="E361" s="62"/>
    </row>
    <row r="362" spans="1:10" s="54" customFormat="1">
      <c r="A362" s="62" t="s">
        <v>621</v>
      </c>
      <c r="B362" s="100">
        <v>5000</v>
      </c>
      <c r="C362" s="100">
        <v>0</v>
      </c>
      <c r="D362" s="100">
        <v>5000</v>
      </c>
      <c r="E362" s="62"/>
    </row>
    <row r="363" spans="1:10" s="54" customFormat="1">
      <c r="A363" s="62" t="s">
        <v>623</v>
      </c>
      <c r="B363" s="100">
        <v>800000</v>
      </c>
      <c r="C363" s="100">
        <v>777760</v>
      </c>
      <c r="D363" s="100">
        <v>22240</v>
      </c>
      <c r="E363" s="62"/>
    </row>
    <row r="364" spans="1:10" s="54" customFormat="1">
      <c r="A364" s="62" t="s">
        <v>625</v>
      </c>
      <c r="B364" s="100">
        <v>5200000</v>
      </c>
      <c r="C364" s="100">
        <v>1303690</v>
      </c>
      <c r="D364" s="100">
        <v>3896310</v>
      </c>
      <c r="E364" s="62"/>
    </row>
    <row r="365" spans="1:10" s="54" customFormat="1">
      <c r="A365" s="62" t="s">
        <v>627</v>
      </c>
      <c r="B365" s="100">
        <v>700000</v>
      </c>
      <c r="C365" s="100">
        <v>187140</v>
      </c>
      <c r="D365" s="100">
        <v>512860</v>
      </c>
      <c r="E365" s="62"/>
    </row>
    <row r="366" spans="1:10" s="54" customFormat="1">
      <c r="A366" s="62" t="s">
        <v>699</v>
      </c>
      <c r="B366" s="100">
        <v>0</v>
      </c>
      <c r="C366" s="100">
        <v>0</v>
      </c>
      <c r="D366" s="100">
        <v>0</v>
      </c>
      <c r="E366" s="62"/>
    </row>
    <row r="367" spans="1:10" s="54" customFormat="1">
      <c r="A367" s="62" t="s">
        <v>636</v>
      </c>
      <c r="B367" s="100">
        <v>2000000</v>
      </c>
      <c r="C367" s="100">
        <v>182000</v>
      </c>
      <c r="D367" s="100">
        <v>1818000</v>
      </c>
      <c r="E367" s="62"/>
    </row>
    <row r="368" spans="1:10" s="54" customFormat="1">
      <c r="A368" s="62" t="s">
        <v>637</v>
      </c>
      <c r="B368" s="100">
        <v>200000</v>
      </c>
      <c r="C368" s="100">
        <v>5000</v>
      </c>
      <c r="D368" s="100">
        <v>195000</v>
      </c>
      <c r="E368" s="62"/>
    </row>
    <row r="369" spans="1:10" s="54" customFormat="1">
      <c r="A369" s="62" t="s">
        <v>638</v>
      </c>
      <c r="B369" s="100">
        <v>841691</v>
      </c>
      <c r="C369" s="100">
        <v>68000</v>
      </c>
      <c r="D369" s="100">
        <v>773691</v>
      </c>
      <c r="E369" s="62"/>
    </row>
    <row r="370" spans="1:10" s="54" customFormat="1">
      <c r="A370" s="62" t="s">
        <v>739</v>
      </c>
      <c r="B370" s="100">
        <v>2200000</v>
      </c>
      <c r="C370" s="100">
        <v>847743</v>
      </c>
      <c r="D370" s="100">
        <v>1352257</v>
      </c>
      <c r="E370" s="62"/>
    </row>
    <row r="371" spans="1:10" s="54" customFormat="1">
      <c r="A371" s="62" t="s">
        <v>641</v>
      </c>
      <c r="B371" s="100">
        <v>300000</v>
      </c>
      <c r="C371" s="100">
        <v>299560</v>
      </c>
      <c r="D371" s="100">
        <v>440</v>
      </c>
      <c r="E371" s="62"/>
    </row>
    <row r="372" spans="1:10" s="54" customFormat="1">
      <c r="A372" s="62" t="s">
        <v>642</v>
      </c>
      <c r="B372" s="100">
        <v>3100000</v>
      </c>
      <c r="C372" s="100">
        <v>1000</v>
      </c>
      <c r="D372" s="100">
        <v>3099000</v>
      </c>
      <c r="E372" s="62"/>
    </row>
    <row r="373" spans="1:10" s="54" customFormat="1">
      <c r="A373" s="62" t="s">
        <v>643</v>
      </c>
      <c r="B373" s="100">
        <v>5000</v>
      </c>
      <c r="C373" s="100">
        <v>0</v>
      </c>
      <c r="D373" s="100">
        <v>5000</v>
      </c>
      <c r="E373" s="62"/>
    </row>
    <row r="374" spans="1:10" s="54" customFormat="1">
      <c r="A374" s="62" t="s">
        <v>661</v>
      </c>
      <c r="B374" s="100">
        <v>6271654</v>
      </c>
      <c r="C374" s="100">
        <v>2020000</v>
      </c>
      <c r="D374" s="100">
        <v>4251654</v>
      </c>
      <c r="E374" s="62"/>
    </row>
    <row r="375" spans="1:10" s="54" customFormat="1">
      <c r="A375" s="62" t="s">
        <v>740</v>
      </c>
      <c r="B375" s="100">
        <v>14000000</v>
      </c>
      <c r="C375" s="100">
        <v>5439431</v>
      </c>
      <c r="D375" s="100">
        <v>8560569</v>
      </c>
      <c r="E375" s="62"/>
    </row>
    <row r="376" spans="1:10" s="54" customFormat="1">
      <c r="A376" s="62" t="s">
        <v>645</v>
      </c>
      <c r="B376" s="100">
        <v>6000</v>
      </c>
      <c r="C376" s="100">
        <v>345</v>
      </c>
      <c r="D376" s="100">
        <v>5655</v>
      </c>
      <c r="E376" s="62"/>
    </row>
    <row r="377" spans="1:10" s="54" customFormat="1">
      <c r="A377" s="62" t="s">
        <v>665</v>
      </c>
      <c r="B377" s="100">
        <v>1000000</v>
      </c>
      <c r="C377" s="100">
        <v>0</v>
      </c>
      <c r="D377" s="100">
        <v>1000000</v>
      </c>
      <c r="E377" s="62"/>
    </row>
    <row r="378" spans="1:10" s="54" customFormat="1">
      <c r="A378" s="62" t="s">
        <v>679</v>
      </c>
      <c r="B378" s="100">
        <v>15145938</v>
      </c>
      <c r="C378" s="100">
        <v>6023941</v>
      </c>
      <c r="D378" s="100">
        <v>9121997</v>
      </c>
      <c r="E378" s="62"/>
    </row>
    <row r="379" spans="1:10" s="54" customFormat="1">
      <c r="A379" s="62" t="s">
        <v>730</v>
      </c>
      <c r="B379" s="100">
        <v>20000000</v>
      </c>
      <c r="C379" s="100">
        <v>13166180</v>
      </c>
      <c r="D379" s="100">
        <v>6833820</v>
      </c>
      <c r="E379" s="62"/>
    </row>
    <row r="380" spans="1:10" s="54" customFormat="1">
      <c r="A380" s="62" t="s">
        <v>650</v>
      </c>
      <c r="B380" s="100">
        <v>200000</v>
      </c>
      <c r="C380" s="100">
        <v>0</v>
      </c>
      <c r="D380" s="100">
        <v>200000</v>
      </c>
      <c r="E380" s="62"/>
    </row>
    <row r="381" spans="1:10" s="54" customFormat="1">
      <c r="A381" s="62" t="s">
        <v>741</v>
      </c>
      <c r="B381" s="100">
        <v>3700000</v>
      </c>
      <c r="C381" s="100">
        <v>2014400</v>
      </c>
      <c r="D381" s="100">
        <v>1685600</v>
      </c>
      <c r="E381" s="62"/>
    </row>
    <row r="382" spans="1:10" s="54" customFormat="1">
      <c r="A382" s="62" t="s">
        <v>656</v>
      </c>
      <c r="B382" s="100">
        <v>18846219</v>
      </c>
      <c r="C382" s="100">
        <v>18556653</v>
      </c>
      <c r="D382" s="100">
        <v>289566</v>
      </c>
      <c r="E382" s="62"/>
    </row>
    <row r="383" spans="1:10" ht="34.35" customHeight="1">
      <c r="A383" s="70" t="s">
        <v>742</v>
      </c>
      <c r="B383" s="71">
        <f>SUM(B359:B382)</f>
        <v>143291246</v>
      </c>
      <c r="C383" s="71">
        <f t="shared" ref="C383:D383" si="9">SUM(C359:C382)</f>
        <v>85770939</v>
      </c>
      <c r="D383" s="71">
        <f t="shared" si="9"/>
        <v>57520307</v>
      </c>
      <c r="E383" s="71">
        <f>SUM(E358:E382)</f>
        <v>0</v>
      </c>
      <c r="F383" s="57"/>
      <c r="G383" s="57"/>
      <c r="H383" s="101"/>
      <c r="I383" s="101"/>
      <c r="J383" s="101">
        <v>34628789</v>
      </c>
    </row>
    <row r="384" spans="1:10" ht="34.35" customHeight="1">
      <c r="A384" s="66" t="s">
        <v>429</v>
      </c>
      <c r="B384" s="105"/>
      <c r="C384" s="105"/>
      <c r="D384" s="105"/>
      <c r="E384" s="60"/>
      <c r="G384" s="68"/>
      <c r="H384" s="68"/>
      <c r="I384" s="68"/>
    </row>
    <row r="385" spans="1:5" s="54" customFormat="1">
      <c r="A385" s="62" t="s">
        <v>738</v>
      </c>
      <c r="B385" s="100">
        <v>57482129</v>
      </c>
      <c r="C385" s="100">
        <v>50268296</v>
      </c>
      <c r="D385" s="100">
        <v>7213833</v>
      </c>
      <c r="E385" s="62"/>
    </row>
    <row r="386" spans="1:5" s="54" customFormat="1">
      <c r="A386" s="62" t="s">
        <v>618</v>
      </c>
      <c r="B386" s="100">
        <v>150000</v>
      </c>
      <c r="C386" s="100">
        <v>0</v>
      </c>
      <c r="D386" s="100">
        <v>150000</v>
      </c>
      <c r="E386" s="62"/>
    </row>
    <row r="387" spans="1:5" s="54" customFormat="1">
      <c r="A387" s="62" t="s">
        <v>620</v>
      </c>
      <c r="B387" s="100">
        <v>500000</v>
      </c>
      <c r="C387" s="100">
        <v>0</v>
      </c>
      <c r="D387" s="100">
        <v>500000</v>
      </c>
      <c r="E387" s="62"/>
    </row>
    <row r="388" spans="1:5" s="54" customFormat="1">
      <c r="A388" s="62" t="s">
        <v>623</v>
      </c>
      <c r="B388" s="100">
        <v>500000</v>
      </c>
      <c r="C388" s="100">
        <v>184660</v>
      </c>
      <c r="D388" s="100">
        <v>315340</v>
      </c>
      <c r="E388" s="62"/>
    </row>
    <row r="389" spans="1:5" s="54" customFormat="1">
      <c r="A389" s="62" t="s">
        <v>699</v>
      </c>
      <c r="B389" s="100">
        <v>2000000</v>
      </c>
      <c r="C389" s="100">
        <v>156800</v>
      </c>
      <c r="D389" s="100">
        <v>1843200</v>
      </c>
      <c r="E389" s="62"/>
    </row>
    <row r="390" spans="1:5" s="54" customFormat="1">
      <c r="A390" s="62" t="s">
        <v>636</v>
      </c>
      <c r="B390" s="100">
        <v>2000000</v>
      </c>
      <c r="C390" s="100">
        <v>0</v>
      </c>
      <c r="D390" s="100">
        <v>2000000</v>
      </c>
      <c r="E390" s="62"/>
    </row>
    <row r="391" spans="1:5" s="54" customFormat="1">
      <c r="A391" s="62" t="s">
        <v>637</v>
      </c>
      <c r="B391" s="100">
        <v>500000</v>
      </c>
      <c r="C391" s="100">
        <v>89820</v>
      </c>
      <c r="D391" s="100">
        <v>410180</v>
      </c>
      <c r="E391" s="62"/>
    </row>
    <row r="392" spans="1:5" s="54" customFormat="1">
      <c r="A392" s="62" t="s">
        <v>638</v>
      </c>
      <c r="B392" s="100">
        <v>1000000</v>
      </c>
      <c r="C392" s="100">
        <v>628000</v>
      </c>
      <c r="D392" s="100">
        <v>372000</v>
      </c>
      <c r="E392" s="62"/>
    </row>
    <row r="393" spans="1:5" s="54" customFormat="1">
      <c r="A393" s="62" t="s">
        <v>739</v>
      </c>
      <c r="B393" s="100">
        <v>3500000</v>
      </c>
      <c r="C393" s="100">
        <v>0</v>
      </c>
      <c r="D393" s="100">
        <v>3500000</v>
      </c>
      <c r="E393" s="62"/>
    </row>
    <row r="394" spans="1:5" s="54" customFormat="1">
      <c r="A394" s="62" t="s">
        <v>639</v>
      </c>
      <c r="B394" s="100">
        <v>1500000</v>
      </c>
      <c r="C394" s="100">
        <v>58000</v>
      </c>
      <c r="D394" s="100">
        <v>1442000</v>
      </c>
      <c r="E394" s="62"/>
    </row>
    <row r="395" spans="1:5" s="54" customFormat="1">
      <c r="A395" s="62" t="s">
        <v>678</v>
      </c>
      <c r="B395" s="100">
        <v>3500000</v>
      </c>
      <c r="C395" s="100">
        <v>0</v>
      </c>
      <c r="D395" s="100">
        <v>3500000</v>
      </c>
      <c r="E395" s="62"/>
    </row>
    <row r="396" spans="1:5" s="54" customFormat="1">
      <c r="A396" s="62" t="s">
        <v>641</v>
      </c>
      <c r="B396" s="100">
        <v>800000</v>
      </c>
      <c r="C396" s="100">
        <v>173600</v>
      </c>
      <c r="D396" s="100">
        <v>626400</v>
      </c>
      <c r="E396" s="62"/>
    </row>
    <row r="397" spans="1:5" s="54" customFormat="1">
      <c r="A397" s="62" t="s">
        <v>642</v>
      </c>
      <c r="B397" s="100">
        <v>2000000</v>
      </c>
      <c r="C397" s="100">
        <v>0</v>
      </c>
      <c r="D397" s="100">
        <v>2000000</v>
      </c>
      <c r="E397" s="62"/>
    </row>
    <row r="398" spans="1:5" s="54" customFormat="1">
      <c r="A398" s="62" t="s">
        <v>661</v>
      </c>
      <c r="B398" s="100">
        <v>19200000</v>
      </c>
      <c r="C398" s="100">
        <v>8805646</v>
      </c>
      <c r="D398" s="100">
        <v>10394354</v>
      </c>
      <c r="E398" s="62"/>
    </row>
    <row r="399" spans="1:5" s="54" customFormat="1">
      <c r="A399" s="62" t="s">
        <v>645</v>
      </c>
      <c r="B399" s="100">
        <v>50000</v>
      </c>
      <c r="C399" s="100">
        <v>0</v>
      </c>
      <c r="D399" s="100">
        <v>50000</v>
      </c>
      <c r="E399" s="62"/>
    </row>
    <row r="400" spans="1:5" s="54" customFormat="1">
      <c r="A400" s="62" t="s">
        <v>665</v>
      </c>
      <c r="B400" s="100">
        <v>1000000</v>
      </c>
      <c r="C400" s="100">
        <v>0</v>
      </c>
      <c r="D400" s="100">
        <v>1000000</v>
      </c>
      <c r="E400" s="62"/>
    </row>
    <row r="401" spans="1:10" s="54" customFormat="1">
      <c r="A401" s="62" t="s">
        <v>648</v>
      </c>
      <c r="B401" s="100">
        <v>2000000</v>
      </c>
      <c r="C401" s="100">
        <v>1571530</v>
      </c>
      <c r="D401" s="100">
        <v>428470</v>
      </c>
      <c r="E401" s="62"/>
    </row>
    <row r="402" spans="1:10" s="54" customFormat="1">
      <c r="A402" s="62" t="s">
        <v>730</v>
      </c>
      <c r="B402" s="100">
        <v>50000000</v>
      </c>
      <c r="C402" s="100">
        <v>23772558</v>
      </c>
      <c r="D402" s="100">
        <v>26227442</v>
      </c>
      <c r="E402" s="62"/>
    </row>
    <row r="403" spans="1:10" s="54" customFormat="1">
      <c r="A403" s="62" t="s">
        <v>741</v>
      </c>
      <c r="B403" s="100">
        <v>7180952</v>
      </c>
      <c r="C403" s="100">
        <v>0</v>
      </c>
      <c r="D403" s="100">
        <v>7180952</v>
      </c>
      <c r="E403" s="62"/>
    </row>
    <row r="404" spans="1:10" s="54" customFormat="1">
      <c r="A404" s="62" t="s">
        <v>743</v>
      </c>
      <c r="B404" s="100">
        <v>0</v>
      </c>
      <c r="C404" s="100">
        <v>0</v>
      </c>
      <c r="D404" s="100">
        <v>0</v>
      </c>
      <c r="E404" s="62"/>
    </row>
    <row r="405" spans="1:10" s="54" customFormat="1">
      <c r="A405" s="62" t="s">
        <v>655</v>
      </c>
      <c r="B405" s="100">
        <v>500000</v>
      </c>
      <c r="C405" s="100">
        <v>0</v>
      </c>
      <c r="D405" s="100">
        <v>500000</v>
      </c>
      <c r="E405" s="62"/>
    </row>
    <row r="406" spans="1:10" s="54" customFormat="1">
      <c r="A406" s="62" t="s">
        <v>656</v>
      </c>
      <c r="B406" s="100">
        <v>25315015</v>
      </c>
      <c r="C406" s="100">
        <v>25080084</v>
      </c>
      <c r="D406" s="100">
        <v>234931</v>
      </c>
      <c r="E406" s="62"/>
    </row>
    <row r="407" spans="1:10" ht="34.35" customHeight="1">
      <c r="A407" s="70" t="s">
        <v>744</v>
      </c>
      <c r="B407" s="71">
        <f>SUM(B385:B406)</f>
        <v>180678096</v>
      </c>
      <c r="C407" s="71">
        <f t="shared" ref="C407:D407" si="10">SUM(C385:C406)</f>
        <v>110788994</v>
      </c>
      <c r="D407" s="71">
        <f t="shared" si="10"/>
        <v>69889102</v>
      </c>
      <c r="E407" s="71">
        <f>SUM(E384:E406)</f>
        <v>0</v>
      </c>
      <c r="F407" s="57"/>
      <c r="G407" s="57"/>
      <c r="H407" s="101"/>
      <c r="I407" s="101"/>
      <c r="J407" s="101">
        <v>63962476</v>
      </c>
    </row>
    <row r="408" spans="1:10" ht="34.35" customHeight="1">
      <c r="A408" s="110" t="s">
        <v>530</v>
      </c>
      <c r="B408" s="99"/>
      <c r="C408" s="99"/>
      <c r="D408" s="99"/>
      <c r="E408" s="60"/>
    </row>
    <row r="409" spans="1:10" s="54" customFormat="1">
      <c r="A409" s="62" t="s">
        <v>738</v>
      </c>
      <c r="B409" s="100">
        <v>23681817</v>
      </c>
      <c r="C409" s="100">
        <v>19431966</v>
      </c>
      <c r="D409" s="100">
        <v>4249851</v>
      </c>
      <c r="E409" s="62"/>
    </row>
    <row r="410" spans="1:10" s="54" customFormat="1">
      <c r="A410" s="62" t="s">
        <v>745</v>
      </c>
      <c r="B410" s="100">
        <v>1800000</v>
      </c>
      <c r="C410" s="100">
        <v>0</v>
      </c>
      <c r="D410" s="100">
        <v>1800000</v>
      </c>
      <c r="E410" s="62"/>
    </row>
    <row r="411" spans="1:10" s="54" customFormat="1">
      <c r="A411" s="62" t="s">
        <v>618</v>
      </c>
      <c r="B411" s="100">
        <v>0</v>
      </c>
      <c r="C411" s="100">
        <v>0</v>
      </c>
      <c r="D411" s="100">
        <v>0</v>
      </c>
      <c r="E411" s="62"/>
    </row>
    <row r="412" spans="1:10" s="54" customFormat="1">
      <c r="A412" s="62" t="s">
        <v>620</v>
      </c>
      <c r="B412" s="100">
        <v>603000</v>
      </c>
      <c r="C412" s="100">
        <v>0</v>
      </c>
      <c r="D412" s="100">
        <v>603000</v>
      </c>
      <c r="E412" s="62"/>
    </row>
    <row r="413" spans="1:10" s="54" customFormat="1">
      <c r="A413" s="62" t="s">
        <v>698</v>
      </c>
      <c r="B413" s="100">
        <v>1360640</v>
      </c>
      <c r="C413" s="100">
        <v>960480</v>
      </c>
      <c r="D413" s="100">
        <v>400160</v>
      </c>
      <c r="E413" s="62"/>
    </row>
    <row r="414" spans="1:10" s="54" customFormat="1">
      <c r="A414" s="62" t="s">
        <v>621</v>
      </c>
      <c r="B414" s="100">
        <v>3000</v>
      </c>
      <c r="C414" s="100">
        <v>0</v>
      </c>
      <c r="D414" s="100">
        <v>3000</v>
      </c>
      <c r="E414" s="62"/>
    </row>
    <row r="415" spans="1:10" s="54" customFormat="1">
      <c r="A415" s="62" t="s">
        <v>746</v>
      </c>
      <c r="B415" s="100">
        <v>8110000</v>
      </c>
      <c r="C415" s="100">
        <v>0</v>
      </c>
      <c r="D415" s="100">
        <v>8110000</v>
      </c>
      <c r="E415" s="62"/>
    </row>
    <row r="416" spans="1:10" s="54" customFormat="1">
      <c r="A416" s="62" t="s">
        <v>623</v>
      </c>
      <c r="B416" s="100">
        <v>950000</v>
      </c>
      <c r="C416" s="100">
        <v>318355</v>
      </c>
      <c r="D416" s="100">
        <v>631645</v>
      </c>
      <c r="E416" s="62"/>
    </row>
    <row r="417" spans="1:5" s="54" customFormat="1">
      <c r="A417" s="62" t="s">
        <v>624</v>
      </c>
      <c r="B417" s="100">
        <v>500000</v>
      </c>
      <c r="C417" s="100">
        <v>0</v>
      </c>
      <c r="D417" s="100">
        <v>500000</v>
      </c>
      <c r="E417" s="62"/>
    </row>
    <row r="418" spans="1:5" s="54" customFormat="1">
      <c r="A418" s="62" t="s">
        <v>625</v>
      </c>
      <c r="B418" s="100">
        <v>4050000</v>
      </c>
      <c r="C418" s="100">
        <v>407000</v>
      </c>
      <c r="D418" s="100">
        <v>3643000</v>
      </c>
      <c r="E418" s="62"/>
    </row>
    <row r="419" spans="1:5" s="54" customFormat="1">
      <c r="A419" s="62" t="s">
        <v>747</v>
      </c>
      <c r="B419" s="100">
        <v>305000</v>
      </c>
      <c r="C419" s="100">
        <v>0</v>
      </c>
      <c r="D419" s="100">
        <v>305000</v>
      </c>
      <c r="E419" s="62"/>
    </row>
    <row r="420" spans="1:5" s="54" customFormat="1">
      <c r="A420" s="62" t="s">
        <v>627</v>
      </c>
      <c r="B420" s="100">
        <v>358249</v>
      </c>
      <c r="C420" s="100">
        <v>40400</v>
      </c>
      <c r="D420" s="100">
        <v>317849</v>
      </c>
      <c r="E420" s="62"/>
    </row>
    <row r="421" spans="1:5" s="54" customFormat="1">
      <c r="A421" s="62" t="s">
        <v>748</v>
      </c>
      <c r="B421" s="100">
        <v>1500000</v>
      </c>
      <c r="C421" s="100">
        <v>333815</v>
      </c>
      <c r="D421" s="100">
        <v>1166185</v>
      </c>
      <c r="E421" s="62"/>
    </row>
    <row r="422" spans="1:5" s="54" customFormat="1">
      <c r="A422" s="62" t="s">
        <v>630</v>
      </c>
      <c r="B422" s="100">
        <v>100000</v>
      </c>
      <c r="C422" s="100">
        <v>0</v>
      </c>
      <c r="D422" s="100">
        <v>100000</v>
      </c>
      <c r="E422" s="62"/>
    </row>
    <row r="423" spans="1:5" s="54" customFormat="1">
      <c r="A423" s="62" t="s">
        <v>631</v>
      </c>
      <c r="B423" s="100">
        <v>20000</v>
      </c>
      <c r="C423" s="100">
        <v>0</v>
      </c>
      <c r="D423" s="100">
        <v>20000</v>
      </c>
      <c r="E423" s="62"/>
    </row>
    <row r="424" spans="1:5" s="54" customFormat="1">
      <c r="A424" s="62" t="s">
        <v>632</v>
      </c>
      <c r="B424" s="100">
        <v>2945817</v>
      </c>
      <c r="C424" s="100">
        <v>0</v>
      </c>
      <c r="D424" s="100">
        <v>2945817</v>
      </c>
      <c r="E424" s="62"/>
    </row>
    <row r="425" spans="1:5" s="54" customFormat="1">
      <c r="A425" s="62" t="s">
        <v>713</v>
      </c>
      <c r="B425" s="100">
        <v>1500000</v>
      </c>
      <c r="C425" s="100">
        <v>868093</v>
      </c>
      <c r="D425" s="100">
        <v>631907</v>
      </c>
      <c r="E425" s="62"/>
    </row>
    <row r="426" spans="1:5" s="54" customFormat="1">
      <c r="A426" s="62" t="s">
        <v>634</v>
      </c>
      <c r="B426" s="100">
        <v>300000</v>
      </c>
      <c r="C426" s="100">
        <v>51580</v>
      </c>
      <c r="D426" s="100">
        <v>248420</v>
      </c>
      <c r="E426" s="62"/>
    </row>
    <row r="427" spans="1:5" s="54" customFormat="1">
      <c r="A427" s="62" t="s">
        <v>636</v>
      </c>
      <c r="B427" s="100">
        <v>500000</v>
      </c>
      <c r="C427" s="100">
        <v>0</v>
      </c>
      <c r="D427" s="100">
        <v>500000</v>
      </c>
      <c r="E427" s="62"/>
    </row>
    <row r="428" spans="1:5" s="54" customFormat="1">
      <c r="A428" s="62" t="s">
        <v>637</v>
      </c>
      <c r="B428" s="100">
        <v>412000</v>
      </c>
      <c r="C428" s="100">
        <v>78605</v>
      </c>
      <c r="D428" s="100">
        <v>333395</v>
      </c>
      <c r="E428" s="62"/>
    </row>
    <row r="429" spans="1:5" s="54" customFormat="1">
      <c r="A429" s="62" t="s">
        <v>638</v>
      </c>
      <c r="B429" s="100">
        <v>894183</v>
      </c>
      <c r="C429" s="100">
        <v>0</v>
      </c>
      <c r="D429" s="100">
        <v>894183</v>
      </c>
      <c r="E429" s="62"/>
    </row>
    <row r="430" spans="1:5" s="54" customFormat="1">
      <c r="A430" s="62" t="s">
        <v>639</v>
      </c>
      <c r="B430" s="100">
        <v>400000</v>
      </c>
      <c r="C430" s="100">
        <v>0</v>
      </c>
      <c r="D430" s="100">
        <v>400000</v>
      </c>
      <c r="E430" s="62"/>
    </row>
    <row r="431" spans="1:5" s="54" customFormat="1">
      <c r="A431" s="62" t="s">
        <v>674</v>
      </c>
      <c r="B431" s="100">
        <v>600000</v>
      </c>
      <c r="C431" s="100">
        <v>0</v>
      </c>
      <c r="D431" s="100">
        <v>600000</v>
      </c>
      <c r="E431" s="62"/>
    </row>
    <row r="432" spans="1:5" s="54" customFormat="1">
      <c r="A432" s="62" t="s">
        <v>641</v>
      </c>
      <c r="B432" s="100">
        <v>350000</v>
      </c>
      <c r="C432" s="100">
        <v>0</v>
      </c>
      <c r="D432" s="100">
        <v>350000</v>
      </c>
      <c r="E432" s="62"/>
    </row>
    <row r="433" spans="1:5" s="54" customFormat="1">
      <c r="A433" s="62" t="s">
        <v>642</v>
      </c>
      <c r="B433" s="100">
        <v>550000</v>
      </c>
      <c r="C433" s="100">
        <v>0</v>
      </c>
      <c r="D433" s="100">
        <v>550000</v>
      </c>
      <c r="E433" s="62"/>
    </row>
    <row r="434" spans="1:5" s="54" customFormat="1">
      <c r="A434" s="62" t="s">
        <v>643</v>
      </c>
      <c r="B434" s="100">
        <v>75000</v>
      </c>
      <c r="C434" s="100">
        <v>0</v>
      </c>
      <c r="D434" s="100">
        <v>75000</v>
      </c>
      <c r="E434" s="62"/>
    </row>
    <row r="435" spans="1:5" s="54" customFormat="1">
      <c r="A435" s="62" t="s">
        <v>644</v>
      </c>
      <c r="B435" s="100">
        <v>980000</v>
      </c>
      <c r="C435" s="100">
        <v>0</v>
      </c>
      <c r="D435" s="100">
        <v>980000</v>
      </c>
      <c r="E435" s="62"/>
    </row>
    <row r="436" spans="1:5" s="54" customFormat="1">
      <c r="A436" s="62" t="s">
        <v>645</v>
      </c>
      <c r="B436" s="100">
        <v>5000</v>
      </c>
      <c r="C436" s="100">
        <v>0</v>
      </c>
      <c r="D436" s="100">
        <v>5000</v>
      </c>
      <c r="E436" s="62"/>
    </row>
    <row r="437" spans="1:5" s="54" customFormat="1">
      <c r="A437" s="62" t="s">
        <v>703</v>
      </c>
      <c r="B437" s="100">
        <v>220000</v>
      </c>
      <c r="C437" s="100">
        <v>0</v>
      </c>
      <c r="D437" s="100">
        <v>220000</v>
      </c>
      <c r="E437" s="62"/>
    </row>
    <row r="438" spans="1:5" s="54" customFormat="1">
      <c r="A438" s="62" t="s">
        <v>665</v>
      </c>
      <c r="B438" s="100">
        <v>350000</v>
      </c>
      <c r="C438" s="100">
        <v>0</v>
      </c>
      <c r="D438" s="100">
        <v>350000</v>
      </c>
      <c r="E438" s="62"/>
    </row>
    <row r="439" spans="1:5" s="54" customFormat="1">
      <c r="A439" s="62" t="s">
        <v>648</v>
      </c>
      <c r="B439" s="100">
        <v>1050000</v>
      </c>
      <c r="C439" s="100">
        <v>621040</v>
      </c>
      <c r="D439" s="100">
        <v>428960</v>
      </c>
      <c r="E439" s="62"/>
    </row>
    <row r="440" spans="1:5" s="54" customFormat="1">
      <c r="A440" s="62" t="s">
        <v>730</v>
      </c>
      <c r="B440" s="100">
        <v>312300</v>
      </c>
      <c r="C440" s="100">
        <v>0</v>
      </c>
      <c r="D440" s="100">
        <v>312300</v>
      </c>
      <c r="E440" s="62"/>
    </row>
    <row r="441" spans="1:5" s="54" customFormat="1">
      <c r="A441" s="62" t="s">
        <v>650</v>
      </c>
      <c r="B441" s="100">
        <v>81700</v>
      </c>
      <c r="C441" s="100">
        <v>0</v>
      </c>
      <c r="D441" s="100">
        <v>81700</v>
      </c>
      <c r="E441" s="62"/>
    </row>
    <row r="442" spans="1:5" s="54" customFormat="1">
      <c r="A442" s="62" t="s">
        <v>651</v>
      </c>
      <c r="B442" s="100">
        <v>1572821</v>
      </c>
      <c r="C442" s="100">
        <v>0</v>
      </c>
      <c r="D442" s="100">
        <v>1572821</v>
      </c>
      <c r="E442" s="62"/>
    </row>
    <row r="443" spans="1:5" s="54" customFormat="1">
      <c r="A443" s="62" t="s">
        <v>652</v>
      </c>
      <c r="B443" s="100">
        <v>2532717</v>
      </c>
      <c r="C443" s="100">
        <v>0</v>
      </c>
      <c r="D443" s="100">
        <v>2532717</v>
      </c>
      <c r="E443" s="62"/>
    </row>
    <row r="444" spans="1:5" s="54" customFormat="1">
      <c r="A444" s="62" t="s">
        <v>654</v>
      </c>
      <c r="B444" s="100">
        <v>278934</v>
      </c>
      <c r="C444" s="100">
        <v>0</v>
      </c>
      <c r="D444" s="100">
        <v>278934</v>
      </c>
      <c r="E444" s="62"/>
    </row>
    <row r="445" spans="1:5" s="54" customFormat="1">
      <c r="A445" s="62" t="s">
        <v>655</v>
      </c>
      <c r="B445" s="100">
        <v>450000</v>
      </c>
      <c r="C445" s="100">
        <v>0</v>
      </c>
      <c r="D445" s="100">
        <v>450000</v>
      </c>
      <c r="E445" s="62"/>
    </row>
    <row r="446" spans="1:5" s="54" customFormat="1">
      <c r="A446" s="62" t="s">
        <v>682</v>
      </c>
      <c r="B446" s="100">
        <v>230000</v>
      </c>
      <c r="C446" s="100">
        <v>0</v>
      </c>
      <c r="D446" s="100">
        <v>230000</v>
      </c>
      <c r="E446" s="62"/>
    </row>
    <row r="447" spans="1:5" s="54" customFormat="1">
      <c r="A447" s="62" t="s">
        <v>711</v>
      </c>
      <c r="B447" s="100">
        <v>420000</v>
      </c>
      <c r="C447" s="100">
        <v>0</v>
      </c>
      <c r="D447" s="100">
        <v>420000</v>
      </c>
      <c r="E447" s="62"/>
    </row>
    <row r="448" spans="1:5" s="54" customFormat="1">
      <c r="A448" s="62" t="s">
        <v>656</v>
      </c>
      <c r="B448" s="100">
        <v>45867484</v>
      </c>
      <c r="C448" s="100">
        <v>47576608</v>
      </c>
      <c r="D448" s="100">
        <v>-1709124</v>
      </c>
      <c r="E448" s="62"/>
    </row>
    <row r="449" spans="1:10" ht="34.35" customHeight="1">
      <c r="A449" s="70" t="s">
        <v>749</v>
      </c>
      <c r="B449" s="111">
        <f>SUM(B409:B448)</f>
        <v>106219662</v>
      </c>
      <c r="C449" s="111">
        <f t="shared" ref="C449:D449" si="11">SUM(C409:C448)</f>
        <v>70687942</v>
      </c>
      <c r="D449" s="111">
        <f t="shared" si="11"/>
        <v>35531720</v>
      </c>
      <c r="E449" s="84"/>
      <c r="F449" s="54"/>
      <c r="G449" s="54"/>
      <c r="H449" s="112"/>
      <c r="I449" s="112"/>
      <c r="J449" s="112">
        <v>4453798</v>
      </c>
    </row>
    <row r="450" spans="1:10" ht="34.35" customHeight="1">
      <c r="A450" s="110" t="s">
        <v>539</v>
      </c>
      <c r="B450" s="113"/>
      <c r="C450" s="113"/>
      <c r="D450" s="113"/>
      <c r="E450" s="76"/>
      <c r="H450" s="69"/>
    </row>
    <row r="451" spans="1:10" s="54" customFormat="1">
      <c r="A451" s="62" t="s">
        <v>616</v>
      </c>
      <c r="B451" s="100">
        <v>33018286</v>
      </c>
      <c r="C451" s="100">
        <v>18975699</v>
      </c>
      <c r="D451" s="100">
        <v>14042587</v>
      </c>
      <c r="E451" s="62"/>
    </row>
    <row r="452" spans="1:10" s="54" customFormat="1">
      <c r="A452" s="62" t="s">
        <v>617</v>
      </c>
      <c r="B452" s="100">
        <v>150000</v>
      </c>
      <c r="C452" s="100">
        <v>0</v>
      </c>
      <c r="D452" s="100">
        <v>150000</v>
      </c>
      <c r="E452" s="62"/>
    </row>
    <row r="453" spans="1:10" s="54" customFormat="1">
      <c r="A453" s="62" t="s">
        <v>618</v>
      </c>
      <c r="B453" s="100">
        <v>400000</v>
      </c>
      <c r="C453" s="100">
        <v>0</v>
      </c>
      <c r="D453" s="100">
        <v>400000</v>
      </c>
      <c r="E453" s="62"/>
    </row>
    <row r="454" spans="1:10" s="54" customFormat="1">
      <c r="A454" s="62" t="s">
        <v>619</v>
      </c>
      <c r="B454" s="100">
        <v>20000</v>
      </c>
      <c r="C454" s="100">
        <v>0</v>
      </c>
      <c r="D454" s="100">
        <v>20000</v>
      </c>
      <c r="E454" s="62"/>
    </row>
    <row r="455" spans="1:10" s="54" customFormat="1">
      <c r="A455" s="62" t="s">
        <v>620</v>
      </c>
      <c r="B455" s="100">
        <v>1000000</v>
      </c>
      <c r="C455" s="100">
        <v>0</v>
      </c>
      <c r="D455" s="100">
        <v>1000000</v>
      </c>
      <c r="E455" s="62"/>
    </row>
    <row r="456" spans="1:10" s="54" customFormat="1">
      <c r="A456" s="62" t="s">
        <v>623</v>
      </c>
      <c r="B456" s="100">
        <v>1500000</v>
      </c>
      <c r="C456" s="100">
        <v>0</v>
      </c>
      <c r="D456" s="100">
        <v>1500000</v>
      </c>
      <c r="E456" s="62"/>
    </row>
    <row r="457" spans="1:10" s="54" customFormat="1">
      <c r="A457" s="62" t="s">
        <v>624</v>
      </c>
      <c r="B457" s="100">
        <v>1500000</v>
      </c>
      <c r="C457" s="100">
        <v>0</v>
      </c>
      <c r="D457" s="100">
        <v>1500000</v>
      </c>
      <c r="E457" s="62"/>
    </row>
    <row r="458" spans="1:10" s="54" customFormat="1">
      <c r="A458" s="62" t="s">
        <v>625</v>
      </c>
      <c r="B458" s="100">
        <v>11000000</v>
      </c>
      <c r="C458" s="100">
        <v>1069550</v>
      </c>
      <c r="D458" s="100">
        <v>9930450</v>
      </c>
      <c r="E458" s="62"/>
    </row>
    <row r="459" spans="1:10" s="54" customFormat="1">
      <c r="A459" s="62" t="s">
        <v>670</v>
      </c>
      <c r="B459" s="100">
        <v>1000000</v>
      </c>
      <c r="C459" s="100">
        <v>0</v>
      </c>
      <c r="D459" s="100">
        <v>1000000</v>
      </c>
      <c r="E459" s="62"/>
    </row>
    <row r="460" spans="1:10" s="54" customFormat="1">
      <c r="A460" s="62" t="s">
        <v>630</v>
      </c>
      <c r="B460" s="100">
        <v>500000</v>
      </c>
      <c r="C460" s="100">
        <v>9500</v>
      </c>
      <c r="D460" s="100">
        <v>490500</v>
      </c>
      <c r="E460" s="62"/>
    </row>
    <row r="461" spans="1:10" s="54" customFormat="1">
      <c r="A461" s="62" t="s">
        <v>631</v>
      </c>
      <c r="B461" s="100">
        <v>150000</v>
      </c>
      <c r="C461" s="100">
        <v>0</v>
      </c>
      <c r="D461" s="100">
        <v>150000</v>
      </c>
      <c r="E461" s="62"/>
    </row>
    <row r="462" spans="1:10" s="54" customFormat="1">
      <c r="A462" s="62" t="s">
        <v>634</v>
      </c>
      <c r="B462" s="100">
        <v>2000000</v>
      </c>
      <c r="C462" s="100">
        <v>0</v>
      </c>
      <c r="D462" s="100">
        <v>2000000</v>
      </c>
      <c r="E462" s="62"/>
    </row>
    <row r="463" spans="1:10" s="54" customFormat="1">
      <c r="A463" s="62" t="s">
        <v>636</v>
      </c>
      <c r="B463" s="100">
        <v>1500000</v>
      </c>
      <c r="C463" s="100">
        <v>0</v>
      </c>
      <c r="D463" s="100">
        <v>1500000</v>
      </c>
      <c r="E463" s="62"/>
    </row>
    <row r="464" spans="1:10" s="54" customFormat="1">
      <c r="A464" s="62" t="s">
        <v>637</v>
      </c>
      <c r="B464" s="100">
        <v>1000000</v>
      </c>
      <c r="C464" s="100">
        <v>219705</v>
      </c>
      <c r="D464" s="100">
        <v>780295</v>
      </c>
      <c r="E464" s="62"/>
    </row>
    <row r="465" spans="1:5" s="54" customFormat="1">
      <c r="A465" s="62" t="s">
        <v>638</v>
      </c>
      <c r="B465" s="100">
        <v>6000000</v>
      </c>
      <c r="C465" s="100">
        <v>0</v>
      </c>
      <c r="D465" s="100">
        <v>6000000</v>
      </c>
      <c r="E465" s="62"/>
    </row>
    <row r="466" spans="1:5" s="54" customFormat="1">
      <c r="A466" s="62" t="s">
        <v>639</v>
      </c>
      <c r="B466" s="100">
        <v>600000</v>
      </c>
      <c r="C466" s="100">
        <v>0</v>
      </c>
      <c r="D466" s="100">
        <v>600000</v>
      </c>
      <c r="E466" s="62"/>
    </row>
    <row r="467" spans="1:5" s="54" customFormat="1">
      <c r="A467" s="62" t="s">
        <v>641</v>
      </c>
      <c r="B467" s="100">
        <v>1500000</v>
      </c>
      <c r="C467" s="100">
        <v>0</v>
      </c>
      <c r="D467" s="100">
        <v>1500000</v>
      </c>
      <c r="E467" s="62"/>
    </row>
    <row r="468" spans="1:5" s="54" customFormat="1">
      <c r="A468" s="62" t="s">
        <v>642</v>
      </c>
      <c r="B468" s="100">
        <v>1500000</v>
      </c>
      <c r="C468" s="100">
        <v>0</v>
      </c>
      <c r="D468" s="100">
        <v>1500000</v>
      </c>
      <c r="E468" s="62"/>
    </row>
    <row r="469" spans="1:5" s="54" customFormat="1">
      <c r="A469" s="62" t="s">
        <v>643</v>
      </c>
      <c r="B469" s="100">
        <v>150000</v>
      </c>
      <c r="C469" s="100">
        <v>0</v>
      </c>
      <c r="D469" s="100">
        <v>150000</v>
      </c>
      <c r="E469" s="62"/>
    </row>
    <row r="470" spans="1:5" s="54" customFormat="1">
      <c r="A470" s="62" t="s">
        <v>661</v>
      </c>
      <c r="B470" s="100">
        <v>3000000</v>
      </c>
      <c r="C470" s="100">
        <v>36210</v>
      </c>
      <c r="D470" s="100">
        <v>2963790</v>
      </c>
      <c r="E470" s="62"/>
    </row>
    <row r="471" spans="1:5" s="54" customFormat="1">
      <c r="A471" s="62" t="s">
        <v>645</v>
      </c>
      <c r="B471" s="100">
        <v>15000</v>
      </c>
      <c r="C471" s="100">
        <v>0</v>
      </c>
      <c r="D471" s="100">
        <v>15000</v>
      </c>
      <c r="E471" s="62"/>
    </row>
    <row r="472" spans="1:5" s="54" customFormat="1">
      <c r="A472" s="62" t="s">
        <v>646</v>
      </c>
      <c r="B472" s="100">
        <v>670000</v>
      </c>
      <c r="C472" s="100">
        <v>0</v>
      </c>
      <c r="D472" s="100">
        <v>670000</v>
      </c>
      <c r="E472" s="62"/>
    </row>
    <row r="473" spans="1:5" s="54" customFormat="1">
      <c r="A473" s="62" t="s">
        <v>648</v>
      </c>
      <c r="B473" s="100">
        <v>1500000</v>
      </c>
      <c r="C473" s="100">
        <v>0</v>
      </c>
      <c r="D473" s="100">
        <v>1500000</v>
      </c>
      <c r="E473" s="62"/>
    </row>
    <row r="474" spans="1:5" s="54" customFormat="1">
      <c r="A474" s="62" t="s">
        <v>679</v>
      </c>
      <c r="B474" s="100">
        <v>0</v>
      </c>
      <c r="C474" s="100">
        <v>0</v>
      </c>
      <c r="D474" s="100">
        <v>0</v>
      </c>
      <c r="E474" s="62"/>
    </row>
    <row r="475" spans="1:5" s="54" customFormat="1">
      <c r="A475" s="62" t="s">
        <v>649</v>
      </c>
      <c r="B475" s="100">
        <v>500000</v>
      </c>
      <c r="C475" s="100">
        <v>0</v>
      </c>
      <c r="D475" s="100">
        <v>500000</v>
      </c>
      <c r="E475" s="62"/>
    </row>
    <row r="476" spans="1:5" s="54" customFormat="1">
      <c r="A476" s="62" t="s">
        <v>650</v>
      </c>
      <c r="B476" s="100">
        <v>1500000</v>
      </c>
      <c r="C476" s="100">
        <v>0</v>
      </c>
      <c r="D476" s="100">
        <v>1500000</v>
      </c>
      <c r="E476" s="62"/>
    </row>
    <row r="477" spans="1:5" s="54" customFormat="1">
      <c r="A477" s="62" t="s">
        <v>651</v>
      </c>
      <c r="B477" s="100">
        <v>500000</v>
      </c>
      <c r="C477" s="100">
        <v>0</v>
      </c>
      <c r="D477" s="100">
        <v>500000</v>
      </c>
      <c r="E477" s="62"/>
    </row>
    <row r="478" spans="1:5" s="54" customFormat="1">
      <c r="A478" s="62" t="s">
        <v>750</v>
      </c>
      <c r="B478" s="100">
        <v>400000</v>
      </c>
      <c r="C478" s="100">
        <v>0</v>
      </c>
      <c r="D478" s="100">
        <v>400000</v>
      </c>
      <c r="E478" s="62"/>
    </row>
    <row r="479" spans="1:5" s="54" customFormat="1">
      <c r="A479" s="62" t="s">
        <v>654</v>
      </c>
      <c r="B479" s="100">
        <v>800000</v>
      </c>
      <c r="C479" s="100">
        <v>0</v>
      </c>
      <c r="D479" s="100">
        <v>800000</v>
      </c>
      <c r="E479" s="62"/>
    </row>
    <row r="480" spans="1:5" s="54" customFormat="1">
      <c r="A480" s="62" t="s">
        <v>655</v>
      </c>
      <c r="B480" s="100">
        <v>1500000</v>
      </c>
      <c r="C480" s="100">
        <v>0</v>
      </c>
      <c r="D480" s="100">
        <v>1500000</v>
      </c>
      <c r="E480" s="62"/>
    </row>
    <row r="481" spans="1:9" s="54" customFormat="1">
      <c r="A481" s="62" t="s">
        <v>656</v>
      </c>
      <c r="B481" s="100">
        <v>10154694</v>
      </c>
      <c r="C481" s="100">
        <v>8012266</v>
      </c>
      <c r="D481" s="100">
        <v>2142428</v>
      </c>
      <c r="E481" s="62"/>
    </row>
    <row r="482" spans="1:9" ht="34.35" customHeight="1">
      <c r="A482" s="70" t="s">
        <v>751</v>
      </c>
      <c r="B482" s="111">
        <f>SUM(B451:B481)</f>
        <v>85027980</v>
      </c>
      <c r="C482" s="111">
        <f t="shared" ref="C482:D482" si="12">SUM(C451:C481)</f>
        <v>28322930</v>
      </c>
      <c r="D482" s="111">
        <f t="shared" si="12"/>
        <v>56705050</v>
      </c>
      <c r="E482" s="103"/>
      <c r="F482" s="69"/>
      <c r="G482" s="65"/>
      <c r="H482" s="65"/>
      <c r="I482" s="65"/>
    </row>
    <row r="483" spans="1:9" ht="34.35" customHeight="1">
      <c r="A483" s="110" t="s">
        <v>543</v>
      </c>
      <c r="B483" s="99"/>
      <c r="C483" s="99"/>
      <c r="D483" s="99"/>
      <c r="E483" s="60"/>
      <c r="G483" s="69"/>
      <c r="H483" s="69"/>
    </row>
    <row r="484" spans="1:9" s="54" customFormat="1">
      <c r="A484" s="62" t="s">
        <v>616</v>
      </c>
      <c r="B484" s="100">
        <v>201176390</v>
      </c>
      <c r="C484" s="100">
        <v>158541378</v>
      </c>
      <c r="D484" s="100">
        <v>42635012</v>
      </c>
      <c r="E484" s="62"/>
    </row>
    <row r="485" spans="1:9" s="54" customFormat="1">
      <c r="A485" s="62" t="s">
        <v>618</v>
      </c>
      <c r="B485" s="100">
        <v>400000</v>
      </c>
      <c r="C485" s="100">
        <v>0</v>
      </c>
      <c r="D485" s="100">
        <v>400000</v>
      </c>
      <c r="E485" s="62"/>
    </row>
    <row r="486" spans="1:9" s="54" customFormat="1">
      <c r="A486" s="62" t="s">
        <v>621</v>
      </c>
      <c r="B486" s="100">
        <v>430888</v>
      </c>
      <c r="C486" s="100">
        <v>0</v>
      </c>
      <c r="D486" s="100">
        <v>430888</v>
      </c>
      <c r="E486" s="62"/>
    </row>
    <row r="487" spans="1:9" s="54" customFormat="1">
      <c r="A487" s="62" t="s">
        <v>623</v>
      </c>
      <c r="B487" s="100">
        <v>800000</v>
      </c>
      <c r="C487" s="100">
        <v>0</v>
      </c>
      <c r="D487" s="100">
        <v>800000</v>
      </c>
      <c r="E487" s="62"/>
    </row>
    <row r="488" spans="1:9" s="54" customFormat="1">
      <c r="A488" s="62" t="s">
        <v>624</v>
      </c>
      <c r="B488" s="100">
        <v>800000</v>
      </c>
      <c r="C488" s="100">
        <v>0</v>
      </c>
      <c r="D488" s="100">
        <v>800000</v>
      </c>
      <c r="E488" s="62"/>
    </row>
    <row r="489" spans="1:9" s="54" customFormat="1">
      <c r="A489" s="62" t="s">
        <v>625</v>
      </c>
      <c r="B489" s="100">
        <v>5406100</v>
      </c>
      <c r="C489" s="100">
        <v>0</v>
      </c>
      <c r="D489" s="100">
        <v>5406100</v>
      </c>
      <c r="E489" s="62"/>
    </row>
    <row r="490" spans="1:9" s="54" customFormat="1">
      <c r="A490" s="62" t="s">
        <v>630</v>
      </c>
      <c r="B490" s="100">
        <v>200000</v>
      </c>
      <c r="C490" s="100">
        <v>0</v>
      </c>
      <c r="D490" s="100">
        <v>200000</v>
      </c>
      <c r="E490" s="62"/>
    </row>
    <row r="491" spans="1:9" s="54" customFormat="1">
      <c r="A491" s="62" t="s">
        <v>752</v>
      </c>
      <c r="B491" s="100">
        <v>697747</v>
      </c>
      <c r="C491" s="100">
        <v>0</v>
      </c>
      <c r="D491" s="100">
        <v>697747</v>
      </c>
      <c r="E491" s="62"/>
    </row>
    <row r="492" spans="1:9" s="54" customFormat="1">
      <c r="A492" s="62" t="s">
        <v>753</v>
      </c>
      <c r="B492" s="100">
        <v>500000</v>
      </c>
      <c r="C492" s="100">
        <v>0</v>
      </c>
      <c r="D492" s="100">
        <v>500000</v>
      </c>
      <c r="E492" s="62"/>
    </row>
    <row r="493" spans="1:9" s="54" customFormat="1">
      <c r="A493" s="62" t="s">
        <v>637</v>
      </c>
      <c r="B493" s="100">
        <v>1451200</v>
      </c>
      <c r="C493" s="100">
        <v>0</v>
      </c>
      <c r="D493" s="100">
        <v>1451200</v>
      </c>
      <c r="E493" s="62"/>
    </row>
    <row r="494" spans="1:9" s="54" customFormat="1">
      <c r="A494" s="62" t="s">
        <v>716</v>
      </c>
      <c r="B494" s="100">
        <v>8893000</v>
      </c>
      <c r="C494" s="100">
        <v>0</v>
      </c>
      <c r="D494" s="100">
        <v>8893000</v>
      </c>
      <c r="E494" s="62"/>
    </row>
    <row r="495" spans="1:9" s="54" customFormat="1">
      <c r="A495" s="62" t="s">
        <v>700</v>
      </c>
      <c r="B495" s="100">
        <v>400000</v>
      </c>
      <c r="C495" s="100">
        <v>0</v>
      </c>
      <c r="D495" s="100">
        <v>400000</v>
      </c>
      <c r="E495" s="62"/>
    </row>
    <row r="496" spans="1:9" s="54" customFormat="1">
      <c r="A496" s="62" t="s">
        <v>639</v>
      </c>
      <c r="B496" s="100">
        <v>2390000</v>
      </c>
      <c r="C496" s="100">
        <v>0</v>
      </c>
      <c r="D496" s="100">
        <v>2390000</v>
      </c>
      <c r="E496" s="62"/>
    </row>
    <row r="497" spans="1:9" s="54" customFormat="1">
      <c r="A497" s="62" t="s">
        <v>678</v>
      </c>
      <c r="B497" s="100">
        <v>1200000</v>
      </c>
      <c r="C497" s="100">
        <v>0</v>
      </c>
      <c r="D497" s="100">
        <v>1200000</v>
      </c>
      <c r="E497" s="62"/>
    </row>
    <row r="498" spans="1:9" s="54" customFormat="1">
      <c r="A498" s="62" t="s">
        <v>641</v>
      </c>
      <c r="B498" s="100">
        <v>4886000</v>
      </c>
      <c r="C498" s="100">
        <v>0</v>
      </c>
      <c r="D498" s="100">
        <v>4886000</v>
      </c>
      <c r="E498" s="62"/>
    </row>
    <row r="499" spans="1:9" s="54" customFormat="1">
      <c r="A499" s="62" t="s">
        <v>642</v>
      </c>
      <c r="B499" s="100">
        <v>5700500</v>
      </c>
      <c r="C499" s="100">
        <v>0</v>
      </c>
      <c r="D499" s="100">
        <v>5700500</v>
      </c>
      <c r="E499" s="62"/>
    </row>
    <row r="500" spans="1:9" s="54" customFormat="1">
      <c r="A500" s="62" t="s">
        <v>643</v>
      </c>
      <c r="B500" s="100">
        <v>500000</v>
      </c>
      <c r="C500" s="100">
        <v>0</v>
      </c>
      <c r="D500" s="100">
        <v>500000</v>
      </c>
      <c r="E500" s="62"/>
    </row>
    <row r="501" spans="1:9" s="54" customFormat="1">
      <c r="A501" s="62" t="s">
        <v>644</v>
      </c>
      <c r="B501" s="100">
        <v>18631100</v>
      </c>
      <c r="C501" s="100">
        <v>7871840</v>
      </c>
      <c r="D501" s="100">
        <v>10759260</v>
      </c>
      <c r="E501" s="62"/>
    </row>
    <row r="502" spans="1:9" s="54" customFormat="1">
      <c r="A502" s="62" t="s">
        <v>645</v>
      </c>
      <c r="B502" s="100">
        <v>23900</v>
      </c>
      <c r="C502" s="100">
        <v>0</v>
      </c>
      <c r="D502" s="100">
        <v>23900</v>
      </c>
      <c r="E502" s="62"/>
    </row>
    <row r="503" spans="1:9" s="54" customFormat="1">
      <c r="A503" s="62" t="s">
        <v>666</v>
      </c>
      <c r="B503" s="100">
        <v>6900000</v>
      </c>
      <c r="C503" s="100">
        <v>3089290</v>
      </c>
      <c r="D503" s="100">
        <v>3810710</v>
      </c>
      <c r="E503" s="62"/>
    </row>
    <row r="504" spans="1:9" s="54" customFormat="1">
      <c r="A504" s="62" t="s">
        <v>648</v>
      </c>
      <c r="B504" s="100">
        <v>10453031</v>
      </c>
      <c r="C504" s="100">
        <v>1600700</v>
      </c>
      <c r="D504" s="100">
        <v>8852331</v>
      </c>
      <c r="E504" s="62"/>
    </row>
    <row r="505" spans="1:9" s="54" customFormat="1">
      <c r="A505" s="62" t="s">
        <v>649</v>
      </c>
      <c r="B505" s="100">
        <v>750000</v>
      </c>
      <c r="C505" s="100">
        <v>0</v>
      </c>
      <c r="D505" s="100">
        <v>750000</v>
      </c>
      <c r="E505" s="62"/>
    </row>
    <row r="506" spans="1:9" s="54" customFormat="1">
      <c r="A506" s="62" t="s">
        <v>650</v>
      </c>
      <c r="B506" s="100">
        <v>500000</v>
      </c>
      <c r="C506" s="100">
        <v>0</v>
      </c>
      <c r="D506" s="100">
        <v>500000</v>
      </c>
      <c r="E506" s="62"/>
    </row>
    <row r="507" spans="1:9" s="54" customFormat="1">
      <c r="A507" s="62" t="s">
        <v>667</v>
      </c>
      <c r="B507" s="100">
        <v>37500000</v>
      </c>
      <c r="C507" s="100">
        <v>2986100</v>
      </c>
      <c r="D507" s="100">
        <v>34513900</v>
      </c>
      <c r="E507" s="62"/>
    </row>
    <row r="508" spans="1:9" s="54" customFormat="1">
      <c r="A508" s="62" t="s">
        <v>710</v>
      </c>
      <c r="B508" s="100">
        <v>1750000</v>
      </c>
      <c r="C508" s="100">
        <v>0</v>
      </c>
      <c r="D508" s="100">
        <v>1750000</v>
      </c>
      <c r="E508" s="62"/>
    </row>
    <row r="509" spans="1:9" s="54" customFormat="1">
      <c r="A509" s="62" t="s">
        <v>656</v>
      </c>
      <c r="B509" s="100">
        <v>13668817</v>
      </c>
      <c r="C509" s="100">
        <v>21070146</v>
      </c>
      <c r="D509" s="100">
        <v>-7401329</v>
      </c>
      <c r="E509" s="62"/>
    </row>
    <row r="510" spans="1:9" ht="34.35" customHeight="1">
      <c r="A510" s="70" t="s">
        <v>754</v>
      </c>
      <c r="B510" s="111">
        <f>SUM(B484:B509)</f>
        <v>326008673</v>
      </c>
      <c r="C510" s="111">
        <f t="shared" ref="C510:D510" si="13">SUM(C484:C509)</f>
        <v>195159454</v>
      </c>
      <c r="D510" s="111">
        <f t="shared" si="13"/>
        <v>130849219</v>
      </c>
      <c r="E510" s="84"/>
      <c r="F510" s="69"/>
      <c r="G510" s="65"/>
      <c r="H510" s="65"/>
      <c r="I510" s="65"/>
    </row>
    <row r="511" spans="1:9" ht="34.35" customHeight="1">
      <c r="A511" s="114" t="s">
        <v>548</v>
      </c>
      <c r="B511" s="113"/>
      <c r="C511" s="113"/>
      <c r="D511" s="113"/>
      <c r="E511" s="76"/>
      <c r="G511" s="69"/>
      <c r="H511" s="69"/>
    </row>
    <row r="512" spans="1:9" s="54" customFormat="1">
      <c r="A512" s="62" t="s">
        <v>667</v>
      </c>
      <c r="B512" s="100">
        <v>44500202</v>
      </c>
      <c r="C512" s="100">
        <v>6731587</v>
      </c>
      <c r="D512" s="100">
        <f>B512-C512</f>
        <v>37768615</v>
      </c>
      <c r="E512" s="62"/>
    </row>
    <row r="513" spans="1:9" ht="34.35" customHeight="1">
      <c r="A513" s="70" t="s">
        <v>755</v>
      </c>
      <c r="B513" s="111">
        <f>SUM(B512)</f>
        <v>44500202</v>
      </c>
      <c r="C513" s="111">
        <f t="shared" ref="C513:D513" si="14">SUM(C512)</f>
        <v>6731587</v>
      </c>
      <c r="D513" s="111">
        <f t="shared" si="14"/>
        <v>37768615</v>
      </c>
      <c r="E513" s="103"/>
      <c r="G513" s="65"/>
      <c r="H513" s="65"/>
      <c r="I513" s="65"/>
    </row>
    <row r="514" spans="1:9" ht="34.35" customHeight="1">
      <c r="A514" s="114" t="s">
        <v>550</v>
      </c>
      <c r="B514" s="113"/>
      <c r="C514" s="113"/>
      <c r="D514" s="113"/>
      <c r="E514" s="76"/>
      <c r="H514" s="69"/>
    </row>
    <row r="515" spans="1:9" s="54" customFormat="1">
      <c r="A515" s="62" t="s">
        <v>667</v>
      </c>
      <c r="B515" s="100">
        <v>55432502</v>
      </c>
      <c r="C515" s="100">
        <v>22988997</v>
      </c>
      <c r="D515" s="100">
        <f>B515-C515</f>
        <v>32443505</v>
      </c>
      <c r="E515" s="62"/>
    </row>
    <row r="516" spans="1:9" ht="34.35" customHeight="1">
      <c r="A516" s="70" t="s">
        <v>756</v>
      </c>
      <c r="B516" s="111">
        <f>SUM(B515)</f>
        <v>55432502</v>
      </c>
      <c r="C516" s="111">
        <f t="shared" ref="C516:D516" si="15">SUM(C515)</f>
        <v>22988997</v>
      </c>
      <c r="D516" s="111">
        <f t="shared" si="15"/>
        <v>32443505</v>
      </c>
      <c r="E516" s="84"/>
      <c r="G516" s="65"/>
      <c r="H516" s="65"/>
      <c r="I516" s="65"/>
    </row>
    <row r="517" spans="1:9" ht="34.35" customHeight="1">
      <c r="A517" s="110" t="s">
        <v>757</v>
      </c>
      <c r="B517" s="99"/>
      <c r="C517" s="99"/>
      <c r="D517" s="99"/>
      <c r="E517" s="60"/>
      <c r="H517" s="69"/>
    </row>
    <row r="518" spans="1:9" s="54" customFormat="1">
      <c r="A518" s="62" t="s">
        <v>616</v>
      </c>
      <c r="B518" s="100">
        <v>12384502</v>
      </c>
      <c r="C518" s="100">
        <v>0</v>
      </c>
      <c r="D518" s="100">
        <v>12384502</v>
      </c>
      <c r="E518" s="62"/>
    </row>
    <row r="519" spans="1:9" s="54" customFormat="1">
      <c r="A519" s="62" t="s">
        <v>620</v>
      </c>
      <c r="B519" s="100">
        <v>1500000</v>
      </c>
      <c r="C519" s="100">
        <v>0</v>
      </c>
      <c r="D519" s="100">
        <v>1500000</v>
      </c>
      <c r="E519" s="62"/>
    </row>
    <row r="520" spans="1:9" s="54" customFormat="1">
      <c r="A520" s="62" t="s">
        <v>623</v>
      </c>
      <c r="B520" s="100">
        <v>1700000</v>
      </c>
      <c r="C520" s="100">
        <v>116670</v>
      </c>
      <c r="D520" s="100">
        <v>1583330</v>
      </c>
      <c r="E520" s="62"/>
    </row>
    <row r="521" spans="1:9" s="54" customFormat="1">
      <c r="A521" s="62" t="s">
        <v>624</v>
      </c>
      <c r="B521" s="100">
        <v>836000</v>
      </c>
      <c r="C521" s="100">
        <v>0</v>
      </c>
      <c r="D521" s="100">
        <v>836000</v>
      </c>
      <c r="E521" s="62"/>
    </row>
    <row r="522" spans="1:9" s="54" customFormat="1">
      <c r="A522" s="62" t="s">
        <v>625</v>
      </c>
      <c r="B522" s="100">
        <v>5452000</v>
      </c>
      <c r="C522" s="100">
        <v>442100</v>
      </c>
      <c r="D522" s="100">
        <v>5009900</v>
      </c>
      <c r="E522" s="62"/>
    </row>
    <row r="523" spans="1:9" s="54" customFormat="1">
      <c r="A523" s="62" t="s">
        <v>626</v>
      </c>
      <c r="B523" s="100">
        <v>1500000</v>
      </c>
      <c r="C523" s="100">
        <v>0</v>
      </c>
      <c r="D523" s="100">
        <v>1500000</v>
      </c>
      <c r="E523" s="62"/>
    </row>
    <row r="524" spans="1:9" s="54" customFormat="1">
      <c r="A524" s="62" t="s">
        <v>630</v>
      </c>
      <c r="B524" s="100">
        <v>1500000</v>
      </c>
      <c r="C524" s="100">
        <v>0</v>
      </c>
      <c r="D524" s="100">
        <v>1500000</v>
      </c>
      <c r="E524" s="62"/>
    </row>
    <row r="525" spans="1:9" s="54" customFormat="1">
      <c r="A525" s="62" t="s">
        <v>634</v>
      </c>
      <c r="B525" s="100">
        <v>1970658</v>
      </c>
      <c r="C525" s="100">
        <v>0</v>
      </c>
      <c r="D525" s="100">
        <v>1970658</v>
      </c>
      <c r="E525" s="62"/>
    </row>
    <row r="526" spans="1:9" s="54" customFormat="1">
      <c r="A526" s="62" t="s">
        <v>637</v>
      </c>
      <c r="B526" s="100">
        <v>324000</v>
      </c>
      <c r="C526" s="100">
        <v>0</v>
      </c>
      <c r="D526" s="100">
        <v>324000</v>
      </c>
      <c r="E526" s="62"/>
    </row>
    <row r="527" spans="1:9" s="54" customFormat="1">
      <c r="A527" s="62" t="s">
        <v>641</v>
      </c>
      <c r="B527" s="100">
        <v>1000000</v>
      </c>
      <c r="C527" s="100">
        <v>0</v>
      </c>
      <c r="D527" s="100">
        <v>1000000</v>
      </c>
      <c r="E527" s="62"/>
    </row>
    <row r="528" spans="1:9" s="54" customFormat="1">
      <c r="A528" s="62" t="s">
        <v>642</v>
      </c>
      <c r="B528" s="100">
        <v>1000000</v>
      </c>
      <c r="C528" s="100">
        <v>0</v>
      </c>
      <c r="D528" s="100">
        <v>1000000</v>
      </c>
      <c r="E528" s="62"/>
    </row>
    <row r="529" spans="1:10" s="54" customFormat="1">
      <c r="A529" s="62" t="s">
        <v>643</v>
      </c>
      <c r="B529" s="100">
        <v>150000</v>
      </c>
      <c r="C529" s="100">
        <v>0</v>
      </c>
      <c r="D529" s="100">
        <v>150000</v>
      </c>
      <c r="E529" s="62"/>
    </row>
    <row r="530" spans="1:10" s="54" customFormat="1">
      <c r="A530" s="62" t="s">
        <v>644</v>
      </c>
      <c r="B530" s="100">
        <v>1200000</v>
      </c>
      <c r="C530" s="100">
        <v>638420</v>
      </c>
      <c r="D530" s="100">
        <v>561580</v>
      </c>
      <c r="E530" s="62"/>
    </row>
    <row r="531" spans="1:10" s="54" customFormat="1">
      <c r="A531" s="62" t="s">
        <v>704</v>
      </c>
      <c r="B531" s="100">
        <v>25871600</v>
      </c>
      <c r="C531" s="100">
        <v>61080</v>
      </c>
      <c r="D531" s="100">
        <v>25810520</v>
      </c>
      <c r="E531" s="62"/>
    </row>
    <row r="532" spans="1:10" s="54" customFormat="1">
      <c r="A532" s="62" t="s">
        <v>654</v>
      </c>
      <c r="B532" s="100">
        <v>2150000</v>
      </c>
      <c r="C532" s="100">
        <v>0</v>
      </c>
      <c r="D532" s="100">
        <v>2150000</v>
      </c>
      <c r="E532" s="62"/>
    </row>
    <row r="533" spans="1:10" s="54" customFormat="1">
      <c r="A533" s="62" t="s">
        <v>655</v>
      </c>
      <c r="B533" s="100">
        <v>1730000</v>
      </c>
      <c r="C533" s="100">
        <v>0</v>
      </c>
      <c r="D533" s="100">
        <v>1730000</v>
      </c>
      <c r="E533" s="62"/>
    </row>
    <row r="534" spans="1:10" s="54" customFormat="1">
      <c r="A534" s="62" t="s">
        <v>656</v>
      </c>
      <c r="B534" s="100">
        <v>137864310</v>
      </c>
      <c r="C534" s="100">
        <v>57896753</v>
      </c>
      <c r="D534" s="100">
        <v>79967557</v>
      </c>
      <c r="E534" s="62"/>
    </row>
    <row r="535" spans="1:10" ht="34.35" customHeight="1">
      <c r="A535" s="70" t="s">
        <v>758</v>
      </c>
      <c r="B535" s="111">
        <f>SUM(B518:B534)</f>
        <v>198133070</v>
      </c>
      <c r="C535" s="111">
        <f t="shared" ref="C535:D535" si="16">SUM(C518:C534)</f>
        <v>59155023</v>
      </c>
      <c r="D535" s="111">
        <f t="shared" si="16"/>
        <v>138978047</v>
      </c>
      <c r="E535" s="84"/>
      <c r="F535" s="54"/>
      <c r="G535" s="54"/>
      <c r="H535" s="112"/>
      <c r="I535" s="112"/>
      <c r="J535" s="112"/>
    </row>
    <row r="536" spans="1:10" ht="34.35" customHeight="1">
      <c r="A536" s="110" t="s">
        <v>552</v>
      </c>
      <c r="B536" s="99"/>
      <c r="C536" s="99"/>
      <c r="D536" s="99"/>
      <c r="E536" s="60"/>
      <c r="H536" s="69"/>
    </row>
    <row r="537" spans="1:10" s="54" customFormat="1">
      <c r="A537" s="62" t="s">
        <v>667</v>
      </c>
      <c r="B537" s="100">
        <v>23410676</v>
      </c>
      <c r="C537" s="100">
        <v>7232873</v>
      </c>
      <c r="D537" s="100">
        <f>B537-C537</f>
        <v>16177803</v>
      </c>
      <c r="E537" s="62"/>
    </row>
    <row r="538" spans="1:10" ht="34.35" customHeight="1">
      <c r="A538" s="70" t="s">
        <v>759</v>
      </c>
      <c r="B538" s="111">
        <f>SUM(B537)</f>
        <v>23410676</v>
      </c>
      <c r="C538" s="111">
        <f t="shared" ref="C538:D538" si="17">SUM(C537)</f>
        <v>7232873</v>
      </c>
      <c r="D538" s="111">
        <f t="shared" si="17"/>
        <v>16177803</v>
      </c>
      <c r="E538" s="84"/>
      <c r="H538" s="65"/>
      <c r="I538" s="65"/>
      <c r="J538" s="65"/>
    </row>
    <row r="539" spans="1:10" ht="34.35" customHeight="1">
      <c r="A539" s="110" t="s">
        <v>553</v>
      </c>
      <c r="B539" s="99"/>
      <c r="C539" s="99"/>
      <c r="D539" s="99"/>
      <c r="E539" s="60"/>
      <c r="H539" s="69"/>
    </row>
    <row r="540" spans="1:10" s="54" customFormat="1">
      <c r="A540" s="62" t="s">
        <v>667</v>
      </c>
      <c r="B540" s="100">
        <v>24187215</v>
      </c>
      <c r="C540" s="100">
        <v>9012434</v>
      </c>
      <c r="D540" s="100">
        <f>B540-C540</f>
        <v>15174781</v>
      </c>
      <c r="E540" s="62"/>
    </row>
    <row r="541" spans="1:10" ht="34.35" customHeight="1">
      <c r="A541" s="83" t="s">
        <v>760</v>
      </c>
      <c r="B541" s="111">
        <f>SUM(B540)</f>
        <v>24187215</v>
      </c>
      <c r="C541" s="111">
        <f t="shared" ref="C541:D541" si="18">SUM(C540)</f>
        <v>9012434</v>
      </c>
      <c r="D541" s="111">
        <f t="shared" si="18"/>
        <v>15174781</v>
      </c>
      <c r="E541" s="84"/>
      <c r="H541" s="65"/>
      <c r="I541" s="65"/>
      <c r="J541" s="65"/>
    </row>
    <row r="542" spans="1:10" ht="34.35" customHeight="1">
      <c r="A542" s="110" t="s">
        <v>555</v>
      </c>
      <c r="B542" s="99"/>
      <c r="C542" s="99"/>
      <c r="D542" s="99"/>
      <c r="E542" s="60"/>
      <c r="H542" s="69"/>
    </row>
    <row r="543" spans="1:10" s="54" customFormat="1">
      <c r="A543" s="62" t="s">
        <v>669</v>
      </c>
      <c r="B543" s="100">
        <v>-61991685</v>
      </c>
      <c r="C543" s="100">
        <v>0</v>
      </c>
      <c r="D543" s="100">
        <v>-61991685</v>
      </c>
      <c r="E543" s="62"/>
    </row>
    <row r="544" spans="1:10" s="54" customFormat="1">
      <c r="A544" s="62" t="s">
        <v>618</v>
      </c>
      <c r="B544" s="100">
        <v>3996680</v>
      </c>
      <c r="C544" s="100">
        <v>0</v>
      </c>
      <c r="D544" s="100">
        <v>3996680</v>
      </c>
      <c r="E544" s="62"/>
    </row>
    <row r="545" spans="1:5" s="54" customFormat="1">
      <c r="A545" s="62" t="s">
        <v>761</v>
      </c>
      <c r="B545" s="100">
        <v>15000</v>
      </c>
      <c r="C545" s="100">
        <v>0</v>
      </c>
      <c r="D545" s="100">
        <v>15000</v>
      </c>
      <c r="E545" s="62"/>
    </row>
    <row r="546" spans="1:5" s="54" customFormat="1">
      <c r="A546" s="62" t="s">
        <v>619</v>
      </c>
      <c r="B546" s="100">
        <v>145100</v>
      </c>
      <c r="C546" s="100">
        <v>0</v>
      </c>
      <c r="D546" s="100">
        <v>145100</v>
      </c>
      <c r="E546" s="62"/>
    </row>
    <row r="547" spans="1:5" s="54" customFormat="1">
      <c r="A547" s="62" t="s">
        <v>620</v>
      </c>
      <c r="B547" s="100">
        <v>1084000</v>
      </c>
      <c r="C547" s="100">
        <v>0</v>
      </c>
      <c r="D547" s="100">
        <v>1084000</v>
      </c>
      <c r="E547" s="62"/>
    </row>
    <row r="548" spans="1:5" s="54" customFormat="1">
      <c r="A548" s="62" t="s">
        <v>621</v>
      </c>
      <c r="B548" s="100">
        <v>113500</v>
      </c>
      <c r="C548" s="100">
        <v>0</v>
      </c>
      <c r="D548" s="100">
        <v>113500</v>
      </c>
      <c r="E548" s="62"/>
    </row>
    <row r="549" spans="1:5" s="54" customFormat="1">
      <c r="A549" s="62" t="s">
        <v>623</v>
      </c>
      <c r="B549" s="100">
        <v>5025250</v>
      </c>
      <c r="C549" s="100">
        <v>0</v>
      </c>
      <c r="D549" s="100">
        <v>5025250</v>
      </c>
      <c r="E549" s="62"/>
    </row>
    <row r="550" spans="1:5" s="54" customFormat="1">
      <c r="A550" s="62" t="s">
        <v>624</v>
      </c>
      <c r="B550" s="100">
        <v>1495500</v>
      </c>
      <c r="C550" s="100">
        <v>0</v>
      </c>
      <c r="D550" s="100">
        <v>1495500</v>
      </c>
      <c r="E550" s="62"/>
    </row>
    <row r="551" spans="1:5" s="54" customFormat="1">
      <c r="A551" s="62" t="s">
        <v>625</v>
      </c>
      <c r="B551" s="100">
        <v>5820850</v>
      </c>
      <c r="C551" s="100">
        <v>1728000</v>
      </c>
      <c r="D551" s="100">
        <v>4092850</v>
      </c>
      <c r="E551" s="62"/>
    </row>
    <row r="552" spans="1:5" s="54" customFormat="1">
      <c r="A552" s="62" t="s">
        <v>630</v>
      </c>
      <c r="B552" s="100">
        <v>890300</v>
      </c>
      <c r="C552" s="100">
        <v>0</v>
      </c>
      <c r="D552" s="100">
        <v>890300</v>
      </c>
      <c r="E552" s="62"/>
    </row>
    <row r="553" spans="1:5" s="54" customFormat="1">
      <c r="A553" s="62" t="s">
        <v>631</v>
      </c>
      <c r="B553" s="100">
        <v>10000</v>
      </c>
      <c r="C553" s="100">
        <v>0</v>
      </c>
      <c r="D553" s="100">
        <v>10000</v>
      </c>
      <c r="E553" s="62"/>
    </row>
    <row r="554" spans="1:5" s="54" customFormat="1">
      <c r="A554" s="62" t="s">
        <v>637</v>
      </c>
      <c r="B554" s="100">
        <v>4724600</v>
      </c>
      <c r="C554" s="100">
        <v>0</v>
      </c>
      <c r="D554" s="100">
        <v>4724600</v>
      </c>
      <c r="E554" s="62"/>
    </row>
    <row r="555" spans="1:5" s="54" customFormat="1">
      <c r="A555" s="62" t="s">
        <v>638</v>
      </c>
      <c r="B555" s="100">
        <v>5753413</v>
      </c>
      <c r="C555" s="100">
        <v>0</v>
      </c>
      <c r="D555" s="100">
        <v>5753413</v>
      </c>
      <c r="E555" s="62"/>
    </row>
    <row r="556" spans="1:5" s="54" customFormat="1">
      <c r="A556" s="62" t="s">
        <v>671</v>
      </c>
      <c r="B556" s="100">
        <v>30000</v>
      </c>
      <c r="C556" s="100">
        <v>0</v>
      </c>
      <c r="D556" s="100">
        <v>30000</v>
      </c>
      <c r="E556" s="62"/>
    </row>
    <row r="557" spans="1:5" s="54" customFormat="1">
      <c r="A557" s="62" t="s">
        <v>672</v>
      </c>
      <c r="B557" s="100">
        <v>2923820</v>
      </c>
      <c r="C557" s="100">
        <v>0</v>
      </c>
      <c r="D557" s="100">
        <v>2923820</v>
      </c>
      <c r="E557" s="62"/>
    </row>
    <row r="558" spans="1:5" s="54" customFormat="1">
      <c r="A558" s="62" t="s">
        <v>762</v>
      </c>
      <c r="B558" s="100">
        <v>221500</v>
      </c>
      <c r="C558" s="100">
        <v>0</v>
      </c>
      <c r="D558" s="100">
        <v>221500</v>
      </c>
      <c r="E558" s="62"/>
    </row>
    <row r="559" spans="1:5" s="54" customFormat="1">
      <c r="A559" s="62" t="s">
        <v>763</v>
      </c>
      <c r="B559" s="100">
        <v>163100</v>
      </c>
      <c r="C559" s="100">
        <v>0</v>
      </c>
      <c r="D559" s="100">
        <v>163100</v>
      </c>
      <c r="E559" s="62"/>
    </row>
    <row r="560" spans="1:5" s="54" customFormat="1">
      <c r="A560" s="62" t="s">
        <v>673</v>
      </c>
      <c r="B560" s="100">
        <v>1212800</v>
      </c>
      <c r="C560" s="100">
        <v>0</v>
      </c>
      <c r="D560" s="100">
        <v>1212800</v>
      </c>
      <c r="E560" s="62"/>
    </row>
    <row r="561" spans="1:5" s="54" customFormat="1">
      <c r="A561" s="62" t="s">
        <v>734</v>
      </c>
      <c r="B561" s="100">
        <v>2000000</v>
      </c>
      <c r="C561" s="100">
        <v>0</v>
      </c>
      <c r="D561" s="100">
        <v>2000000</v>
      </c>
      <c r="E561" s="62"/>
    </row>
    <row r="562" spans="1:5" s="54" customFormat="1">
      <c r="A562" s="62" t="s">
        <v>674</v>
      </c>
      <c r="B562" s="100">
        <v>110300</v>
      </c>
      <c r="C562" s="100">
        <v>0</v>
      </c>
      <c r="D562" s="100">
        <v>110300</v>
      </c>
      <c r="E562" s="62"/>
    </row>
    <row r="563" spans="1:5" s="54" customFormat="1">
      <c r="A563" s="62" t="s">
        <v>675</v>
      </c>
      <c r="B563" s="100">
        <v>500000</v>
      </c>
      <c r="C563" s="100">
        <v>0</v>
      </c>
      <c r="D563" s="100">
        <v>500000</v>
      </c>
      <c r="E563" s="62"/>
    </row>
    <row r="564" spans="1:5" s="54" customFormat="1">
      <c r="A564" s="62" t="s">
        <v>676</v>
      </c>
      <c r="B564" s="100">
        <v>254300</v>
      </c>
      <c r="C564" s="100">
        <v>0</v>
      </c>
      <c r="D564" s="100">
        <v>254300</v>
      </c>
      <c r="E564" s="62"/>
    </row>
    <row r="565" spans="1:5" s="54" customFormat="1">
      <c r="A565" s="62" t="s">
        <v>678</v>
      </c>
      <c r="B565" s="100">
        <v>138300</v>
      </c>
      <c r="C565" s="100">
        <v>0</v>
      </c>
      <c r="D565" s="100">
        <v>138300</v>
      </c>
      <c r="E565" s="62"/>
    </row>
    <row r="566" spans="1:5" s="54" customFormat="1">
      <c r="A566" s="62" t="s">
        <v>701</v>
      </c>
      <c r="B566" s="100">
        <v>41950</v>
      </c>
      <c r="C566" s="100">
        <v>0</v>
      </c>
      <c r="D566" s="100">
        <v>41950</v>
      </c>
      <c r="E566" s="62"/>
    </row>
    <row r="567" spans="1:5" s="54" customFormat="1">
      <c r="A567" s="62" t="s">
        <v>641</v>
      </c>
      <c r="B567" s="100">
        <v>5955400</v>
      </c>
      <c r="C567" s="100">
        <v>2831600</v>
      </c>
      <c r="D567" s="100">
        <v>3123800</v>
      </c>
      <c r="E567" s="62"/>
    </row>
    <row r="568" spans="1:5" s="54" customFormat="1">
      <c r="A568" s="62" t="s">
        <v>642</v>
      </c>
      <c r="B568" s="100">
        <v>1796900</v>
      </c>
      <c r="C568" s="100">
        <v>0</v>
      </c>
      <c r="D568" s="100">
        <v>1796900</v>
      </c>
      <c r="E568" s="62"/>
    </row>
    <row r="569" spans="1:5" s="54" customFormat="1">
      <c r="A569" s="62" t="s">
        <v>643</v>
      </c>
      <c r="B569" s="100">
        <v>3465822</v>
      </c>
      <c r="C569" s="100">
        <v>0</v>
      </c>
      <c r="D569" s="100">
        <v>3465822</v>
      </c>
      <c r="E569" s="62"/>
    </row>
    <row r="570" spans="1:5" s="54" customFormat="1">
      <c r="A570" s="62" t="s">
        <v>661</v>
      </c>
      <c r="B570" s="100">
        <v>3595000</v>
      </c>
      <c r="C570" s="100">
        <v>0</v>
      </c>
      <c r="D570" s="100">
        <v>3595000</v>
      </c>
      <c r="E570" s="62"/>
    </row>
    <row r="571" spans="1:5" s="54" customFormat="1">
      <c r="A571" s="62" t="s">
        <v>764</v>
      </c>
      <c r="B571" s="100">
        <v>686100</v>
      </c>
      <c r="C571" s="100">
        <v>0</v>
      </c>
      <c r="D571" s="100">
        <v>686100</v>
      </c>
      <c r="E571" s="62"/>
    </row>
    <row r="572" spans="1:5" s="54" customFormat="1">
      <c r="A572" s="62" t="s">
        <v>645</v>
      </c>
      <c r="B572" s="100">
        <v>91100</v>
      </c>
      <c r="C572" s="100">
        <v>0</v>
      </c>
      <c r="D572" s="100">
        <v>91100</v>
      </c>
      <c r="E572" s="62"/>
    </row>
    <row r="573" spans="1:5" s="54" customFormat="1">
      <c r="A573" s="62" t="s">
        <v>648</v>
      </c>
      <c r="B573" s="100">
        <v>519500</v>
      </c>
      <c r="C573" s="100">
        <v>0</v>
      </c>
      <c r="D573" s="100">
        <v>519500</v>
      </c>
      <c r="E573" s="62"/>
    </row>
    <row r="574" spans="1:5" s="54" customFormat="1">
      <c r="A574" s="62" t="s">
        <v>679</v>
      </c>
      <c r="B574" s="100">
        <v>415000</v>
      </c>
      <c r="C574" s="100">
        <v>0</v>
      </c>
      <c r="D574" s="100">
        <v>415000</v>
      </c>
      <c r="E574" s="62"/>
    </row>
    <row r="575" spans="1:5" s="54" customFormat="1">
      <c r="A575" s="62" t="s">
        <v>730</v>
      </c>
      <c r="B575" s="100">
        <v>30900</v>
      </c>
      <c r="C575" s="100">
        <v>0</v>
      </c>
      <c r="D575" s="100">
        <v>30900</v>
      </c>
      <c r="E575" s="62"/>
    </row>
    <row r="576" spans="1:5" s="54" customFormat="1">
      <c r="A576" s="62" t="s">
        <v>649</v>
      </c>
      <c r="B576" s="100">
        <v>470900</v>
      </c>
      <c r="C576" s="100">
        <v>0</v>
      </c>
      <c r="D576" s="100">
        <v>470900</v>
      </c>
      <c r="E576" s="62"/>
    </row>
    <row r="577" spans="1:9" s="54" customFormat="1">
      <c r="A577" s="62" t="s">
        <v>680</v>
      </c>
      <c r="B577" s="100">
        <v>523400</v>
      </c>
      <c r="C577" s="100">
        <v>0</v>
      </c>
      <c r="D577" s="100">
        <v>523400</v>
      </c>
      <c r="E577" s="62"/>
    </row>
    <row r="578" spans="1:9" s="54" customFormat="1">
      <c r="A578" s="62" t="s">
        <v>650</v>
      </c>
      <c r="B578" s="100">
        <v>634300</v>
      </c>
      <c r="C578" s="100">
        <v>0</v>
      </c>
      <c r="D578" s="100">
        <v>634300</v>
      </c>
      <c r="E578" s="62"/>
    </row>
    <row r="579" spans="1:9" s="54" customFormat="1">
      <c r="A579" s="62" t="s">
        <v>651</v>
      </c>
      <c r="B579" s="100">
        <v>531350</v>
      </c>
      <c r="C579" s="100">
        <v>0</v>
      </c>
      <c r="D579" s="100">
        <v>531350</v>
      </c>
      <c r="E579" s="62"/>
    </row>
    <row r="580" spans="1:9" s="54" customFormat="1">
      <c r="A580" s="62" t="s">
        <v>667</v>
      </c>
      <c r="B580" s="100">
        <v>50553000</v>
      </c>
      <c r="C580" s="100">
        <v>26467828</v>
      </c>
      <c r="D580" s="100">
        <v>24085172</v>
      </c>
      <c r="E580" s="62"/>
    </row>
    <row r="581" spans="1:9" s="54" customFormat="1">
      <c r="A581" s="62" t="s">
        <v>765</v>
      </c>
      <c r="B581" s="100">
        <v>979800</v>
      </c>
      <c r="C581" s="100">
        <v>0</v>
      </c>
      <c r="D581" s="100">
        <v>979800</v>
      </c>
      <c r="E581" s="62"/>
    </row>
    <row r="582" spans="1:9" s="54" customFormat="1">
      <c r="A582" s="62" t="s">
        <v>681</v>
      </c>
      <c r="B582" s="100">
        <v>236650</v>
      </c>
      <c r="C582" s="100">
        <v>0</v>
      </c>
      <c r="D582" s="100">
        <v>236650</v>
      </c>
      <c r="E582" s="62"/>
    </row>
    <row r="583" spans="1:9" s="54" customFormat="1">
      <c r="A583" s="62" t="s">
        <v>654</v>
      </c>
      <c r="B583" s="100">
        <v>847450</v>
      </c>
      <c r="C583" s="100">
        <v>0</v>
      </c>
      <c r="D583" s="100">
        <v>847450</v>
      </c>
      <c r="E583" s="62"/>
    </row>
    <row r="584" spans="1:9" s="54" customFormat="1">
      <c r="A584" s="62" t="s">
        <v>655</v>
      </c>
      <c r="B584" s="100">
        <v>2562500</v>
      </c>
      <c r="C584" s="100">
        <v>0</v>
      </c>
      <c r="D584" s="100">
        <v>2562500</v>
      </c>
      <c r="E584" s="62"/>
    </row>
    <row r="585" spans="1:9" s="54" customFormat="1">
      <c r="A585" s="62" t="s">
        <v>682</v>
      </c>
      <c r="B585" s="100">
        <v>344000</v>
      </c>
      <c r="C585" s="100">
        <v>0</v>
      </c>
      <c r="D585" s="100">
        <v>344000</v>
      </c>
      <c r="E585" s="62"/>
    </row>
    <row r="586" spans="1:9" s="54" customFormat="1">
      <c r="A586" s="62" t="s">
        <v>683</v>
      </c>
      <c r="B586" s="100">
        <v>635350</v>
      </c>
      <c r="C586" s="100">
        <v>0</v>
      </c>
      <c r="D586" s="100">
        <v>635350</v>
      </c>
      <c r="E586" s="62"/>
    </row>
    <row r="587" spans="1:9" s="54" customFormat="1">
      <c r="A587" s="62" t="s">
        <v>656</v>
      </c>
      <c r="B587" s="100">
        <v>1000000</v>
      </c>
      <c r="C587" s="100">
        <v>0</v>
      </c>
      <c r="D587" s="100">
        <v>1000000</v>
      </c>
      <c r="E587" s="62"/>
    </row>
    <row r="588" spans="1:9" ht="34.35" customHeight="1">
      <c r="A588" s="70" t="s">
        <v>766</v>
      </c>
      <c r="B588" s="111">
        <f>SUM(B543:B587)</f>
        <v>50553000</v>
      </c>
      <c r="C588" s="111">
        <f t="shared" ref="C588:D588" si="19">SUM(C543:C587)</f>
        <v>31027428</v>
      </c>
      <c r="D588" s="111">
        <f t="shared" si="19"/>
        <v>19525572</v>
      </c>
      <c r="E588" s="84"/>
      <c r="G588" s="65"/>
      <c r="H588" s="65"/>
      <c r="I588" s="65"/>
    </row>
    <row r="589" spans="1:9" ht="34.35" customHeight="1">
      <c r="A589" s="88" t="s">
        <v>0</v>
      </c>
      <c r="B589" s="115">
        <f>B588+B541+B538+B535+B516+B513+B510+B482+B449+B407+B383+B357+B325+B284+B251+B207+B146+B103+B73+B49</f>
        <v>7814840975</v>
      </c>
      <c r="C589" s="115">
        <f>C588+C541+C538+C535+C516+C513+C510+C482+C449+C407+C383+C357+C325+C284+C251+C207+C146+C103+C73+C49</f>
        <v>4608408085</v>
      </c>
      <c r="D589" s="115">
        <f>D588+D541+D538+D535+D516+D513+D510+D482+D449+D407+D383+D357+D325+D284+D251+D207+D146+D103+D73+D49</f>
        <v>3206432890</v>
      </c>
      <c r="E589" s="89"/>
      <c r="G589" s="116"/>
      <c r="H589" s="65"/>
      <c r="I589" s="65"/>
    </row>
    <row r="590" spans="1:9">
      <c r="G590" s="69"/>
      <c r="H590" s="69"/>
      <c r="I590" s="69"/>
    </row>
    <row r="591" spans="1:9">
      <c r="A591" s="842" t="s">
        <v>593</v>
      </c>
      <c r="B591" s="842"/>
      <c r="C591" s="842"/>
      <c r="D591" s="842"/>
      <c r="E591" s="842"/>
    </row>
    <row r="594" spans="1:5">
      <c r="A594" s="91" t="s">
        <v>44</v>
      </c>
      <c r="B594" s="117"/>
      <c r="C594" s="117"/>
      <c r="D594" s="118" t="s">
        <v>6</v>
      </c>
      <c r="E594" s="92"/>
    </row>
    <row r="595" spans="1:5">
      <c r="A595" s="93" t="s">
        <v>96</v>
      </c>
      <c r="B595" s="97"/>
      <c r="C595" s="97"/>
      <c r="D595" s="97"/>
    </row>
    <row r="596" spans="1:5">
      <c r="A596" s="57"/>
      <c r="B596" s="97"/>
      <c r="C596" s="97"/>
      <c r="D596" s="97"/>
    </row>
    <row r="597" spans="1:5">
      <c r="A597" s="91" t="s">
        <v>94</v>
      </c>
      <c r="B597" s="117"/>
      <c r="C597" s="117"/>
      <c r="D597" s="97"/>
    </row>
    <row r="600" spans="1:5">
      <c r="A600" s="92" t="s">
        <v>95</v>
      </c>
      <c r="B600" s="118"/>
      <c r="C600" s="118"/>
      <c r="D600" s="118" t="s">
        <v>6</v>
      </c>
      <c r="E600" s="92"/>
    </row>
    <row r="601" spans="1:5">
      <c r="A601" s="93" t="s">
        <v>96</v>
      </c>
    </row>
    <row r="603" spans="1:5">
      <c r="A603" s="91" t="s">
        <v>94</v>
      </c>
      <c r="B603" s="117"/>
      <c r="C603" s="117"/>
    </row>
  </sheetData>
  <mergeCells count="6">
    <mergeCell ref="A591:E591"/>
    <mergeCell ref="A2:E2"/>
    <mergeCell ref="A3:E3"/>
    <mergeCell ref="A4:B4"/>
    <mergeCell ref="A5:A6"/>
    <mergeCell ref="E5:E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3"/>
  <sheetViews>
    <sheetView workbookViewId="0">
      <selection activeCell="B397" sqref="B397"/>
    </sheetView>
  </sheetViews>
  <sheetFormatPr defaultColWidth="9.42578125" defaultRowHeight="15.75"/>
  <cols>
    <col min="1" max="1" width="74.85546875" style="56" customWidth="1"/>
    <col min="2" max="2" width="17.42578125" style="96" customWidth="1"/>
    <col min="3" max="3" width="21.140625" style="96" customWidth="1"/>
    <col min="4" max="4" width="20.42578125" style="96" customWidth="1"/>
    <col min="5" max="5" width="31.42578125" style="56" customWidth="1"/>
    <col min="6" max="6" width="19.85546875" style="56" customWidth="1"/>
    <col min="7" max="16384" width="9.42578125" style="56"/>
  </cols>
  <sheetData>
    <row r="1" spans="1:5" s="57" customFormat="1">
      <c r="A1" s="55" t="s">
        <v>3</v>
      </c>
      <c r="B1" s="96"/>
      <c r="C1" s="96"/>
      <c r="D1" s="96"/>
      <c r="E1" s="56"/>
    </row>
    <row r="2" spans="1:5" s="57" customFormat="1">
      <c r="A2" s="841" t="s">
        <v>160</v>
      </c>
      <c r="B2" s="841"/>
      <c r="C2" s="841"/>
      <c r="D2" s="841"/>
      <c r="E2" s="841"/>
    </row>
    <row r="3" spans="1:5" s="57" customFormat="1">
      <c r="A3" s="841" t="s">
        <v>615</v>
      </c>
      <c r="B3" s="841"/>
      <c r="C3" s="841"/>
      <c r="D3" s="841"/>
      <c r="E3" s="841"/>
    </row>
    <row r="4" spans="1:5" s="57" customFormat="1" ht="16.5" thickBot="1">
      <c r="A4" s="844" t="s">
        <v>594</v>
      </c>
      <c r="B4" s="844"/>
      <c r="C4" s="97"/>
      <c r="D4" s="97"/>
      <c r="E4" s="56"/>
    </row>
    <row r="5" spans="1:5" s="58" customFormat="1" ht="63">
      <c r="A5" s="843" t="s">
        <v>12</v>
      </c>
      <c r="B5" s="98" t="s">
        <v>99</v>
      </c>
      <c r="C5" s="98" t="s">
        <v>77</v>
      </c>
      <c r="D5" s="98" t="s">
        <v>26</v>
      </c>
      <c r="E5" s="843" t="s">
        <v>81</v>
      </c>
    </row>
    <row r="6" spans="1:5" s="58" customFormat="1">
      <c r="A6" s="843"/>
      <c r="B6" s="98" t="s">
        <v>23</v>
      </c>
      <c r="C6" s="98" t="s">
        <v>24</v>
      </c>
      <c r="D6" s="98" t="s">
        <v>25</v>
      </c>
      <c r="E6" s="845"/>
    </row>
    <row r="7" spans="1:5" s="54" customFormat="1">
      <c r="A7" s="62" t="s">
        <v>162</v>
      </c>
      <c r="B7" s="100">
        <v>10000000</v>
      </c>
      <c r="C7" s="100">
        <v>0</v>
      </c>
      <c r="D7" s="100">
        <v>10000000</v>
      </c>
      <c r="E7" s="62"/>
    </row>
    <row r="8" spans="1:5" s="54" customFormat="1">
      <c r="A8" s="62" t="s">
        <v>163</v>
      </c>
      <c r="B8" s="100">
        <v>10000000</v>
      </c>
      <c r="C8" s="100">
        <v>0</v>
      </c>
      <c r="D8" s="100">
        <v>10000000</v>
      </c>
      <c r="E8" s="62"/>
    </row>
    <row r="9" spans="1:5" s="54" customFormat="1">
      <c r="A9" s="62" t="s">
        <v>218</v>
      </c>
      <c r="B9" s="100">
        <v>15114034</v>
      </c>
      <c r="C9" s="100">
        <v>3298166</v>
      </c>
      <c r="D9" s="100">
        <v>11815868</v>
      </c>
      <c r="E9" s="62"/>
    </row>
    <row r="10" spans="1:5" s="54" customFormat="1">
      <c r="A10" s="62" t="s">
        <v>166</v>
      </c>
      <c r="B10" s="100">
        <v>0</v>
      </c>
      <c r="C10" s="100">
        <v>0</v>
      </c>
      <c r="D10" s="100">
        <v>0</v>
      </c>
      <c r="E10" s="62"/>
    </row>
    <row r="11" spans="1:5" s="54" customFormat="1">
      <c r="A11" s="62" t="s">
        <v>167</v>
      </c>
      <c r="B11" s="100">
        <v>0</v>
      </c>
      <c r="C11" s="100">
        <v>0</v>
      </c>
      <c r="D11" s="100">
        <v>0</v>
      </c>
      <c r="E11" s="62"/>
    </row>
    <row r="12" spans="1:5" s="54" customFormat="1">
      <c r="A12" s="62" t="s">
        <v>168</v>
      </c>
      <c r="B12" s="100">
        <v>0</v>
      </c>
      <c r="C12" s="100">
        <v>0</v>
      </c>
      <c r="D12" s="100">
        <v>0</v>
      </c>
      <c r="E12" s="62"/>
    </row>
    <row r="13" spans="1:5" s="54" customFormat="1">
      <c r="A13" s="62" t="s">
        <v>169</v>
      </c>
      <c r="B13" s="100">
        <v>0</v>
      </c>
      <c r="C13" s="100">
        <v>0</v>
      </c>
      <c r="D13" s="100">
        <v>0</v>
      </c>
      <c r="E13" s="62"/>
    </row>
    <row r="14" spans="1:5" s="54" customFormat="1">
      <c r="A14" s="62" t="s">
        <v>170</v>
      </c>
      <c r="B14" s="100">
        <v>13600000</v>
      </c>
      <c r="C14" s="100">
        <v>13520211</v>
      </c>
      <c r="D14" s="100">
        <v>79789</v>
      </c>
      <c r="E14" s="62"/>
    </row>
    <row r="15" spans="1:5" s="54" customFormat="1">
      <c r="A15" s="62" t="s">
        <v>171</v>
      </c>
      <c r="B15" s="100">
        <v>10918919</v>
      </c>
      <c r="C15" s="100">
        <v>0</v>
      </c>
      <c r="D15" s="100">
        <v>10918919</v>
      </c>
      <c r="E15" s="62"/>
    </row>
    <row r="16" spans="1:5" s="54" customFormat="1">
      <c r="A16" s="62" t="s">
        <v>172</v>
      </c>
      <c r="B16" s="100">
        <v>156217103</v>
      </c>
      <c r="C16" s="100">
        <v>65327824</v>
      </c>
      <c r="D16" s="100">
        <v>90889279</v>
      </c>
      <c r="E16" s="62"/>
    </row>
    <row r="17" spans="1:5" s="54" customFormat="1">
      <c r="A17" s="62" t="s">
        <v>173</v>
      </c>
      <c r="B17" s="100">
        <v>5500000</v>
      </c>
      <c r="C17" s="100">
        <v>0</v>
      </c>
      <c r="D17" s="100">
        <v>5500000</v>
      </c>
      <c r="E17" s="62"/>
    </row>
    <row r="18" spans="1:5" s="54" customFormat="1">
      <c r="A18" s="62" t="s">
        <v>174</v>
      </c>
      <c r="B18" s="100">
        <v>0</v>
      </c>
      <c r="C18" s="100">
        <v>0</v>
      </c>
      <c r="D18" s="100">
        <v>0</v>
      </c>
      <c r="E18" s="62"/>
    </row>
    <row r="19" spans="1:5" s="54" customFormat="1">
      <c r="A19" s="62" t="s">
        <v>175</v>
      </c>
      <c r="B19" s="100">
        <v>10000000</v>
      </c>
      <c r="C19" s="100">
        <v>0</v>
      </c>
      <c r="D19" s="100">
        <v>10000000</v>
      </c>
      <c r="E19" s="62"/>
    </row>
    <row r="20" spans="1:5" s="54" customFormat="1">
      <c r="A20" s="62" t="s">
        <v>176</v>
      </c>
      <c r="B20" s="100">
        <v>4400000</v>
      </c>
      <c r="C20" s="100">
        <v>0</v>
      </c>
      <c r="D20" s="100">
        <v>4400000</v>
      </c>
      <c r="E20" s="62"/>
    </row>
    <row r="21" spans="1:5" s="54" customFormat="1">
      <c r="A21" s="62" t="s">
        <v>177</v>
      </c>
      <c r="B21" s="100">
        <v>3000000</v>
      </c>
      <c r="C21" s="100">
        <v>0</v>
      </c>
      <c r="D21" s="100">
        <v>3000000</v>
      </c>
      <c r="E21" s="62"/>
    </row>
    <row r="22" spans="1:5" s="54" customFormat="1">
      <c r="A22" s="62" t="s">
        <v>178</v>
      </c>
      <c r="B22" s="100">
        <v>10000000</v>
      </c>
      <c r="C22" s="100">
        <v>0</v>
      </c>
      <c r="D22" s="100">
        <v>10000000</v>
      </c>
      <c r="E22" s="62"/>
    </row>
    <row r="23" spans="1:5" s="54" customFormat="1">
      <c r="A23" s="62" t="s">
        <v>179</v>
      </c>
      <c r="B23" s="100">
        <v>4000000</v>
      </c>
      <c r="C23" s="100">
        <v>0</v>
      </c>
      <c r="D23" s="100">
        <v>4000000</v>
      </c>
      <c r="E23" s="62"/>
    </row>
    <row r="24" spans="1:5" s="54" customFormat="1">
      <c r="A24" s="62" t="s">
        <v>180</v>
      </c>
      <c r="B24" s="100">
        <v>0</v>
      </c>
      <c r="C24" s="100">
        <v>0</v>
      </c>
      <c r="D24" s="100">
        <v>0</v>
      </c>
      <c r="E24" s="62"/>
    </row>
    <row r="25" spans="1:5" s="54" customFormat="1">
      <c r="A25" s="62" t="s">
        <v>181</v>
      </c>
      <c r="B25" s="100">
        <v>0</v>
      </c>
      <c r="C25" s="100">
        <v>0</v>
      </c>
      <c r="D25" s="100">
        <v>0</v>
      </c>
      <c r="E25" s="62"/>
    </row>
    <row r="26" spans="1:5" s="54" customFormat="1">
      <c r="A26" s="62" t="s">
        <v>182</v>
      </c>
      <c r="B26" s="100">
        <v>7000000</v>
      </c>
      <c r="C26" s="100">
        <v>0</v>
      </c>
      <c r="D26" s="100">
        <v>7000000</v>
      </c>
      <c r="E26" s="62"/>
    </row>
    <row r="27" spans="1:5" s="54" customFormat="1">
      <c r="A27" s="62" t="s">
        <v>183</v>
      </c>
      <c r="B27" s="100">
        <v>0</v>
      </c>
      <c r="C27" s="100">
        <v>0</v>
      </c>
      <c r="D27" s="100">
        <v>0</v>
      </c>
      <c r="E27" s="62"/>
    </row>
    <row r="28" spans="1:5" s="54" customFormat="1">
      <c r="A28" s="62" t="s">
        <v>184</v>
      </c>
      <c r="B28" s="100">
        <v>0</v>
      </c>
      <c r="C28" s="100">
        <v>0</v>
      </c>
      <c r="D28" s="100">
        <v>0</v>
      </c>
      <c r="E28" s="62"/>
    </row>
    <row r="29" spans="1:5" s="54" customFormat="1">
      <c r="A29" s="62" t="s">
        <v>185</v>
      </c>
      <c r="B29" s="100">
        <v>7000000</v>
      </c>
      <c r="C29" s="100">
        <v>0</v>
      </c>
      <c r="D29" s="100">
        <v>7000000</v>
      </c>
      <c r="E29" s="62"/>
    </row>
    <row r="30" spans="1:5" s="54" customFormat="1">
      <c r="A30" s="62" t="s">
        <v>186</v>
      </c>
      <c r="B30" s="100">
        <v>7000000</v>
      </c>
      <c r="C30" s="100">
        <v>0</v>
      </c>
      <c r="D30" s="100">
        <v>7000000</v>
      </c>
      <c r="E30" s="62"/>
    </row>
    <row r="31" spans="1:5" s="54" customFormat="1">
      <c r="A31" s="62" t="s">
        <v>187</v>
      </c>
      <c r="B31" s="100">
        <v>0</v>
      </c>
      <c r="C31" s="100">
        <v>0</v>
      </c>
      <c r="D31" s="100">
        <v>0</v>
      </c>
      <c r="E31" s="62"/>
    </row>
    <row r="32" spans="1:5" s="54" customFormat="1">
      <c r="A32" s="62" t="s">
        <v>188</v>
      </c>
      <c r="B32" s="100">
        <v>0</v>
      </c>
      <c r="C32" s="100">
        <v>0</v>
      </c>
      <c r="D32" s="100">
        <v>0</v>
      </c>
      <c r="E32" s="62"/>
    </row>
    <row r="33" spans="1:5" s="54" customFormat="1">
      <c r="A33" s="62" t="s">
        <v>189</v>
      </c>
      <c r="B33" s="100">
        <v>5000000</v>
      </c>
      <c r="C33" s="100">
        <v>0</v>
      </c>
      <c r="D33" s="100">
        <v>5000000</v>
      </c>
      <c r="E33" s="62"/>
    </row>
    <row r="34" spans="1:5" s="54" customFormat="1">
      <c r="A34" s="62" t="s">
        <v>190</v>
      </c>
      <c r="B34" s="100">
        <v>0</v>
      </c>
      <c r="C34" s="100">
        <v>0</v>
      </c>
      <c r="D34" s="100">
        <v>0</v>
      </c>
      <c r="E34" s="62"/>
    </row>
    <row r="35" spans="1:5" s="54" customFormat="1">
      <c r="A35" s="62" t="s">
        <v>191</v>
      </c>
      <c r="B35" s="100">
        <v>2160000</v>
      </c>
      <c r="C35" s="100">
        <v>0</v>
      </c>
      <c r="D35" s="100">
        <v>2160000</v>
      </c>
      <c r="E35" s="62"/>
    </row>
    <row r="36" spans="1:5" s="54" customFormat="1">
      <c r="A36" s="62" t="s">
        <v>192</v>
      </c>
      <c r="B36" s="100">
        <v>5000000</v>
      </c>
      <c r="C36" s="100">
        <v>0</v>
      </c>
      <c r="D36" s="100">
        <v>5000000</v>
      </c>
      <c r="E36" s="62"/>
    </row>
    <row r="37" spans="1:5" s="54" customFormat="1">
      <c r="A37" s="62" t="s">
        <v>193</v>
      </c>
      <c r="B37" s="100">
        <v>8100000</v>
      </c>
      <c r="C37" s="100">
        <v>0</v>
      </c>
      <c r="D37" s="100">
        <v>8100000</v>
      </c>
      <c r="E37" s="62"/>
    </row>
    <row r="38" spans="1:5" s="54" customFormat="1">
      <c r="A38" s="62" t="s">
        <v>194</v>
      </c>
      <c r="B38" s="100">
        <v>0</v>
      </c>
      <c r="C38" s="100">
        <v>0</v>
      </c>
      <c r="D38" s="100">
        <v>0</v>
      </c>
      <c r="E38" s="62"/>
    </row>
    <row r="39" spans="1:5" s="54" customFormat="1">
      <c r="A39" s="62" t="s">
        <v>195</v>
      </c>
      <c r="B39" s="100">
        <v>0</v>
      </c>
      <c r="C39" s="100">
        <v>0</v>
      </c>
      <c r="D39" s="100">
        <v>0</v>
      </c>
      <c r="E39" s="62"/>
    </row>
    <row r="40" spans="1:5" s="54" customFormat="1">
      <c r="A40" s="62" t="s">
        <v>196</v>
      </c>
      <c r="B40" s="100">
        <v>3000000</v>
      </c>
      <c r="C40" s="100">
        <v>0</v>
      </c>
      <c r="D40" s="100">
        <v>3000000</v>
      </c>
      <c r="E40" s="62"/>
    </row>
    <row r="41" spans="1:5" s="54" customFormat="1">
      <c r="A41" s="62" t="s">
        <v>197</v>
      </c>
      <c r="B41" s="100">
        <v>0</v>
      </c>
      <c r="C41" s="100">
        <v>0</v>
      </c>
      <c r="D41" s="100">
        <v>0</v>
      </c>
      <c r="E41" s="62"/>
    </row>
    <row r="42" spans="1:5" s="54" customFormat="1">
      <c r="A42" s="62" t="s">
        <v>218</v>
      </c>
      <c r="B42" s="100">
        <v>166122940</v>
      </c>
      <c r="C42" s="100">
        <v>119044123</v>
      </c>
      <c r="D42" s="100">
        <v>47078817</v>
      </c>
      <c r="E42" s="62"/>
    </row>
    <row r="43" spans="1:5" s="54" customFormat="1">
      <c r="A43" s="62" t="s">
        <v>199</v>
      </c>
      <c r="B43" s="100">
        <v>0</v>
      </c>
      <c r="C43" s="100">
        <v>0</v>
      </c>
      <c r="D43" s="100">
        <v>0</v>
      </c>
      <c r="E43" s="62"/>
    </row>
    <row r="44" spans="1:5" s="54" customFormat="1">
      <c r="A44" s="62" t="s">
        <v>200</v>
      </c>
      <c r="B44" s="100">
        <v>0</v>
      </c>
      <c r="C44" s="100">
        <v>0</v>
      </c>
      <c r="D44" s="100">
        <v>0</v>
      </c>
      <c r="E44" s="62"/>
    </row>
    <row r="45" spans="1:5" s="54" customFormat="1">
      <c r="A45" s="62" t="s">
        <v>201</v>
      </c>
      <c r="B45" s="100">
        <v>0</v>
      </c>
      <c r="C45" s="100">
        <v>0</v>
      </c>
      <c r="D45" s="100">
        <v>0</v>
      </c>
      <c r="E45" s="62"/>
    </row>
    <row r="46" spans="1:5" s="54" customFormat="1">
      <c r="A46" s="62" t="s">
        <v>202</v>
      </c>
      <c r="B46" s="100">
        <v>0</v>
      </c>
      <c r="C46" s="100">
        <v>0</v>
      </c>
      <c r="D46" s="100">
        <v>0</v>
      </c>
      <c r="E46" s="62"/>
    </row>
    <row r="47" spans="1:5" s="54" customFormat="1">
      <c r="A47" s="62" t="s">
        <v>203</v>
      </c>
      <c r="B47" s="100">
        <v>0</v>
      </c>
      <c r="C47" s="100">
        <v>0</v>
      </c>
      <c r="D47" s="100">
        <v>0</v>
      </c>
      <c r="E47" s="62"/>
    </row>
    <row r="48" spans="1:5" s="54" customFormat="1">
      <c r="A48" s="62" t="s">
        <v>204</v>
      </c>
      <c r="B48" s="100">
        <v>0</v>
      </c>
      <c r="C48" s="100">
        <v>0</v>
      </c>
      <c r="D48" s="100">
        <v>0</v>
      </c>
      <c r="E48" s="62"/>
    </row>
    <row r="49" spans="1:5" s="54" customFormat="1">
      <c r="A49" s="62" t="s">
        <v>205</v>
      </c>
      <c r="B49" s="100">
        <v>0</v>
      </c>
      <c r="C49" s="100">
        <v>0</v>
      </c>
      <c r="D49" s="100">
        <v>0</v>
      </c>
      <c r="E49" s="62"/>
    </row>
    <row r="50" spans="1:5" s="54" customFormat="1">
      <c r="A50" s="62" t="s">
        <v>206</v>
      </c>
      <c r="B50" s="100">
        <v>0</v>
      </c>
      <c r="C50" s="100">
        <v>0</v>
      </c>
      <c r="D50" s="100">
        <v>0</v>
      </c>
      <c r="E50" s="62"/>
    </row>
    <row r="51" spans="1:5" s="54" customFormat="1">
      <c r="A51" s="62" t="s">
        <v>207</v>
      </c>
      <c r="B51" s="100">
        <v>8717223</v>
      </c>
      <c r="C51" s="100">
        <v>0</v>
      </c>
      <c r="D51" s="100">
        <v>8717223</v>
      </c>
      <c r="E51" s="62"/>
    </row>
    <row r="52" spans="1:5" s="54" customFormat="1">
      <c r="A52" s="62" t="s">
        <v>208</v>
      </c>
      <c r="B52" s="100">
        <v>0</v>
      </c>
      <c r="C52" s="100">
        <v>0</v>
      </c>
      <c r="D52" s="100">
        <v>0</v>
      </c>
      <c r="E52" s="62"/>
    </row>
    <row r="53" spans="1:5" s="54" customFormat="1">
      <c r="A53" s="62" t="s">
        <v>209</v>
      </c>
      <c r="B53" s="100">
        <v>0</v>
      </c>
      <c r="C53" s="100">
        <v>0</v>
      </c>
      <c r="D53" s="100">
        <v>0</v>
      </c>
      <c r="E53" s="62"/>
    </row>
    <row r="54" spans="1:5" s="54" customFormat="1">
      <c r="A54" s="62" t="s">
        <v>210</v>
      </c>
      <c r="B54" s="100">
        <v>0</v>
      </c>
      <c r="C54" s="100">
        <v>0</v>
      </c>
      <c r="D54" s="100">
        <v>0</v>
      </c>
      <c r="E54" s="62"/>
    </row>
    <row r="55" spans="1:5" s="54" customFormat="1">
      <c r="A55" s="62" t="s">
        <v>211</v>
      </c>
      <c r="B55" s="100">
        <v>0</v>
      </c>
      <c r="C55" s="100">
        <v>0</v>
      </c>
      <c r="D55" s="100">
        <v>0</v>
      </c>
      <c r="E55" s="62"/>
    </row>
    <row r="56" spans="1:5" s="54" customFormat="1">
      <c r="A56" s="62" t="s">
        <v>595</v>
      </c>
      <c r="B56" s="100">
        <v>11000000</v>
      </c>
      <c r="C56" s="100">
        <v>3419366</v>
      </c>
      <c r="D56" s="100">
        <v>7580634</v>
      </c>
      <c r="E56" s="62"/>
    </row>
    <row r="57" spans="1:5" s="54" customFormat="1">
      <c r="A57" s="62" t="s">
        <v>212</v>
      </c>
      <c r="B57" s="100">
        <v>120188971</v>
      </c>
      <c r="C57" s="100">
        <v>0</v>
      </c>
      <c r="D57" s="100">
        <v>120188971</v>
      </c>
      <c r="E57" s="62"/>
    </row>
    <row r="58" spans="1:5" s="54" customFormat="1">
      <c r="A58" s="62" t="s">
        <v>213</v>
      </c>
      <c r="B58" s="100">
        <v>96000000</v>
      </c>
      <c r="C58" s="100">
        <v>4651400</v>
      </c>
      <c r="D58" s="100">
        <v>91348600</v>
      </c>
      <c r="E58" s="62"/>
    </row>
    <row r="59" spans="1:5" s="54" customFormat="1">
      <c r="A59" s="62" t="s">
        <v>214</v>
      </c>
      <c r="B59" s="100">
        <v>0</v>
      </c>
      <c r="C59" s="100">
        <v>0</v>
      </c>
      <c r="D59" s="100">
        <v>0</v>
      </c>
      <c r="E59" s="62"/>
    </row>
    <row r="60" spans="1:5" s="54" customFormat="1">
      <c r="A60" s="62" t="s">
        <v>218</v>
      </c>
      <c r="B60" s="100">
        <v>401706053</v>
      </c>
      <c r="C60" s="100">
        <v>43369486</v>
      </c>
      <c r="D60" s="100">
        <v>358336567</v>
      </c>
      <c r="E60" s="62"/>
    </row>
    <row r="61" spans="1:5" s="54" customFormat="1">
      <c r="A61" s="62" t="s">
        <v>596</v>
      </c>
      <c r="B61" s="100">
        <v>0</v>
      </c>
      <c r="C61" s="100">
        <v>0</v>
      </c>
      <c r="D61" s="100">
        <v>0</v>
      </c>
      <c r="E61" s="62"/>
    </row>
    <row r="62" spans="1:5" s="54" customFormat="1">
      <c r="A62" s="62" t="s">
        <v>597</v>
      </c>
      <c r="B62" s="100">
        <v>0</v>
      </c>
      <c r="C62" s="100">
        <v>0</v>
      </c>
      <c r="D62" s="100">
        <v>0</v>
      </c>
      <c r="E62" s="62"/>
    </row>
    <row r="63" spans="1:5" s="54" customFormat="1">
      <c r="A63" s="62" t="s">
        <v>598</v>
      </c>
      <c r="B63" s="100">
        <v>25990598</v>
      </c>
      <c r="C63" s="100">
        <v>2143655</v>
      </c>
      <c r="D63" s="100">
        <v>23846943</v>
      </c>
      <c r="E63" s="62"/>
    </row>
    <row r="64" spans="1:5" s="54" customFormat="1">
      <c r="A64" s="62" t="s">
        <v>599</v>
      </c>
      <c r="B64" s="100">
        <v>54069262</v>
      </c>
      <c r="C64" s="100">
        <v>4899850</v>
      </c>
      <c r="D64" s="100">
        <v>49169412</v>
      </c>
      <c r="E64" s="62"/>
    </row>
    <row r="65" spans="1:5" s="54" customFormat="1">
      <c r="A65" s="62" t="s">
        <v>600</v>
      </c>
      <c r="B65" s="100">
        <v>6880000</v>
      </c>
      <c r="C65" s="100">
        <v>0</v>
      </c>
      <c r="D65" s="100">
        <v>6880000</v>
      </c>
      <c r="E65" s="62"/>
    </row>
    <row r="66" spans="1:5" s="54" customFormat="1">
      <c r="A66" s="62" t="s">
        <v>601</v>
      </c>
      <c r="B66" s="100">
        <v>34600000</v>
      </c>
      <c r="C66" s="100">
        <v>0</v>
      </c>
      <c r="D66" s="100">
        <v>34600000</v>
      </c>
      <c r="E66" s="62"/>
    </row>
    <row r="67" spans="1:5" s="54" customFormat="1">
      <c r="A67" s="62" t="s">
        <v>602</v>
      </c>
      <c r="B67" s="100">
        <v>16100000</v>
      </c>
      <c r="C67" s="100">
        <v>0</v>
      </c>
      <c r="D67" s="100">
        <v>16100000</v>
      </c>
      <c r="E67" s="62"/>
    </row>
    <row r="68" spans="1:5" s="54" customFormat="1">
      <c r="A68" s="62" t="s">
        <v>218</v>
      </c>
      <c r="B68" s="100">
        <v>0</v>
      </c>
      <c r="C68" s="100">
        <v>372399</v>
      </c>
      <c r="D68" s="100">
        <v>-372399</v>
      </c>
      <c r="E68" s="62"/>
    </row>
    <row r="69" spans="1:5" s="54" customFormat="1">
      <c r="A69" s="62" t="s">
        <v>218</v>
      </c>
      <c r="B69" s="100">
        <v>199465546</v>
      </c>
      <c r="C69" s="100">
        <v>111025798</v>
      </c>
      <c r="D69" s="100">
        <v>88439748</v>
      </c>
      <c r="E69" s="62"/>
    </row>
    <row r="70" spans="1:5" s="54" customFormat="1">
      <c r="A70" s="62" t="s">
        <v>221</v>
      </c>
      <c r="B70" s="100">
        <v>45000000</v>
      </c>
      <c r="C70" s="100">
        <v>0</v>
      </c>
      <c r="D70" s="100">
        <v>45000000</v>
      </c>
      <c r="E70" s="62"/>
    </row>
    <row r="71" spans="1:5" s="54" customFormat="1">
      <c r="A71" s="62" t="s">
        <v>222</v>
      </c>
      <c r="B71" s="100">
        <v>0</v>
      </c>
      <c r="C71" s="100">
        <v>0</v>
      </c>
      <c r="D71" s="100">
        <v>0</v>
      </c>
      <c r="E71" s="62"/>
    </row>
    <row r="72" spans="1:5" s="54" customFormat="1">
      <c r="A72" s="62" t="s">
        <v>223</v>
      </c>
      <c r="B72" s="100">
        <v>88000000</v>
      </c>
      <c r="C72" s="100">
        <v>0</v>
      </c>
      <c r="D72" s="100">
        <v>88000000</v>
      </c>
      <c r="E72" s="62"/>
    </row>
    <row r="73" spans="1:5" s="54" customFormat="1">
      <c r="A73" s="62" t="s">
        <v>224</v>
      </c>
      <c r="B73" s="100">
        <v>20000000</v>
      </c>
      <c r="C73" s="100">
        <v>0</v>
      </c>
      <c r="D73" s="100">
        <v>20000000</v>
      </c>
      <c r="E73" s="62"/>
    </row>
    <row r="74" spans="1:5" s="54" customFormat="1">
      <c r="A74" s="62" t="s">
        <v>225</v>
      </c>
      <c r="B74" s="100">
        <v>15000000</v>
      </c>
      <c r="C74" s="100">
        <v>0</v>
      </c>
      <c r="D74" s="100">
        <v>15000000</v>
      </c>
      <c r="E74" s="62"/>
    </row>
    <row r="75" spans="1:5" s="54" customFormat="1">
      <c r="A75" s="62" t="s">
        <v>226</v>
      </c>
      <c r="B75" s="100">
        <v>0</v>
      </c>
      <c r="C75" s="100">
        <v>0</v>
      </c>
      <c r="D75" s="100">
        <v>0</v>
      </c>
      <c r="E75" s="62"/>
    </row>
    <row r="76" spans="1:5" s="54" customFormat="1">
      <c r="A76" s="62" t="s">
        <v>227</v>
      </c>
      <c r="B76" s="100">
        <v>84542357</v>
      </c>
      <c r="C76" s="100">
        <v>0</v>
      </c>
      <c r="D76" s="100">
        <v>84542357</v>
      </c>
      <c r="E76" s="62"/>
    </row>
    <row r="77" spans="1:5" s="54" customFormat="1">
      <c r="A77" s="62" t="s">
        <v>218</v>
      </c>
      <c r="B77" s="100">
        <v>0</v>
      </c>
      <c r="C77" s="100">
        <v>49626767</v>
      </c>
      <c r="D77" s="100">
        <v>-49626767</v>
      </c>
      <c r="E77" s="62"/>
    </row>
    <row r="78" spans="1:5" s="54" customFormat="1">
      <c r="A78" s="62" t="s">
        <v>218</v>
      </c>
      <c r="B78" s="100">
        <v>186873297</v>
      </c>
      <c r="C78" s="100">
        <v>6984370</v>
      </c>
      <c r="D78" s="100">
        <v>179888927</v>
      </c>
      <c r="E78" s="62"/>
    </row>
    <row r="79" spans="1:5" s="54" customFormat="1">
      <c r="A79" s="62" t="s">
        <v>230</v>
      </c>
      <c r="B79" s="100">
        <v>2000000</v>
      </c>
      <c r="C79" s="100">
        <v>0</v>
      </c>
      <c r="D79" s="100">
        <v>2000000</v>
      </c>
      <c r="E79" s="62"/>
    </row>
    <row r="80" spans="1:5" s="54" customFormat="1">
      <c r="A80" s="62" t="s">
        <v>231</v>
      </c>
      <c r="B80" s="100">
        <v>0</v>
      </c>
      <c r="C80" s="100">
        <v>0</v>
      </c>
      <c r="D80" s="100">
        <v>0</v>
      </c>
      <c r="E80" s="62"/>
    </row>
    <row r="81" spans="1:5" s="54" customFormat="1">
      <c r="A81" s="62" t="s">
        <v>232</v>
      </c>
      <c r="B81" s="100">
        <v>211114</v>
      </c>
      <c r="C81" s="100">
        <v>0</v>
      </c>
      <c r="D81" s="100">
        <v>211114</v>
      </c>
      <c r="E81" s="62"/>
    </row>
    <row r="82" spans="1:5" s="54" customFormat="1">
      <c r="A82" s="62" t="s">
        <v>233</v>
      </c>
      <c r="B82" s="100">
        <v>3200000</v>
      </c>
      <c r="C82" s="100">
        <v>0</v>
      </c>
      <c r="D82" s="100">
        <v>3200000</v>
      </c>
      <c r="E82" s="62"/>
    </row>
    <row r="83" spans="1:5" s="54" customFormat="1">
      <c r="A83" s="62" t="s">
        <v>234</v>
      </c>
      <c r="B83" s="100">
        <v>2300000</v>
      </c>
      <c r="C83" s="100">
        <v>0</v>
      </c>
      <c r="D83" s="100">
        <v>2300000</v>
      </c>
      <c r="E83" s="62"/>
    </row>
    <row r="84" spans="1:5" s="54" customFormat="1">
      <c r="A84" s="62" t="s">
        <v>235</v>
      </c>
      <c r="B84" s="100">
        <v>8339110</v>
      </c>
      <c r="C84" s="100">
        <v>0</v>
      </c>
      <c r="D84" s="100">
        <v>8339110</v>
      </c>
      <c r="E84" s="62"/>
    </row>
    <row r="85" spans="1:5" s="54" customFormat="1">
      <c r="A85" s="62" t="s">
        <v>236</v>
      </c>
      <c r="B85" s="100">
        <v>0</v>
      </c>
      <c r="C85" s="100">
        <v>0</v>
      </c>
      <c r="D85" s="100">
        <v>0</v>
      </c>
      <c r="E85" s="62"/>
    </row>
    <row r="86" spans="1:5" s="54" customFormat="1">
      <c r="A86" s="62" t="s">
        <v>237</v>
      </c>
      <c r="B86" s="100">
        <v>0</v>
      </c>
      <c r="C86" s="100">
        <v>0</v>
      </c>
      <c r="D86" s="100">
        <v>0</v>
      </c>
      <c r="E86" s="62"/>
    </row>
    <row r="87" spans="1:5" s="54" customFormat="1">
      <c r="A87" s="62" t="s">
        <v>238</v>
      </c>
      <c r="B87" s="100">
        <v>0</v>
      </c>
      <c r="C87" s="100">
        <v>0</v>
      </c>
      <c r="D87" s="100">
        <v>0</v>
      </c>
      <c r="E87" s="62"/>
    </row>
    <row r="88" spans="1:5" s="54" customFormat="1">
      <c r="A88" s="62" t="s">
        <v>239</v>
      </c>
      <c r="B88" s="100">
        <v>0</v>
      </c>
      <c r="C88" s="100">
        <v>0</v>
      </c>
      <c r="D88" s="100">
        <v>0</v>
      </c>
      <c r="E88" s="62"/>
    </row>
    <row r="89" spans="1:5" s="54" customFormat="1">
      <c r="A89" s="62" t="s">
        <v>240</v>
      </c>
      <c r="B89" s="100">
        <v>0</v>
      </c>
      <c r="C89" s="100">
        <v>0</v>
      </c>
      <c r="D89" s="100">
        <v>0</v>
      </c>
      <c r="E89" s="62"/>
    </row>
    <row r="90" spans="1:5" s="54" customFormat="1">
      <c r="A90" s="62" t="s">
        <v>241</v>
      </c>
      <c r="B90" s="100">
        <v>0</v>
      </c>
      <c r="C90" s="100">
        <v>0</v>
      </c>
      <c r="D90" s="100">
        <v>0</v>
      </c>
      <c r="E90" s="62"/>
    </row>
    <row r="91" spans="1:5" s="54" customFormat="1">
      <c r="A91" s="62" t="s">
        <v>242</v>
      </c>
      <c r="B91" s="100">
        <v>1000000</v>
      </c>
      <c r="C91" s="100">
        <v>0</v>
      </c>
      <c r="D91" s="100">
        <v>1000000</v>
      </c>
      <c r="E91" s="62"/>
    </row>
    <row r="92" spans="1:5" s="54" customFormat="1">
      <c r="A92" s="62" t="s">
        <v>243</v>
      </c>
      <c r="B92" s="100">
        <v>2000000</v>
      </c>
      <c r="C92" s="100">
        <v>0</v>
      </c>
      <c r="D92" s="100">
        <v>2000000</v>
      </c>
      <c r="E92" s="62"/>
    </row>
    <row r="93" spans="1:5" s="54" customFormat="1">
      <c r="A93" s="62" t="s">
        <v>244</v>
      </c>
      <c r="B93" s="100">
        <v>0</v>
      </c>
      <c r="C93" s="100">
        <v>0</v>
      </c>
      <c r="D93" s="100">
        <v>0</v>
      </c>
      <c r="E93" s="62"/>
    </row>
    <row r="94" spans="1:5" s="54" customFormat="1">
      <c r="A94" s="62" t="s">
        <v>245</v>
      </c>
      <c r="B94" s="100">
        <v>0</v>
      </c>
      <c r="C94" s="100">
        <v>0</v>
      </c>
      <c r="D94" s="100">
        <v>0</v>
      </c>
      <c r="E94" s="62"/>
    </row>
    <row r="95" spans="1:5" s="54" customFormat="1">
      <c r="A95" s="62" t="s">
        <v>246</v>
      </c>
      <c r="B95" s="100">
        <v>0</v>
      </c>
      <c r="C95" s="100">
        <v>0</v>
      </c>
      <c r="D95" s="100">
        <v>0</v>
      </c>
      <c r="E95" s="62"/>
    </row>
    <row r="96" spans="1:5" s="54" customFormat="1">
      <c r="A96" s="62" t="s">
        <v>247</v>
      </c>
      <c r="B96" s="100">
        <v>2500000</v>
      </c>
      <c r="C96" s="100">
        <v>0</v>
      </c>
      <c r="D96" s="100">
        <v>2500000</v>
      </c>
      <c r="E96" s="62"/>
    </row>
    <row r="97" spans="1:5" s="54" customFormat="1">
      <c r="A97" s="62" t="s">
        <v>248</v>
      </c>
      <c r="B97" s="100">
        <v>0</v>
      </c>
      <c r="C97" s="100">
        <v>0</v>
      </c>
      <c r="D97" s="100">
        <v>0</v>
      </c>
      <c r="E97" s="62"/>
    </row>
    <row r="98" spans="1:5" s="54" customFormat="1">
      <c r="A98" s="62" t="s">
        <v>249</v>
      </c>
      <c r="B98" s="100">
        <v>0</v>
      </c>
      <c r="C98" s="100">
        <v>0</v>
      </c>
      <c r="D98" s="100">
        <v>0</v>
      </c>
      <c r="E98" s="62"/>
    </row>
    <row r="99" spans="1:5" s="54" customFormat="1">
      <c r="A99" s="62" t="s">
        <v>250</v>
      </c>
      <c r="B99" s="100">
        <v>1058175</v>
      </c>
      <c r="C99" s="100">
        <v>0</v>
      </c>
      <c r="D99" s="100">
        <v>1058175</v>
      </c>
      <c r="E99" s="62"/>
    </row>
    <row r="100" spans="1:5" s="54" customFormat="1">
      <c r="A100" s="62" t="s">
        <v>251</v>
      </c>
      <c r="B100" s="100">
        <v>0</v>
      </c>
      <c r="C100" s="100">
        <v>0</v>
      </c>
      <c r="D100" s="100">
        <v>0</v>
      </c>
      <c r="E100" s="62"/>
    </row>
    <row r="101" spans="1:5" s="54" customFormat="1">
      <c r="A101" s="62" t="s">
        <v>252</v>
      </c>
      <c r="B101" s="100">
        <v>250000000</v>
      </c>
      <c r="C101" s="100">
        <v>24558229</v>
      </c>
      <c r="D101" s="100">
        <v>225441771</v>
      </c>
      <c r="E101" s="62"/>
    </row>
    <row r="102" spans="1:5" s="54" customFormat="1">
      <c r="A102" s="62" t="s">
        <v>253</v>
      </c>
      <c r="B102" s="100">
        <v>100000000</v>
      </c>
      <c r="C102" s="100">
        <v>0</v>
      </c>
      <c r="D102" s="100">
        <v>100000000</v>
      </c>
      <c r="E102" s="62"/>
    </row>
    <row r="103" spans="1:5" s="54" customFormat="1">
      <c r="A103" s="62" t="s">
        <v>254</v>
      </c>
      <c r="B103" s="100">
        <v>115500000</v>
      </c>
      <c r="C103" s="100">
        <v>0</v>
      </c>
      <c r="D103" s="100">
        <v>115500000</v>
      </c>
      <c r="E103" s="62"/>
    </row>
    <row r="104" spans="1:5" s="54" customFormat="1">
      <c r="A104" s="62" t="s">
        <v>255</v>
      </c>
      <c r="B104" s="100">
        <v>961115</v>
      </c>
      <c r="C104" s="100">
        <v>0</v>
      </c>
      <c r="D104" s="100">
        <v>961115</v>
      </c>
      <c r="E104" s="62"/>
    </row>
    <row r="105" spans="1:5" s="54" customFormat="1">
      <c r="A105" s="62" t="s">
        <v>218</v>
      </c>
      <c r="B105" s="100">
        <v>141400876</v>
      </c>
      <c r="C105" s="100">
        <v>62864771</v>
      </c>
      <c r="D105" s="100">
        <v>78536105</v>
      </c>
      <c r="E105" s="62"/>
    </row>
    <row r="106" spans="1:5" s="54" customFormat="1">
      <c r="A106" s="62" t="s">
        <v>258</v>
      </c>
      <c r="B106" s="100">
        <v>0</v>
      </c>
      <c r="C106" s="100">
        <v>0</v>
      </c>
      <c r="D106" s="100">
        <v>0</v>
      </c>
      <c r="E106" s="62"/>
    </row>
    <row r="107" spans="1:5" s="54" customFormat="1">
      <c r="A107" s="62" t="s">
        <v>259</v>
      </c>
      <c r="B107" s="100">
        <v>0</v>
      </c>
      <c r="C107" s="100">
        <v>0</v>
      </c>
      <c r="D107" s="100">
        <v>0</v>
      </c>
      <c r="E107" s="62"/>
    </row>
    <row r="108" spans="1:5" s="54" customFormat="1">
      <c r="A108" s="62" t="s">
        <v>260</v>
      </c>
      <c r="B108" s="100">
        <v>0</v>
      </c>
      <c r="C108" s="100">
        <v>0</v>
      </c>
      <c r="D108" s="100">
        <v>0</v>
      </c>
      <c r="E108" s="62"/>
    </row>
    <row r="109" spans="1:5" s="54" customFormat="1">
      <c r="A109" s="62" t="s">
        <v>261</v>
      </c>
      <c r="B109" s="100">
        <v>0</v>
      </c>
      <c r="C109" s="100">
        <v>0</v>
      </c>
      <c r="D109" s="100">
        <v>0</v>
      </c>
      <c r="E109" s="62"/>
    </row>
    <row r="110" spans="1:5" s="54" customFormat="1">
      <c r="A110" s="62" t="s">
        <v>262</v>
      </c>
      <c r="B110" s="100">
        <v>2500000</v>
      </c>
      <c r="C110" s="100">
        <v>0</v>
      </c>
      <c r="D110" s="100">
        <v>2500000</v>
      </c>
      <c r="E110" s="62"/>
    </row>
    <row r="111" spans="1:5" s="54" customFormat="1">
      <c r="A111" s="62" t="s">
        <v>263</v>
      </c>
      <c r="B111" s="100">
        <v>0</v>
      </c>
      <c r="C111" s="100">
        <v>0</v>
      </c>
      <c r="D111" s="100">
        <v>0</v>
      </c>
      <c r="E111" s="62"/>
    </row>
    <row r="112" spans="1:5" s="54" customFormat="1">
      <c r="A112" s="62" t="s">
        <v>264</v>
      </c>
      <c r="B112" s="100">
        <v>0</v>
      </c>
      <c r="C112" s="100">
        <v>0</v>
      </c>
      <c r="D112" s="100">
        <v>0</v>
      </c>
      <c r="E112" s="62"/>
    </row>
    <row r="113" spans="1:5" s="54" customFormat="1">
      <c r="A113" s="62" t="s">
        <v>265</v>
      </c>
      <c r="B113" s="100">
        <v>0</v>
      </c>
      <c r="C113" s="100">
        <v>0</v>
      </c>
      <c r="D113" s="100">
        <v>0</v>
      </c>
      <c r="E113" s="62"/>
    </row>
    <row r="114" spans="1:5" s="54" customFormat="1">
      <c r="A114" s="62" t="s">
        <v>266</v>
      </c>
      <c r="B114" s="100">
        <v>0</v>
      </c>
      <c r="C114" s="100">
        <v>0</v>
      </c>
      <c r="D114" s="100">
        <v>0</v>
      </c>
      <c r="E114" s="62"/>
    </row>
    <row r="115" spans="1:5" s="54" customFormat="1">
      <c r="A115" s="62" t="s">
        <v>267</v>
      </c>
      <c r="B115" s="100">
        <v>0</v>
      </c>
      <c r="C115" s="100">
        <v>0</v>
      </c>
      <c r="D115" s="100">
        <v>0</v>
      </c>
      <c r="E115" s="62"/>
    </row>
    <row r="116" spans="1:5" s="54" customFormat="1">
      <c r="A116" s="62" t="s">
        <v>268</v>
      </c>
      <c r="B116" s="100">
        <v>0</v>
      </c>
      <c r="C116" s="100">
        <v>0</v>
      </c>
      <c r="D116" s="100">
        <v>0</v>
      </c>
      <c r="E116" s="62"/>
    </row>
    <row r="117" spans="1:5" s="54" customFormat="1">
      <c r="A117" s="62" t="s">
        <v>269</v>
      </c>
      <c r="B117" s="100">
        <v>0</v>
      </c>
      <c r="C117" s="100">
        <v>0</v>
      </c>
      <c r="D117" s="100">
        <v>0</v>
      </c>
      <c r="E117" s="62"/>
    </row>
    <row r="118" spans="1:5" s="54" customFormat="1">
      <c r="A118" s="62" t="s">
        <v>270</v>
      </c>
      <c r="B118" s="100">
        <v>0</v>
      </c>
      <c r="C118" s="100">
        <v>0</v>
      </c>
      <c r="D118" s="100">
        <v>0</v>
      </c>
      <c r="E118" s="62"/>
    </row>
    <row r="119" spans="1:5" s="54" customFormat="1">
      <c r="A119" s="62" t="s">
        <v>271</v>
      </c>
      <c r="B119" s="100">
        <v>0</v>
      </c>
      <c r="C119" s="100">
        <v>0</v>
      </c>
      <c r="D119" s="100">
        <v>0</v>
      </c>
      <c r="E119" s="62"/>
    </row>
    <row r="120" spans="1:5" s="54" customFormat="1">
      <c r="A120" s="62" t="s">
        <v>272</v>
      </c>
      <c r="B120" s="100">
        <v>0</v>
      </c>
      <c r="C120" s="100">
        <v>0</v>
      </c>
      <c r="D120" s="100">
        <v>0</v>
      </c>
      <c r="E120" s="62"/>
    </row>
    <row r="121" spans="1:5" s="54" customFormat="1">
      <c r="A121" s="62" t="s">
        <v>273</v>
      </c>
      <c r="B121" s="100">
        <v>0</v>
      </c>
      <c r="C121" s="100">
        <v>0</v>
      </c>
      <c r="D121" s="100">
        <v>0</v>
      </c>
      <c r="E121" s="62"/>
    </row>
    <row r="122" spans="1:5" s="54" customFormat="1">
      <c r="A122" s="62" t="s">
        <v>603</v>
      </c>
      <c r="B122" s="100">
        <v>0</v>
      </c>
      <c r="C122" s="100">
        <v>0</v>
      </c>
      <c r="D122" s="100">
        <v>0</v>
      </c>
      <c r="E122" s="62"/>
    </row>
    <row r="123" spans="1:5" s="54" customFormat="1">
      <c r="A123" s="62" t="s">
        <v>274</v>
      </c>
      <c r="B123" s="100">
        <v>175000000</v>
      </c>
      <c r="C123" s="100">
        <v>129693275</v>
      </c>
      <c r="D123" s="100">
        <v>45306725</v>
      </c>
      <c r="E123" s="62"/>
    </row>
    <row r="124" spans="1:5" s="54" customFormat="1">
      <c r="A124" s="62" t="s">
        <v>275</v>
      </c>
      <c r="B124" s="100">
        <v>0</v>
      </c>
      <c r="C124" s="100">
        <v>0</v>
      </c>
      <c r="D124" s="100">
        <v>0</v>
      </c>
      <c r="E124" s="62"/>
    </row>
    <row r="125" spans="1:5" s="54" customFormat="1">
      <c r="A125" s="62" t="s">
        <v>218</v>
      </c>
      <c r="B125" s="100">
        <v>0</v>
      </c>
      <c r="C125" s="100">
        <v>6199720</v>
      </c>
      <c r="D125" s="100">
        <v>-6199720</v>
      </c>
      <c r="E125" s="62"/>
    </row>
    <row r="126" spans="1:5" s="54" customFormat="1">
      <c r="A126" s="62" t="s">
        <v>218</v>
      </c>
      <c r="B126" s="100">
        <v>126610942</v>
      </c>
      <c r="C126" s="100">
        <v>73052358</v>
      </c>
      <c r="D126" s="100">
        <v>53558584</v>
      </c>
      <c r="E126" s="62"/>
    </row>
    <row r="127" spans="1:5" s="54" customFormat="1">
      <c r="A127" s="62" t="s">
        <v>278</v>
      </c>
      <c r="B127" s="100">
        <v>23300000</v>
      </c>
      <c r="C127" s="100">
        <v>0</v>
      </c>
      <c r="D127" s="100">
        <v>23300000</v>
      </c>
      <c r="E127" s="62"/>
    </row>
    <row r="128" spans="1:5" s="54" customFormat="1">
      <c r="A128" s="62" t="s">
        <v>279</v>
      </c>
      <c r="B128" s="100">
        <v>20000000</v>
      </c>
      <c r="C128" s="100">
        <v>20000000</v>
      </c>
      <c r="D128" s="100">
        <v>0</v>
      </c>
      <c r="E128" s="62"/>
    </row>
    <row r="129" spans="1:5" s="54" customFormat="1">
      <c r="A129" s="62" t="s">
        <v>280</v>
      </c>
      <c r="B129" s="100">
        <v>0</v>
      </c>
      <c r="C129" s="100">
        <v>0</v>
      </c>
      <c r="D129" s="100">
        <v>0</v>
      </c>
      <c r="E129" s="62"/>
    </row>
    <row r="130" spans="1:5" s="54" customFormat="1">
      <c r="A130" s="62" t="s">
        <v>281</v>
      </c>
      <c r="B130" s="100">
        <v>0</v>
      </c>
      <c r="C130" s="100">
        <v>0</v>
      </c>
      <c r="D130" s="100">
        <v>0</v>
      </c>
      <c r="E130" s="62"/>
    </row>
    <row r="131" spans="1:5" s="54" customFormat="1">
      <c r="A131" s="62" t="s">
        <v>604</v>
      </c>
      <c r="B131" s="100">
        <v>6299959</v>
      </c>
      <c r="C131" s="100">
        <v>0</v>
      </c>
      <c r="D131" s="100">
        <v>6299959</v>
      </c>
      <c r="E131" s="62"/>
    </row>
    <row r="132" spans="1:5" s="54" customFormat="1">
      <c r="A132" s="62" t="s">
        <v>282</v>
      </c>
      <c r="B132" s="100">
        <v>0</v>
      </c>
      <c r="C132" s="100">
        <v>0</v>
      </c>
      <c r="D132" s="100">
        <v>0</v>
      </c>
      <c r="E132" s="62"/>
    </row>
    <row r="133" spans="1:5" s="54" customFormat="1">
      <c r="A133" s="62" t="s">
        <v>283</v>
      </c>
      <c r="B133" s="100">
        <v>0</v>
      </c>
      <c r="C133" s="100">
        <v>0</v>
      </c>
      <c r="D133" s="100">
        <v>0</v>
      </c>
      <c r="E133" s="62"/>
    </row>
    <row r="134" spans="1:5" s="54" customFormat="1">
      <c r="A134" s="62" t="s">
        <v>284</v>
      </c>
      <c r="B134" s="100">
        <v>3000000</v>
      </c>
      <c r="C134" s="100">
        <v>0</v>
      </c>
      <c r="D134" s="100">
        <v>3000000</v>
      </c>
      <c r="E134" s="62"/>
    </row>
    <row r="135" spans="1:5" s="54" customFormat="1">
      <c r="A135" s="62" t="s">
        <v>285</v>
      </c>
      <c r="B135" s="100">
        <v>2500000</v>
      </c>
      <c r="C135" s="100">
        <v>0</v>
      </c>
      <c r="D135" s="100">
        <v>2500000</v>
      </c>
      <c r="E135" s="62"/>
    </row>
    <row r="136" spans="1:5" s="54" customFormat="1">
      <c r="A136" s="62" t="s">
        <v>286</v>
      </c>
      <c r="B136" s="100">
        <v>0</v>
      </c>
      <c r="C136" s="100">
        <v>0</v>
      </c>
      <c r="D136" s="100">
        <v>0</v>
      </c>
      <c r="E136" s="62"/>
    </row>
    <row r="137" spans="1:5" s="54" customFormat="1">
      <c r="A137" s="62" t="s">
        <v>287</v>
      </c>
      <c r="B137" s="100">
        <v>1991558</v>
      </c>
      <c r="C137" s="100">
        <v>0</v>
      </c>
      <c r="D137" s="100">
        <v>1991558</v>
      </c>
      <c r="E137" s="62"/>
    </row>
    <row r="138" spans="1:5" s="54" customFormat="1">
      <c r="A138" s="62" t="s">
        <v>288</v>
      </c>
      <c r="B138" s="100">
        <v>2085417</v>
      </c>
      <c r="C138" s="100">
        <v>0</v>
      </c>
      <c r="D138" s="100">
        <v>2085417</v>
      </c>
      <c r="E138" s="62"/>
    </row>
    <row r="139" spans="1:5" s="54" customFormat="1">
      <c r="A139" s="62" t="s">
        <v>289</v>
      </c>
      <c r="B139" s="100">
        <v>1500000</v>
      </c>
      <c r="C139" s="100">
        <v>0</v>
      </c>
      <c r="D139" s="100">
        <v>1500000</v>
      </c>
      <c r="E139" s="62"/>
    </row>
    <row r="140" spans="1:5" s="54" customFormat="1">
      <c r="A140" s="62" t="s">
        <v>290</v>
      </c>
      <c r="B140" s="100">
        <v>3500000</v>
      </c>
      <c r="C140" s="100">
        <v>0</v>
      </c>
      <c r="D140" s="100">
        <v>3500000</v>
      </c>
      <c r="E140" s="62"/>
    </row>
    <row r="141" spans="1:5" s="54" customFormat="1">
      <c r="A141" s="62" t="s">
        <v>291</v>
      </c>
      <c r="B141" s="100">
        <v>3166122</v>
      </c>
      <c r="C141" s="100">
        <v>0</v>
      </c>
      <c r="D141" s="100">
        <v>3166122</v>
      </c>
      <c r="E141" s="62"/>
    </row>
    <row r="142" spans="1:5" s="54" customFormat="1">
      <c r="A142" s="62" t="s">
        <v>292</v>
      </c>
      <c r="B142" s="100">
        <v>0</v>
      </c>
      <c r="C142" s="100">
        <v>0</v>
      </c>
      <c r="D142" s="100">
        <v>0</v>
      </c>
      <c r="E142" s="62"/>
    </row>
    <row r="143" spans="1:5" s="54" customFormat="1">
      <c r="A143" s="62" t="s">
        <v>293</v>
      </c>
      <c r="B143" s="100">
        <v>7500000</v>
      </c>
      <c r="C143" s="100">
        <v>0</v>
      </c>
      <c r="D143" s="100">
        <v>7500000</v>
      </c>
      <c r="E143" s="62"/>
    </row>
    <row r="144" spans="1:5" s="54" customFormat="1">
      <c r="A144" s="62" t="s">
        <v>294</v>
      </c>
      <c r="B144" s="100">
        <v>4800000</v>
      </c>
      <c r="C144" s="100">
        <v>0</v>
      </c>
      <c r="D144" s="100">
        <v>4800000</v>
      </c>
      <c r="E144" s="62"/>
    </row>
    <row r="145" spans="1:5" s="54" customFormat="1">
      <c r="A145" s="62" t="s">
        <v>295</v>
      </c>
      <c r="B145" s="100">
        <v>1289367</v>
      </c>
      <c r="C145" s="100">
        <v>0</v>
      </c>
      <c r="D145" s="100">
        <v>1289367</v>
      </c>
      <c r="E145" s="62"/>
    </row>
    <row r="146" spans="1:5" s="54" customFormat="1">
      <c r="A146" s="62" t="s">
        <v>296</v>
      </c>
      <c r="B146" s="100">
        <v>6000000</v>
      </c>
      <c r="C146" s="100">
        <v>0</v>
      </c>
      <c r="D146" s="100">
        <v>6000000</v>
      </c>
      <c r="E146" s="62"/>
    </row>
    <row r="147" spans="1:5" s="54" customFormat="1">
      <c r="A147" s="62" t="s">
        <v>297</v>
      </c>
      <c r="B147" s="100">
        <v>0</v>
      </c>
      <c r="C147" s="100">
        <v>0</v>
      </c>
      <c r="D147" s="100">
        <v>0</v>
      </c>
      <c r="E147" s="62"/>
    </row>
    <row r="148" spans="1:5" s="54" customFormat="1">
      <c r="A148" s="62" t="s">
        <v>298</v>
      </c>
      <c r="B148" s="100">
        <v>3000000</v>
      </c>
      <c r="C148" s="100">
        <v>0</v>
      </c>
      <c r="D148" s="100">
        <v>3000000</v>
      </c>
      <c r="E148" s="62"/>
    </row>
    <row r="149" spans="1:5" s="54" customFormat="1">
      <c r="A149" s="62" t="s">
        <v>299</v>
      </c>
      <c r="B149" s="100">
        <v>0</v>
      </c>
      <c r="C149" s="100">
        <v>0</v>
      </c>
      <c r="D149" s="100">
        <v>0</v>
      </c>
      <c r="E149" s="62"/>
    </row>
    <row r="150" spans="1:5" s="54" customFormat="1">
      <c r="A150" s="62" t="s">
        <v>300</v>
      </c>
      <c r="B150" s="100">
        <v>0</v>
      </c>
      <c r="C150" s="100">
        <v>0</v>
      </c>
      <c r="D150" s="100">
        <v>0</v>
      </c>
      <c r="E150" s="62"/>
    </row>
    <row r="151" spans="1:5" s="54" customFormat="1">
      <c r="A151" s="62" t="s">
        <v>301</v>
      </c>
      <c r="B151" s="100">
        <v>0</v>
      </c>
      <c r="C151" s="100">
        <v>0</v>
      </c>
      <c r="D151" s="100">
        <v>0</v>
      </c>
      <c r="E151" s="62"/>
    </row>
    <row r="152" spans="1:5" s="54" customFormat="1">
      <c r="A152" s="62" t="s">
        <v>302</v>
      </c>
      <c r="B152" s="100">
        <v>2700000</v>
      </c>
      <c r="C152" s="100">
        <v>0</v>
      </c>
      <c r="D152" s="100">
        <v>2700000</v>
      </c>
      <c r="E152" s="62"/>
    </row>
    <row r="153" spans="1:5" s="54" customFormat="1">
      <c r="A153" s="62" t="s">
        <v>303</v>
      </c>
      <c r="B153" s="100">
        <v>6500000</v>
      </c>
      <c r="C153" s="100">
        <v>0</v>
      </c>
      <c r="D153" s="100">
        <v>6500000</v>
      </c>
      <c r="E153" s="62"/>
    </row>
    <row r="154" spans="1:5" s="54" customFormat="1">
      <c r="A154" s="62" t="s">
        <v>304</v>
      </c>
      <c r="B154" s="100">
        <v>1985419</v>
      </c>
      <c r="C154" s="100">
        <v>0</v>
      </c>
      <c r="D154" s="100">
        <v>1985419</v>
      </c>
      <c r="E154" s="62"/>
    </row>
    <row r="155" spans="1:5" s="54" customFormat="1">
      <c r="A155" s="62" t="s">
        <v>305</v>
      </c>
      <c r="B155" s="100">
        <v>2000000</v>
      </c>
      <c r="C155" s="100">
        <v>0</v>
      </c>
      <c r="D155" s="100">
        <v>2000000</v>
      </c>
      <c r="E155" s="62"/>
    </row>
    <row r="156" spans="1:5" s="54" customFormat="1">
      <c r="A156" s="62" t="s">
        <v>306</v>
      </c>
      <c r="B156" s="100">
        <v>2500000</v>
      </c>
      <c r="C156" s="100">
        <v>0</v>
      </c>
      <c r="D156" s="100">
        <v>2500000</v>
      </c>
      <c r="E156" s="62"/>
    </row>
    <row r="157" spans="1:5" s="54" customFormat="1">
      <c r="A157" s="62" t="s">
        <v>307</v>
      </c>
      <c r="B157" s="100">
        <v>8258997</v>
      </c>
      <c r="C157" s="100">
        <v>0</v>
      </c>
      <c r="D157" s="100">
        <v>8258997</v>
      </c>
      <c r="E157" s="62"/>
    </row>
    <row r="158" spans="1:5" s="54" customFormat="1">
      <c r="A158" s="62" t="s">
        <v>308</v>
      </c>
      <c r="B158" s="100">
        <v>0</v>
      </c>
      <c r="C158" s="100">
        <v>0</v>
      </c>
      <c r="D158" s="100">
        <v>0</v>
      </c>
      <c r="E158" s="62"/>
    </row>
    <row r="159" spans="1:5" s="54" customFormat="1">
      <c r="A159" s="62" t="s">
        <v>309</v>
      </c>
      <c r="B159" s="100">
        <v>0</v>
      </c>
      <c r="C159" s="100">
        <v>0</v>
      </c>
      <c r="D159" s="100">
        <v>0</v>
      </c>
      <c r="E159" s="62"/>
    </row>
    <row r="160" spans="1:5" s="54" customFormat="1">
      <c r="A160" s="62" t="s">
        <v>310</v>
      </c>
      <c r="B160" s="100">
        <v>6500000</v>
      </c>
      <c r="C160" s="100">
        <v>0</v>
      </c>
      <c r="D160" s="100">
        <v>6500000</v>
      </c>
      <c r="E160" s="62"/>
    </row>
    <row r="161" spans="1:5" s="54" customFormat="1">
      <c r="A161" s="62" t="s">
        <v>311</v>
      </c>
      <c r="B161" s="100">
        <v>0</v>
      </c>
      <c r="C161" s="100">
        <v>0</v>
      </c>
      <c r="D161" s="100">
        <v>0</v>
      </c>
      <c r="E161" s="62"/>
    </row>
    <row r="162" spans="1:5" s="54" customFormat="1">
      <c r="A162" s="62" t="s">
        <v>312</v>
      </c>
      <c r="B162" s="100">
        <v>0</v>
      </c>
      <c r="C162" s="100">
        <v>0</v>
      </c>
      <c r="D162" s="100">
        <v>0</v>
      </c>
      <c r="E162" s="62"/>
    </row>
    <row r="163" spans="1:5" s="54" customFormat="1">
      <c r="A163" s="62" t="s">
        <v>313</v>
      </c>
      <c r="B163" s="100">
        <v>30885041</v>
      </c>
      <c r="C163" s="100">
        <v>0</v>
      </c>
      <c r="D163" s="100">
        <v>30885041</v>
      </c>
      <c r="E163" s="62"/>
    </row>
    <row r="164" spans="1:5" s="54" customFormat="1">
      <c r="A164" s="62" t="s">
        <v>314</v>
      </c>
      <c r="B164" s="100">
        <v>0</v>
      </c>
      <c r="C164" s="100">
        <v>0</v>
      </c>
      <c r="D164" s="100">
        <v>0</v>
      </c>
      <c r="E164" s="62"/>
    </row>
    <row r="165" spans="1:5" s="54" customFormat="1">
      <c r="A165" s="62" t="s">
        <v>315</v>
      </c>
      <c r="B165" s="100">
        <v>5000000</v>
      </c>
      <c r="C165" s="100">
        <v>0</v>
      </c>
      <c r="D165" s="100">
        <v>5000000</v>
      </c>
      <c r="E165" s="62"/>
    </row>
    <row r="166" spans="1:5" s="54" customFormat="1">
      <c r="A166" s="62" t="s">
        <v>218</v>
      </c>
      <c r="B166" s="100">
        <v>0</v>
      </c>
      <c r="C166" s="100">
        <v>0</v>
      </c>
      <c r="D166" s="100">
        <v>0</v>
      </c>
      <c r="E166" s="62"/>
    </row>
    <row r="167" spans="1:5" s="54" customFormat="1">
      <c r="A167" s="62" t="s">
        <v>218</v>
      </c>
      <c r="B167" s="100">
        <v>271128481</v>
      </c>
      <c r="C167" s="100">
        <v>185217962</v>
      </c>
      <c r="D167" s="100">
        <v>85910519</v>
      </c>
      <c r="E167" s="62"/>
    </row>
    <row r="168" spans="1:5" s="54" customFormat="1">
      <c r="A168" s="62" t="s">
        <v>318</v>
      </c>
      <c r="B168" s="100">
        <v>3000000</v>
      </c>
      <c r="C168" s="100">
        <v>3000000</v>
      </c>
      <c r="D168" s="100">
        <v>0</v>
      </c>
      <c r="E168" s="62"/>
    </row>
    <row r="169" spans="1:5" s="54" customFormat="1">
      <c r="A169" s="62" t="s">
        <v>319</v>
      </c>
      <c r="B169" s="100">
        <v>1000000000</v>
      </c>
      <c r="C169" s="100">
        <v>214830000</v>
      </c>
      <c r="D169" s="100">
        <v>785170000</v>
      </c>
      <c r="E169" s="62"/>
    </row>
    <row r="170" spans="1:5" s="54" customFormat="1">
      <c r="A170" s="62" t="s">
        <v>605</v>
      </c>
      <c r="B170" s="100">
        <v>2000000</v>
      </c>
      <c r="C170" s="100">
        <v>0</v>
      </c>
      <c r="D170" s="100">
        <v>2000000</v>
      </c>
      <c r="E170" s="62"/>
    </row>
    <row r="171" spans="1:5" s="54" customFormat="1">
      <c r="A171" s="62" t="s">
        <v>320</v>
      </c>
      <c r="B171" s="100">
        <v>0</v>
      </c>
      <c r="C171" s="100">
        <v>0</v>
      </c>
      <c r="D171" s="100">
        <v>0</v>
      </c>
      <c r="E171" s="62"/>
    </row>
    <row r="172" spans="1:5" s="54" customFormat="1">
      <c r="A172" s="62" t="s">
        <v>321</v>
      </c>
      <c r="B172" s="100">
        <v>0</v>
      </c>
      <c r="C172" s="100">
        <v>0</v>
      </c>
      <c r="D172" s="100">
        <v>0</v>
      </c>
      <c r="E172" s="62"/>
    </row>
    <row r="173" spans="1:5" s="54" customFormat="1">
      <c r="A173" s="62" t="s">
        <v>322</v>
      </c>
      <c r="B173" s="100">
        <v>2400000</v>
      </c>
      <c r="C173" s="100">
        <v>0</v>
      </c>
      <c r="D173" s="100">
        <v>2400000</v>
      </c>
      <c r="E173" s="62"/>
    </row>
    <row r="174" spans="1:5" s="54" customFormat="1">
      <c r="A174" s="62" t="s">
        <v>323</v>
      </c>
      <c r="B174" s="100">
        <v>0</v>
      </c>
      <c r="C174" s="100">
        <v>0</v>
      </c>
      <c r="D174" s="100">
        <v>0</v>
      </c>
      <c r="E174" s="62"/>
    </row>
    <row r="175" spans="1:5" s="54" customFormat="1">
      <c r="A175" s="62" t="s">
        <v>324</v>
      </c>
      <c r="B175" s="100">
        <v>0</v>
      </c>
      <c r="C175" s="100">
        <v>0</v>
      </c>
      <c r="D175" s="100">
        <v>0</v>
      </c>
      <c r="E175" s="62"/>
    </row>
    <row r="176" spans="1:5" s="54" customFormat="1">
      <c r="A176" s="62" t="s">
        <v>325</v>
      </c>
      <c r="B176" s="100">
        <v>1500000</v>
      </c>
      <c r="C176" s="100">
        <v>0</v>
      </c>
      <c r="D176" s="100">
        <v>1500000</v>
      </c>
      <c r="E176" s="62"/>
    </row>
    <row r="177" spans="1:5" s="54" customFormat="1">
      <c r="A177" s="62" t="s">
        <v>326</v>
      </c>
      <c r="B177" s="100">
        <v>0</v>
      </c>
      <c r="C177" s="100">
        <v>0</v>
      </c>
      <c r="D177" s="100">
        <v>0</v>
      </c>
      <c r="E177" s="62"/>
    </row>
    <row r="178" spans="1:5" s="54" customFormat="1">
      <c r="A178" s="62" t="s">
        <v>327</v>
      </c>
      <c r="B178" s="100">
        <v>0</v>
      </c>
      <c r="C178" s="100">
        <v>0</v>
      </c>
      <c r="D178" s="100">
        <v>0</v>
      </c>
      <c r="E178" s="62"/>
    </row>
    <row r="179" spans="1:5" s="54" customFormat="1">
      <c r="A179" s="62" t="s">
        <v>328</v>
      </c>
      <c r="B179" s="100">
        <v>0</v>
      </c>
      <c r="C179" s="100">
        <v>0</v>
      </c>
      <c r="D179" s="100">
        <v>0</v>
      </c>
      <c r="E179" s="62"/>
    </row>
    <row r="180" spans="1:5" s="54" customFormat="1">
      <c r="A180" s="62" t="s">
        <v>329</v>
      </c>
      <c r="B180" s="100">
        <v>0</v>
      </c>
      <c r="C180" s="100">
        <v>0</v>
      </c>
      <c r="D180" s="100">
        <v>0</v>
      </c>
      <c r="E180" s="62"/>
    </row>
    <row r="181" spans="1:5" s="54" customFormat="1">
      <c r="A181" s="62" t="s">
        <v>330</v>
      </c>
      <c r="B181" s="100">
        <v>0</v>
      </c>
      <c r="C181" s="100">
        <v>0</v>
      </c>
      <c r="D181" s="100">
        <v>0</v>
      </c>
      <c r="E181" s="62"/>
    </row>
    <row r="182" spans="1:5" s="54" customFormat="1">
      <c r="A182" s="62" t="s">
        <v>331</v>
      </c>
      <c r="B182" s="100">
        <v>4000000</v>
      </c>
      <c r="C182" s="100">
        <v>0</v>
      </c>
      <c r="D182" s="100">
        <v>4000000</v>
      </c>
      <c r="E182" s="62"/>
    </row>
    <row r="183" spans="1:5" s="54" customFormat="1">
      <c r="A183" s="62" t="s">
        <v>332</v>
      </c>
      <c r="B183" s="100">
        <v>0</v>
      </c>
      <c r="C183" s="100">
        <v>0</v>
      </c>
      <c r="D183" s="100">
        <v>0</v>
      </c>
      <c r="E183" s="62"/>
    </row>
    <row r="184" spans="1:5" s="54" customFormat="1">
      <c r="A184" s="62" t="s">
        <v>333</v>
      </c>
      <c r="B184" s="100">
        <v>0</v>
      </c>
      <c r="C184" s="100">
        <v>0</v>
      </c>
      <c r="D184" s="100">
        <v>0</v>
      </c>
      <c r="E184" s="62"/>
    </row>
    <row r="185" spans="1:5" s="54" customFormat="1">
      <c r="A185" s="62" t="s">
        <v>334</v>
      </c>
      <c r="B185" s="100">
        <v>0</v>
      </c>
      <c r="C185" s="100">
        <v>0</v>
      </c>
      <c r="D185" s="100">
        <v>0</v>
      </c>
      <c r="E185" s="62"/>
    </row>
    <row r="186" spans="1:5" s="54" customFormat="1">
      <c r="A186" s="62" t="s">
        <v>335</v>
      </c>
      <c r="B186" s="100">
        <v>4000000</v>
      </c>
      <c r="C186" s="100">
        <v>0</v>
      </c>
      <c r="D186" s="100">
        <v>4000000</v>
      </c>
      <c r="E186" s="62"/>
    </row>
    <row r="187" spans="1:5" s="54" customFormat="1">
      <c r="A187" s="62" t="s">
        <v>336</v>
      </c>
      <c r="B187" s="100">
        <v>0</v>
      </c>
      <c r="C187" s="100">
        <v>0</v>
      </c>
      <c r="D187" s="100">
        <v>0</v>
      </c>
      <c r="E187" s="62"/>
    </row>
    <row r="188" spans="1:5" s="54" customFormat="1">
      <c r="A188" s="62" t="s">
        <v>337</v>
      </c>
      <c r="B188" s="100">
        <v>0</v>
      </c>
      <c r="C188" s="100">
        <v>0</v>
      </c>
      <c r="D188" s="100">
        <v>0</v>
      </c>
      <c r="E188" s="62"/>
    </row>
    <row r="189" spans="1:5" s="54" customFormat="1">
      <c r="A189" s="62" t="s">
        <v>338</v>
      </c>
      <c r="B189" s="100">
        <v>3000000</v>
      </c>
      <c r="C189" s="100">
        <v>0</v>
      </c>
      <c r="D189" s="100">
        <v>3000000</v>
      </c>
      <c r="E189" s="62"/>
    </row>
    <row r="190" spans="1:5" s="54" customFormat="1">
      <c r="A190" s="62" t="s">
        <v>339</v>
      </c>
      <c r="B190" s="100">
        <v>0</v>
      </c>
      <c r="C190" s="100">
        <v>0</v>
      </c>
      <c r="D190" s="100">
        <v>0</v>
      </c>
      <c r="E190" s="62"/>
    </row>
    <row r="191" spans="1:5" s="54" customFormat="1">
      <c r="A191" s="62" t="s">
        <v>340</v>
      </c>
      <c r="B191" s="100">
        <v>2000000</v>
      </c>
      <c r="C191" s="100">
        <v>0</v>
      </c>
      <c r="D191" s="100">
        <v>2000000</v>
      </c>
      <c r="E191" s="62"/>
    </row>
    <row r="192" spans="1:5" s="54" customFormat="1">
      <c r="A192" s="62" t="s">
        <v>341</v>
      </c>
      <c r="B192" s="100">
        <v>2000000</v>
      </c>
      <c r="C192" s="100">
        <v>0</v>
      </c>
      <c r="D192" s="100">
        <v>2000000</v>
      </c>
      <c r="E192" s="62"/>
    </row>
    <row r="193" spans="1:5" s="54" customFormat="1">
      <c r="A193" s="62" t="s">
        <v>342</v>
      </c>
      <c r="B193" s="100">
        <v>0</v>
      </c>
      <c r="C193" s="100">
        <v>0</v>
      </c>
      <c r="D193" s="100">
        <v>0</v>
      </c>
      <c r="E193" s="62"/>
    </row>
    <row r="194" spans="1:5" s="54" customFormat="1">
      <c r="A194" s="62" t="s">
        <v>343</v>
      </c>
      <c r="B194" s="100">
        <v>0</v>
      </c>
      <c r="C194" s="100">
        <v>0</v>
      </c>
      <c r="D194" s="100">
        <v>0</v>
      </c>
      <c r="E194" s="62"/>
    </row>
    <row r="195" spans="1:5" s="54" customFormat="1">
      <c r="A195" s="62" t="s">
        <v>344</v>
      </c>
      <c r="B195" s="100">
        <v>1000000</v>
      </c>
      <c r="C195" s="100">
        <v>0</v>
      </c>
      <c r="D195" s="100">
        <v>1000000</v>
      </c>
      <c r="E195" s="62"/>
    </row>
    <row r="196" spans="1:5" s="54" customFormat="1">
      <c r="A196" s="62" t="s">
        <v>345</v>
      </c>
      <c r="B196" s="100">
        <v>5000000</v>
      </c>
      <c r="C196" s="100">
        <v>0</v>
      </c>
      <c r="D196" s="100">
        <v>5000000</v>
      </c>
      <c r="E196" s="62"/>
    </row>
    <row r="197" spans="1:5" s="54" customFormat="1">
      <c r="A197" s="62" t="s">
        <v>346</v>
      </c>
      <c r="B197" s="100">
        <v>0</v>
      </c>
      <c r="C197" s="100">
        <v>0</v>
      </c>
      <c r="D197" s="100">
        <v>0</v>
      </c>
      <c r="E197" s="62"/>
    </row>
    <row r="198" spans="1:5" s="54" customFormat="1">
      <c r="A198" s="62" t="s">
        <v>347</v>
      </c>
      <c r="B198" s="100">
        <v>0</v>
      </c>
      <c r="C198" s="100">
        <v>0</v>
      </c>
      <c r="D198" s="100">
        <v>0</v>
      </c>
      <c r="E198" s="62"/>
    </row>
    <row r="199" spans="1:5" s="54" customFormat="1">
      <c r="A199" s="62" t="s">
        <v>348</v>
      </c>
      <c r="B199" s="100">
        <v>7000000</v>
      </c>
      <c r="C199" s="100">
        <v>0</v>
      </c>
      <c r="D199" s="100">
        <v>7000000</v>
      </c>
      <c r="E199" s="62"/>
    </row>
    <row r="200" spans="1:5" s="54" customFormat="1">
      <c r="A200" s="62" t="s">
        <v>349</v>
      </c>
      <c r="B200" s="100">
        <v>0</v>
      </c>
      <c r="C200" s="100">
        <v>0</v>
      </c>
      <c r="D200" s="100">
        <v>0</v>
      </c>
      <c r="E200" s="62"/>
    </row>
    <row r="201" spans="1:5" s="54" customFormat="1">
      <c r="A201" s="62" t="s">
        <v>350</v>
      </c>
      <c r="B201" s="100">
        <v>0</v>
      </c>
      <c r="C201" s="100">
        <v>0</v>
      </c>
      <c r="D201" s="100">
        <v>0</v>
      </c>
      <c r="E201" s="62"/>
    </row>
    <row r="202" spans="1:5" s="54" customFormat="1">
      <c r="A202" s="62" t="s">
        <v>351</v>
      </c>
      <c r="B202" s="100">
        <v>0</v>
      </c>
      <c r="C202" s="100">
        <v>0</v>
      </c>
      <c r="D202" s="100">
        <v>0</v>
      </c>
      <c r="E202" s="62"/>
    </row>
    <row r="203" spans="1:5" s="54" customFormat="1">
      <c r="A203" s="62" t="s">
        <v>352</v>
      </c>
      <c r="B203" s="100">
        <v>3635000</v>
      </c>
      <c r="C203" s="100">
        <v>0</v>
      </c>
      <c r="D203" s="100">
        <v>3635000</v>
      </c>
      <c r="E203" s="62"/>
    </row>
    <row r="204" spans="1:5" s="54" customFormat="1">
      <c r="A204" s="62" t="s">
        <v>353</v>
      </c>
      <c r="B204" s="100">
        <v>3000000</v>
      </c>
      <c r="C204" s="100">
        <v>0</v>
      </c>
      <c r="D204" s="100">
        <v>3000000</v>
      </c>
      <c r="E204" s="62"/>
    </row>
    <row r="205" spans="1:5" s="54" customFormat="1">
      <c r="A205" s="62" t="s">
        <v>354</v>
      </c>
      <c r="B205" s="100">
        <v>0</v>
      </c>
      <c r="C205" s="100">
        <v>0</v>
      </c>
      <c r="D205" s="100">
        <v>0</v>
      </c>
      <c r="E205" s="62"/>
    </row>
    <row r="206" spans="1:5" s="54" customFormat="1">
      <c r="A206" s="62" t="s">
        <v>355</v>
      </c>
      <c r="B206" s="100">
        <v>0</v>
      </c>
      <c r="C206" s="100">
        <v>0</v>
      </c>
      <c r="D206" s="100">
        <v>0</v>
      </c>
      <c r="E206" s="62"/>
    </row>
    <row r="207" spans="1:5" s="54" customFormat="1">
      <c r="A207" s="62" t="s">
        <v>356</v>
      </c>
      <c r="B207" s="100">
        <v>0</v>
      </c>
      <c r="C207" s="100">
        <v>0</v>
      </c>
      <c r="D207" s="100">
        <v>0</v>
      </c>
      <c r="E207" s="62"/>
    </row>
    <row r="208" spans="1:5" s="54" customFormat="1">
      <c r="A208" s="62" t="s">
        <v>357</v>
      </c>
      <c r="B208" s="100">
        <v>0</v>
      </c>
      <c r="C208" s="100">
        <v>0</v>
      </c>
      <c r="D208" s="100">
        <v>0</v>
      </c>
      <c r="E208" s="62"/>
    </row>
    <row r="209" spans="1:5" s="54" customFormat="1">
      <c r="A209" s="62" t="s">
        <v>358</v>
      </c>
      <c r="B209" s="100">
        <v>0</v>
      </c>
      <c r="C209" s="100">
        <v>0</v>
      </c>
      <c r="D209" s="100">
        <v>0</v>
      </c>
      <c r="E209" s="62"/>
    </row>
    <row r="210" spans="1:5" s="54" customFormat="1">
      <c r="A210" s="62" t="s">
        <v>359</v>
      </c>
      <c r="B210" s="100">
        <v>4000000</v>
      </c>
      <c r="C210" s="100">
        <v>0</v>
      </c>
      <c r="D210" s="100">
        <v>4000000</v>
      </c>
      <c r="E210" s="62"/>
    </row>
    <row r="211" spans="1:5" s="54" customFormat="1">
      <c r="A211" s="62" t="s">
        <v>360</v>
      </c>
      <c r="B211" s="100">
        <v>0</v>
      </c>
      <c r="C211" s="100">
        <v>0</v>
      </c>
      <c r="D211" s="100">
        <v>0</v>
      </c>
      <c r="E211" s="62"/>
    </row>
    <row r="212" spans="1:5" s="54" customFormat="1">
      <c r="A212" s="62" t="s">
        <v>361</v>
      </c>
      <c r="B212" s="100">
        <v>0</v>
      </c>
      <c r="C212" s="100">
        <v>0</v>
      </c>
      <c r="D212" s="100">
        <v>0</v>
      </c>
      <c r="E212" s="62"/>
    </row>
    <row r="213" spans="1:5" s="54" customFormat="1">
      <c r="A213" s="62" t="s">
        <v>362</v>
      </c>
      <c r="B213" s="100">
        <v>5000000</v>
      </c>
      <c r="C213" s="100">
        <v>0</v>
      </c>
      <c r="D213" s="100">
        <v>5000000</v>
      </c>
      <c r="E213" s="62"/>
    </row>
    <row r="214" spans="1:5" s="54" customFormat="1">
      <c r="A214" s="62" t="s">
        <v>363</v>
      </c>
      <c r="B214" s="100">
        <v>2000000</v>
      </c>
      <c r="C214" s="100">
        <v>0</v>
      </c>
      <c r="D214" s="100">
        <v>2000000</v>
      </c>
      <c r="E214" s="62"/>
    </row>
    <row r="215" spans="1:5" s="54" customFormat="1">
      <c r="A215" s="62" t="s">
        <v>364</v>
      </c>
      <c r="B215" s="100">
        <v>12048454</v>
      </c>
      <c r="C215" s="100">
        <v>6328380</v>
      </c>
      <c r="D215" s="100">
        <v>5720074</v>
      </c>
      <c r="E215" s="62"/>
    </row>
    <row r="216" spans="1:5" s="54" customFormat="1">
      <c r="A216" s="62" t="s">
        <v>365</v>
      </c>
      <c r="B216" s="100">
        <v>0</v>
      </c>
      <c r="C216" s="100">
        <v>0</v>
      </c>
      <c r="D216" s="100">
        <v>0</v>
      </c>
      <c r="E216" s="62"/>
    </row>
    <row r="217" spans="1:5" s="54" customFormat="1">
      <c r="A217" s="62" t="s">
        <v>366</v>
      </c>
      <c r="B217" s="100">
        <v>0</v>
      </c>
      <c r="C217" s="100">
        <v>0</v>
      </c>
      <c r="D217" s="100">
        <v>0</v>
      </c>
      <c r="E217" s="62"/>
    </row>
    <row r="218" spans="1:5" s="54" customFormat="1">
      <c r="A218" s="62" t="s">
        <v>367</v>
      </c>
      <c r="B218" s="100">
        <v>0</v>
      </c>
      <c r="C218" s="100">
        <v>0</v>
      </c>
      <c r="D218" s="100">
        <v>0</v>
      </c>
      <c r="E218" s="62"/>
    </row>
    <row r="219" spans="1:5" s="54" customFormat="1">
      <c r="A219" s="62" t="s">
        <v>368</v>
      </c>
      <c r="B219" s="100">
        <v>0</v>
      </c>
      <c r="C219" s="100">
        <v>0</v>
      </c>
      <c r="D219" s="100">
        <v>0</v>
      </c>
      <c r="E219" s="62"/>
    </row>
    <row r="220" spans="1:5" s="54" customFormat="1">
      <c r="A220" s="62" t="s">
        <v>369</v>
      </c>
      <c r="B220" s="100">
        <v>0</v>
      </c>
      <c r="C220" s="100">
        <v>0</v>
      </c>
      <c r="D220" s="100">
        <v>0</v>
      </c>
      <c r="E220" s="62"/>
    </row>
    <row r="221" spans="1:5" s="54" customFormat="1">
      <c r="A221" s="62" t="s">
        <v>370</v>
      </c>
      <c r="B221" s="100">
        <v>0</v>
      </c>
      <c r="C221" s="100">
        <v>0</v>
      </c>
      <c r="D221" s="100">
        <v>0</v>
      </c>
      <c r="E221" s="62"/>
    </row>
    <row r="222" spans="1:5" s="54" customFormat="1">
      <c r="A222" s="62" t="s">
        <v>371</v>
      </c>
      <c r="B222" s="100">
        <v>0</v>
      </c>
      <c r="C222" s="100">
        <v>0</v>
      </c>
      <c r="D222" s="100">
        <v>0</v>
      </c>
      <c r="E222" s="62"/>
    </row>
    <row r="223" spans="1:5" s="54" customFormat="1">
      <c r="A223" s="62" t="s">
        <v>372</v>
      </c>
      <c r="B223" s="100">
        <v>4000000</v>
      </c>
      <c r="C223" s="100">
        <v>0</v>
      </c>
      <c r="D223" s="100">
        <v>4000000</v>
      </c>
      <c r="E223" s="62"/>
    </row>
    <row r="224" spans="1:5" s="54" customFormat="1">
      <c r="A224" s="62" t="s">
        <v>373</v>
      </c>
      <c r="B224" s="100">
        <v>5000000</v>
      </c>
      <c r="C224" s="100">
        <v>0</v>
      </c>
      <c r="D224" s="100">
        <v>5000000</v>
      </c>
      <c r="E224" s="62"/>
    </row>
    <row r="225" spans="1:5" s="54" customFormat="1">
      <c r="A225" s="62" t="s">
        <v>374</v>
      </c>
      <c r="B225" s="100">
        <v>0</v>
      </c>
      <c r="C225" s="100">
        <v>0</v>
      </c>
      <c r="D225" s="100">
        <v>0</v>
      </c>
      <c r="E225" s="62"/>
    </row>
    <row r="226" spans="1:5" s="54" customFormat="1">
      <c r="A226" s="62" t="s">
        <v>375</v>
      </c>
      <c r="B226" s="100">
        <v>0</v>
      </c>
      <c r="C226" s="100">
        <v>0</v>
      </c>
      <c r="D226" s="100">
        <v>0</v>
      </c>
      <c r="E226" s="62"/>
    </row>
    <row r="227" spans="1:5" s="54" customFormat="1">
      <c r="A227" s="62" t="s">
        <v>376</v>
      </c>
      <c r="B227" s="100">
        <v>3000000</v>
      </c>
      <c r="C227" s="100">
        <v>0</v>
      </c>
      <c r="D227" s="100">
        <v>3000000</v>
      </c>
      <c r="E227" s="62"/>
    </row>
    <row r="228" spans="1:5" s="54" customFormat="1">
      <c r="A228" s="62" t="s">
        <v>377</v>
      </c>
      <c r="B228" s="100">
        <v>3500000</v>
      </c>
      <c r="C228" s="100">
        <v>0</v>
      </c>
      <c r="D228" s="100">
        <v>3500000</v>
      </c>
      <c r="E228" s="62"/>
    </row>
    <row r="229" spans="1:5" s="54" customFormat="1">
      <c r="A229" s="62" t="s">
        <v>378</v>
      </c>
      <c r="B229" s="100">
        <v>0</v>
      </c>
      <c r="C229" s="100">
        <v>0</v>
      </c>
      <c r="D229" s="100">
        <v>0</v>
      </c>
      <c r="E229" s="62"/>
    </row>
    <row r="230" spans="1:5" s="54" customFormat="1">
      <c r="A230" s="62" t="s">
        <v>379</v>
      </c>
      <c r="B230" s="100">
        <v>2384000</v>
      </c>
      <c r="C230" s="100">
        <v>0</v>
      </c>
      <c r="D230" s="100">
        <v>2384000</v>
      </c>
      <c r="E230" s="62"/>
    </row>
    <row r="231" spans="1:5" s="54" customFormat="1">
      <c r="A231" s="62" t="s">
        <v>380</v>
      </c>
      <c r="B231" s="100">
        <v>0</v>
      </c>
      <c r="C231" s="100">
        <v>0</v>
      </c>
      <c r="D231" s="100">
        <v>0</v>
      </c>
      <c r="E231" s="62"/>
    </row>
    <row r="232" spans="1:5" s="54" customFormat="1">
      <c r="A232" s="62" t="s">
        <v>381</v>
      </c>
      <c r="B232" s="100">
        <v>2000000</v>
      </c>
      <c r="C232" s="100">
        <v>0</v>
      </c>
      <c r="D232" s="100">
        <v>2000000</v>
      </c>
      <c r="E232" s="62"/>
    </row>
    <row r="233" spans="1:5" s="54" customFormat="1">
      <c r="A233" s="62" t="s">
        <v>382</v>
      </c>
      <c r="B233" s="100">
        <v>0</v>
      </c>
      <c r="C233" s="100">
        <v>0</v>
      </c>
      <c r="D233" s="100">
        <v>0</v>
      </c>
      <c r="E233" s="62"/>
    </row>
    <row r="234" spans="1:5" s="54" customFormat="1">
      <c r="A234" s="62" t="s">
        <v>383</v>
      </c>
      <c r="B234" s="100">
        <v>3000000</v>
      </c>
      <c r="C234" s="100">
        <v>0</v>
      </c>
      <c r="D234" s="100">
        <v>3000000</v>
      </c>
      <c r="E234" s="62"/>
    </row>
    <row r="235" spans="1:5" s="54" customFormat="1">
      <c r="A235" s="62" t="s">
        <v>384</v>
      </c>
      <c r="B235" s="100">
        <v>0</v>
      </c>
      <c r="C235" s="100">
        <v>0</v>
      </c>
      <c r="D235" s="100">
        <v>0</v>
      </c>
      <c r="E235" s="62"/>
    </row>
    <row r="236" spans="1:5" s="54" customFormat="1">
      <c r="A236" s="62" t="s">
        <v>385</v>
      </c>
      <c r="B236" s="100">
        <v>0</v>
      </c>
      <c r="C236" s="100">
        <v>0</v>
      </c>
      <c r="D236" s="100">
        <v>0</v>
      </c>
      <c r="E236" s="62"/>
    </row>
    <row r="237" spans="1:5" s="54" customFormat="1">
      <c r="A237" s="62" t="s">
        <v>386</v>
      </c>
      <c r="B237" s="100">
        <v>3000000</v>
      </c>
      <c r="C237" s="100">
        <v>0</v>
      </c>
      <c r="D237" s="100">
        <v>3000000</v>
      </c>
      <c r="E237" s="62"/>
    </row>
    <row r="238" spans="1:5" s="54" customFormat="1">
      <c r="A238" s="62" t="s">
        <v>387</v>
      </c>
      <c r="B238" s="100">
        <v>3000000</v>
      </c>
      <c r="C238" s="100">
        <v>0</v>
      </c>
      <c r="D238" s="100">
        <v>3000000</v>
      </c>
      <c r="E238" s="62"/>
    </row>
    <row r="239" spans="1:5" s="54" customFormat="1">
      <c r="A239" s="62" t="s">
        <v>388</v>
      </c>
      <c r="B239" s="100">
        <v>3000000</v>
      </c>
      <c r="C239" s="100">
        <v>0</v>
      </c>
      <c r="D239" s="100">
        <v>3000000</v>
      </c>
      <c r="E239" s="62"/>
    </row>
    <row r="240" spans="1:5" s="54" customFormat="1">
      <c r="A240" s="62" t="s">
        <v>389</v>
      </c>
      <c r="B240" s="100">
        <v>0</v>
      </c>
      <c r="C240" s="100">
        <v>0</v>
      </c>
      <c r="D240" s="100">
        <v>0</v>
      </c>
      <c r="E240" s="62"/>
    </row>
    <row r="241" spans="1:5" s="54" customFormat="1">
      <c r="A241" s="62" t="s">
        <v>390</v>
      </c>
      <c r="B241" s="100">
        <v>0</v>
      </c>
      <c r="C241" s="100">
        <v>0</v>
      </c>
      <c r="D241" s="100">
        <v>0</v>
      </c>
      <c r="E241" s="62"/>
    </row>
    <row r="242" spans="1:5" s="54" customFormat="1">
      <c r="A242" s="62" t="s">
        <v>391</v>
      </c>
      <c r="B242" s="100">
        <v>0</v>
      </c>
      <c r="C242" s="100">
        <v>0</v>
      </c>
      <c r="D242" s="100">
        <v>0</v>
      </c>
      <c r="E242" s="62"/>
    </row>
    <row r="243" spans="1:5" s="54" customFormat="1">
      <c r="A243" s="62" t="s">
        <v>392</v>
      </c>
      <c r="B243" s="100">
        <v>0</v>
      </c>
      <c r="C243" s="100">
        <v>0</v>
      </c>
      <c r="D243" s="100">
        <v>0</v>
      </c>
      <c r="E243" s="62"/>
    </row>
    <row r="244" spans="1:5" s="54" customFormat="1">
      <c r="A244" s="62" t="s">
        <v>393</v>
      </c>
      <c r="B244" s="100">
        <v>0</v>
      </c>
      <c r="C244" s="100">
        <v>0</v>
      </c>
      <c r="D244" s="100">
        <v>0</v>
      </c>
      <c r="E244" s="62"/>
    </row>
    <row r="245" spans="1:5" s="54" customFormat="1">
      <c r="A245" s="62" t="s">
        <v>394</v>
      </c>
      <c r="B245" s="100">
        <v>0</v>
      </c>
      <c r="C245" s="100">
        <v>0</v>
      </c>
      <c r="D245" s="100">
        <v>0</v>
      </c>
      <c r="E245" s="62"/>
    </row>
    <row r="246" spans="1:5" s="54" customFormat="1">
      <c r="A246" s="62" t="s">
        <v>395</v>
      </c>
      <c r="B246" s="100">
        <v>1500000</v>
      </c>
      <c r="C246" s="100">
        <v>0</v>
      </c>
      <c r="D246" s="100">
        <v>1500000</v>
      </c>
      <c r="E246" s="62"/>
    </row>
    <row r="247" spans="1:5" s="54" customFormat="1">
      <c r="A247" s="62" t="s">
        <v>396</v>
      </c>
      <c r="B247" s="100">
        <v>3000000</v>
      </c>
      <c r="C247" s="100">
        <v>0</v>
      </c>
      <c r="D247" s="100">
        <v>3000000</v>
      </c>
      <c r="E247" s="62"/>
    </row>
    <row r="248" spans="1:5" s="54" customFormat="1">
      <c r="A248" s="62" t="s">
        <v>397</v>
      </c>
      <c r="B248" s="100">
        <v>0</v>
      </c>
      <c r="C248" s="100">
        <v>0</v>
      </c>
      <c r="D248" s="100">
        <v>0</v>
      </c>
      <c r="E248" s="62"/>
    </row>
    <row r="249" spans="1:5" s="54" customFormat="1">
      <c r="A249" s="62" t="s">
        <v>398</v>
      </c>
      <c r="B249" s="100">
        <v>2500000</v>
      </c>
      <c r="C249" s="100">
        <v>0</v>
      </c>
      <c r="D249" s="100">
        <v>2500000</v>
      </c>
      <c r="E249" s="62"/>
    </row>
    <row r="250" spans="1:5" s="54" customFormat="1">
      <c r="A250" s="62" t="s">
        <v>399</v>
      </c>
      <c r="B250" s="100">
        <v>0</v>
      </c>
      <c r="C250" s="100">
        <v>0</v>
      </c>
      <c r="D250" s="100">
        <v>0</v>
      </c>
      <c r="E250" s="62"/>
    </row>
    <row r="251" spans="1:5" s="54" customFormat="1">
      <c r="A251" s="62" t="s">
        <v>400</v>
      </c>
      <c r="B251" s="100">
        <v>0</v>
      </c>
      <c r="C251" s="100">
        <v>0</v>
      </c>
      <c r="D251" s="100">
        <v>0</v>
      </c>
      <c r="E251" s="62"/>
    </row>
    <row r="252" spans="1:5" s="54" customFormat="1">
      <c r="A252" s="62" t="s">
        <v>401</v>
      </c>
      <c r="B252" s="100">
        <v>3000000</v>
      </c>
      <c r="C252" s="100">
        <v>0</v>
      </c>
      <c r="D252" s="100">
        <v>3000000</v>
      </c>
      <c r="E252" s="62"/>
    </row>
    <row r="253" spans="1:5" s="54" customFormat="1">
      <c r="A253" s="62" t="s">
        <v>402</v>
      </c>
      <c r="B253" s="100">
        <v>4000000</v>
      </c>
      <c r="C253" s="100">
        <v>0</v>
      </c>
      <c r="D253" s="100">
        <v>4000000</v>
      </c>
      <c r="E253" s="62"/>
    </row>
    <row r="254" spans="1:5" s="54" customFormat="1">
      <c r="A254" s="62" t="s">
        <v>403</v>
      </c>
      <c r="B254" s="100">
        <v>2000000</v>
      </c>
      <c r="C254" s="100">
        <v>0</v>
      </c>
      <c r="D254" s="100">
        <v>2000000</v>
      </c>
      <c r="E254" s="62"/>
    </row>
    <row r="255" spans="1:5" s="54" customFormat="1">
      <c r="A255" s="62" t="s">
        <v>404</v>
      </c>
      <c r="B255" s="100">
        <v>0</v>
      </c>
      <c r="C255" s="100">
        <v>0</v>
      </c>
      <c r="D255" s="100">
        <v>0</v>
      </c>
      <c r="E255" s="62"/>
    </row>
    <row r="256" spans="1:5" s="54" customFormat="1">
      <c r="A256" s="62" t="s">
        <v>405</v>
      </c>
      <c r="B256" s="100">
        <v>0</v>
      </c>
      <c r="C256" s="100">
        <v>0</v>
      </c>
      <c r="D256" s="100">
        <v>0</v>
      </c>
      <c r="E256" s="62"/>
    </row>
    <row r="257" spans="1:5" s="54" customFormat="1">
      <c r="A257" s="62" t="s">
        <v>406</v>
      </c>
      <c r="B257" s="100">
        <v>0</v>
      </c>
      <c r="C257" s="100">
        <v>0</v>
      </c>
      <c r="D257" s="100">
        <v>0</v>
      </c>
      <c r="E257" s="62"/>
    </row>
    <row r="258" spans="1:5" s="54" customFormat="1">
      <c r="A258" s="62" t="s">
        <v>407</v>
      </c>
      <c r="B258" s="100">
        <v>0</v>
      </c>
      <c r="C258" s="100">
        <v>0</v>
      </c>
      <c r="D258" s="100">
        <v>0</v>
      </c>
      <c r="E258" s="62"/>
    </row>
    <row r="259" spans="1:5" s="54" customFormat="1">
      <c r="A259" s="62" t="s">
        <v>408</v>
      </c>
      <c r="B259" s="100">
        <v>0</v>
      </c>
      <c r="C259" s="100">
        <v>0</v>
      </c>
      <c r="D259" s="100">
        <v>0</v>
      </c>
      <c r="E259" s="62"/>
    </row>
    <row r="260" spans="1:5" s="54" customFormat="1">
      <c r="A260" s="62" t="s">
        <v>409</v>
      </c>
      <c r="B260" s="100">
        <v>0</v>
      </c>
      <c r="C260" s="100">
        <v>0</v>
      </c>
      <c r="D260" s="100">
        <v>0</v>
      </c>
      <c r="E260" s="62"/>
    </row>
    <row r="261" spans="1:5" s="54" customFormat="1">
      <c r="A261" s="62" t="s">
        <v>410</v>
      </c>
      <c r="B261" s="100">
        <v>0</v>
      </c>
      <c r="C261" s="100">
        <v>0</v>
      </c>
      <c r="D261" s="100">
        <v>0</v>
      </c>
      <c r="E261" s="62"/>
    </row>
    <row r="262" spans="1:5" s="54" customFormat="1">
      <c r="A262" s="62" t="s">
        <v>411</v>
      </c>
      <c r="B262" s="100">
        <v>0</v>
      </c>
      <c r="C262" s="100">
        <v>0</v>
      </c>
      <c r="D262" s="100">
        <v>0</v>
      </c>
      <c r="E262" s="62"/>
    </row>
    <row r="263" spans="1:5" s="54" customFormat="1">
      <c r="A263" s="62" t="s">
        <v>412</v>
      </c>
      <c r="B263" s="100">
        <v>0</v>
      </c>
      <c r="C263" s="100">
        <v>0</v>
      </c>
      <c r="D263" s="100">
        <v>0</v>
      </c>
      <c r="E263" s="62"/>
    </row>
    <row r="264" spans="1:5" s="54" customFormat="1">
      <c r="A264" s="62" t="s">
        <v>413</v>
      </c>
      <c r="B264" s="100">
        <v>0</v>
      </c>
      <c r="C264" s="100">
        <v>0</v>
      </c>
      <c r="D264" s="100">
        <v>0</v>
      </c>
      <c r="E264" s="62"/>
    </row>
    <row r="265" spans="1:5" s="54" customFormat="1">
      <c r="A265" s="62" t="s">
        <v>414</v>
      </c>
      <c r="B265" s="100">
        <v>0</v>
      </c>
      <c r="C265" s="100">
        <v>0</v>
      </c>
      <c r="D265" s="100">
        <v>0</v>
      </c>
      <c r="E265" s="62"/>
    </row>
    <row r="266" spans="1:5" s="54" customFormat="1">
      <c r="A266" s="62" t="s">
        <v>415</v>
      </c>
      <c r="B266" s="100">
        <v>8000000</v>
      </c>
      <c r="C266" s="100">
        <v>0</v>
      </c>
      <c r="D266" s="100">
        <v>8000000</v>
      </c>
      <c r="E266" s="62"/>
    </row>
    <row r="267" spans="1:5" s="54" customFormat="1">
      <c r="A267" s="62" t="s">
        <v>416</v>
      </c>
      <c r="B267" s="100">
        <v>6000000</v>
      </c>
      <c r="C267" s="100">
        <v>0</v>
      </c>
      <c r="D267" s="100">
        <v>6000000</v>
      </c>
      <c r="E267" s="62"/>
    </row>
    <row r="268" spans="1:5" s="54" customFormat="1">
      <c r="A268" s="62" t="s">
        <v>417</v>
      </c>
      <c r="B268" s="100">
        <v>0</v>
      </c>
      <c r="C268" s="100">
        <v>0</v>
      </c>
      <c r="D268" s="100">
        <v>0</v>
      </c>
      <c r="E268" s="62"/>
    </row>
    <row r="269" spans="1:5" s="54" customFormat="1">
      <c r="A269" s="62" t="s">
        <v>418</v>
      </c>
      <c r="B269" s="100">
        <v>5000000</v>
      </c>
      <c r="C269" s="100">
        <v>0</v>
      </c>
      <c r="D269" s="100">
        <v>5000000</v>
      </c>
      <c r="E269" s="62"/>
    </row>
    <row r="270" spans="1:5" s="54" customFormat="1">
      <c r="A270" s="62" t="s">
        <v>419</v>
      </c>
      <c r="B270" s="100">
        <v>0</v>
      </c>
      <c r="C270" s="100">
        <v>0</v>
      </c>
      <c r="D270" s="100">
        <v>0</v>
      </c>
      <c r="E270" s="62"/>
    </row>
    <row r="271" spans="1:5" s="54" customFormat="1">
      <c r="A271" s="62" t="s">
        <v>420</v>
      </c>
      <c r="B271" s="100">
        <v>8000000</v>
      </c>
      <c r="C271" s="100">
        <v>0</v>
      </c>
      <c r="D271" s="100">
        <v>8000000</v>
      </c>
      <c r="E271" s="62"/>
    </row>
    <row r="272" spans="1:5" s="54" customFormat="1">
      <c r="A272" s="62" t="s">
        <v>421</v>
      </c>
      <c r="B272" s="100">
        <v>15000000</v>
      </c>
      <c r="C272" s="100">
        <v>0</v>
      </c>
      <c r="D272" s="100">
        <v>15000000</v>
      </c>
      <c r="E272" s="62"/>
    </row>
    <row r="273" spans="1:5" s="54" customFormat="1">
      <c r="A273" s="62" t="s">
        <v>422</v>
      </c>
      <c r="B273" s="100">
        <v>2000000</v>
      </c>
      <c r="C273" s="100">
        <v>0</v>
      </c>
      <c r="D273" s="100">
        <v>2000000</v>
      </c>
      <c r="E273" s="62"/>
    </row>
    <row r="274" spans="1:5" s="54" customFormat="1">
      <c r="A274" s="62" t="s">
        <v>423</v>
      </c>
      <c r="B274" s="100">
        <v>0</v>
      </c>
      <c r="C274" s="100">
        <v>0</v>
      </c>
      <c r="D274" s="100">
        <v>0</v>
      </c>
      <c r="E274" s="62"/>
    </row>
    <row r="275" spans="1:5" s="54" customFormat="1">
      <c r="A275" s="62" t="s">
        <v>424</v>
      </c>
      <c r="B275" s="100">
        <v>5000000</v>
      </c>
      <c r="C275" s="100">
        <v>0</v>
      </c>
      <c r="D275" s="100">
        <v>5000000</v>
      </c>
      <c r="E275" s="62"/>
    </row>
    <row r="276" spans="1:5" s="54" customFormat="1">
      <c r="A276" s="62" t="s">
        <v>425</v>
      </c>
      <c r="B276" s="100">
        <v>0</v>
      </c>
      <c r="C276" s="100">
        <v>0</v>
      </c>
      <c r="D276" s="100">
        <v>0</v>
      </c>
      <c r="E276" s="62"/>
    </row>
    <row r="277" spans="1:5" s="54" customFormat="1">
      <c r="A277" s="62" t="s">
        <v>426</v>
      </c>
      <c r="B277" s="100">
        <v>9335000</v>
      </c>
      <c r="C277" s="100">
        <v>0</v>
      </c>
      <c r="D277" s="100">
        <v>9335000</v>
      </c>
      <c r="E277" s="62"/>
    </row>
    <row r="278" spans="1:5" s="54" customFormat="1">
      <c r="A278" s="62" t="s">
        <v>427</v>
      </c>
      <c r="B278" s="100">
        <v>0</v>
      </c>
      <c r="C278" s="100">
        <v>0</v>
      </c>
      <c r="D278" s="100">
        <v>0</v>
      </c>
      <c r="E278" s="62"/>
    </row>
    <row r="279" spans="1:5" s="54" customFormat="1">
      <c r="A279" s="62" t="s">
        <v>218</v>
      </c>
      <c r="B279" s="100">
        <v>762737498</v>
      </c>
      <c r="C279" s="100">
        <v>381549846</v>
      </c>
      <c r="D279" s="100">
        <v>381187652</v>
      </c>
      <c r="E279" s="62"/>
    </row>
    <row r="280" spans="1:5" s="54" customFormat="1">
      <c r="A280" s="62" t="s">
        <v>430</v>
      </c>
      <c r="B280" s="100">
        <v>157310953</v>
      </c>
      <c r="C280" s="100">
        <v>0</v>
      </c>
      <c r="D280" s="100">
        <v>157310953</v>
      </c>
      <c r="E280" s="62"/>
    </row>
    <row r="281" spans="1:5" s="54" customFormat="1">
      <c r="A281" s="62" t="s">
        <v>431</v>
      </c>
      <c r="B281" s="100">
        <v>50000000</v>
      </c>
      <c r="C281" s="100">
        <v>0</v>
      </c>
      <c r="D281" s="100">
        <v>50000000</v>
      </c>
      <c r="E281" s="62"/>
    </row>
    <row r="282" spans="1:5" s="54" customFormat="1">
      <c r="A282" s="62" t="s">
        <v>432</v>
      </c>
      <c r="B282" s="100">
        <v>152911091</v>
      </c>
      <c r="C282" s="100">
        <v>0</v>
      </c>
      <c r="D282" s="100">
        <v>152911091</v>
      </c>
      <c r="E282" s="62"/>
    </row>
    <row r="283" spans="1:5" s="54" customFormat="1">
      <c r="A283" s="62" t="s">
        <v>433</v>
      </c>
      <c r="B283" s="100">
        <v>0</v>
      </c>
      <c r="C283" s="100">
        <v>0</v>
      </c>
      <c r="D283" s="100">
        <v>0</v>
      </c>
      <c r="E283" s="62"/>
    </row>
    <row r="284" spans="1:5" s="54" customFormat="1">
      <c r="A284" s="62" t="s">
        <v>606</v>
      </c>
      <c r="B284" s="100">
        <v>50000000</v>
      </c>
      <c r="C284" s="100">
        <v>0</v>
      </c>
      <c r="D284" s="100">
        <v>50000000</v>
      </c>
      <c r="E284" s="62"/>
    </row>
    <row r="285" spans="1:5" s="54" customFormat="1">
      <c r="A285" s="62" t="s">
        <v>434</v>
      </c>
      <c r="B285" s="100">
        <v>0</v>
      </c>
      <c r="C285" s="100">
        <v>0</v>
      </c>
      <c r="D285" s="100">
        <v>0</v>
      </c>
      <c r="E285" s="62"/>
    </row>
    <row r="286" spans="1:5" s="54" customFormat="1">
      <c r="A286" s="62" t="s">
        <v>435</v>
      </c>
      <c r="B286" s="100">
        <v>0</v>
      </c>
      <c r="C286" s="100">
        <v>0</v>
      </c>
      <c r="D286" s="100">
        <v>0</v>
      </c>
      <c r="E286" s="62"/>
    </row>
    <row r="287" spans="1:5" s="54" customFormat="1">
      <c r="A287" s="62" t="s">
        <v>436</v>
      </c>
      <c r="B287" s="100">
        <v>0</v>
      </c>
      <c r="C287" s="100">
        <v>0</v>
      </c>
      <c r="D287" s="100">
        <v>0</v>
      </c>
      <c r="E287" s="62"/>
    </row>
    <row r="288" spans="1:5" s="54" customFormat="1">
      <c r="A288" s="62" t="s">
        <v>437</v>
      </c>
      <c r="B288" s="100">
        <v>0</v>
      </c>
      <c r="C288" s="100">
        <v>0</v>
      </c>
      <c r="D288" s="100">
        <v>0</v>
      </c>
      <c r="E288" s="62"/>
    </row>
    <row r="289" spans="1:5" s="54" customFormat="1">
      <c r="A289" s="62" t="s">
        <v>438</v>
      </c>
      <c r="B289" s="100">
        <v>0</v>
      </c>
      <c r="C289" s="100">
        <v>0</v>
      </c>
      <c r="D289" s="100">
        <v>0</v>
      </c>
      <c r="E289" s="62"/>
    </row>
    <row r="290" spans="1:5" s="54" customFormat="1">
      <c r="A290" s="62" t="s">
        <v>439</v>
      </c>
      <c r="B290" s="100">
        <v>0</v>
      </c>
      <c r="C290" s="100">
        <v>0</v>
      </c>
      <c r="D290" s="100">
        <v>0</v>
      </c>
      <c r="E290" s="62"/>
    </row>
    <row r="291" spans="1:5" s="54" customFormat="1">
      <c r="A291" s="62" t="s">
        <v>440</v>
      </c>
      <c r="B291" s="100">
        <v>0</v>
      </c>
      <c r="C291" s="100">
        <v>0</v>
      </c>
      <c r="D291" s="100">
        <v>0</v>
      </c>
      <c r="E291" s="62"/>
    </row>
    <row r="292" spans="1:5" s="54" customFormat="1">
      <c r="A292" s="62" t="s">
        <v>441</v>
      </c>
      <c r="B292" s="100">
        <v>0</v>
      </c>
      <c r="C292" s="100">
        <v>0</v>
      </c>
      <c r="D292" s="100">
        <v>0</v>
      </c>
      <c r="E292" s="62"/>
    </row>
    <row r="293" spans="1:5" s="54" customFormat="1">
      <c r="A293" s="62" t="s">
        <v>442</v>
      </c>
      <c r="B293" s="100">
        <v>0</v>
      </c>
      <c r="C293" s="100">
        <v>0</v>
      </c>
      <c r="D293" s="100">
        <v>0</v>
      </c>
      <c r="E293" s="62"/>
    </row>
    <row r="294" spans="1:5" s="54" customFormat="1">
      <c r="A294" s="62" t="s">
        <v>443</v>
      </c>
      <c r="B294" s="100">
        <v>0</v>
      </c>
      <c r="C294" s="100">
        <v>0</v>
      </c>
      <c r="D294" s="100">
        <v>0</v>
      </c>
      <c r="E294" s="62"/>
    </row>
    <row r="295" spans="1:5" s="54" customFormat="1">
      <c r="A295" s="62" t="s">
        <v>444</v>
      </c>
      <c r="B295" s="100">
        <v>0</v>
      </c>
      <c r="C295" s="100">
        <v>0</v>
      </c>
      <c r="D295" s="100">
        <v>0</v>
      </c>
      <c r="E295" s="62"/>
    </row>
    <row r="296" spans="1:5" s="54" customFormat="1">
      <c r="A296" s="62" t="s">
        <v>445</v>
      </c>
      <c r="B296" s="100">
        <v>0</v>
      </c>
      <c r="C296" s="100">
        <v>0</v>
      </c>
      <c r="D296" s="100">
        <v>0</v>
      </c>
      <c r="E296" s="62"/>
    </row>
    <row r="297" spans="1:5" s="54" customFormat="1">
      <c r="A297" s="62" t="s">
        <v>446</v>
      </c>
      <c r="B297" s="100">
        <v>0</v>
      </c>
      <c r="C297" s="100">
        <v>0</v>
      </c>
      <c r="D297" s="100">
        <v>0</v>
      </c>
      <c r="E297" s="62"/>
    </row>
    <row r="298" spans="1:5" s="54" customFormat="1">
      <c r="A298" s="62" t="s">
        <v>447</v>
      </c>
      <c r="B298" s="100">
        <v>0</v>
      </c>
      <c r="C298" s="100">
        <v>0</v>
      </c>
      <c r="D298" s="100">
        <v>0</v>
      </c>
      <c r="E298" s="62"/>
    </row>
    <row r="299" spans="1:5" s="54" customFormat="1">
      <c r="A299" s="62" t="s">
        <v>448</v>
      </c>
      <c r="B299" s="100">
        <v>0</v>
      </c>
      <c r="C299" s="100">
        <v>0</v>
      </c>
      <c r="D299" s="100">
        <v>0</v>
      </c>
      <c r="E299" s="62"/>
    </row>
    <row r="300" spans="1:5" s="54" customFormat="1">
      <c r="A300" s="62" t="s">
        <v>449</v>
      </c>
      <c r="B300" s="100">
        <v>0</v>
      </c>
      <c r="C300" s="100">
        <v>0</v>
      </c>
      <c r="D300" s="100">
        <v>0</v>
      </c>
      <c r="E300" s="62"/>
    </row>
    <row r="301" spans="1:5" s="54" customFormat="1">
      <c r="A301" s="62" t="s">
        <v>450</v>
      </c>
      <c r="B301" s="100">
        <v>0</v>
      </c>
      <c r="C301" s="100">
        <v>0</v>
      </c>
      <c r="D301" s="100">
        <v>0</v>
      </c>
      <c r="E301" s="62"/>
    </row>
    <row r="302" spans="1:5" s="54" customFormat="1">
      <c r="A302" s="62" t="s">
        <v>451</v>
      </c>
      <c r="B302" s="100">
        <v>0</v>
      </c>
      <c r="C302" s="100">
        <v>0</v>
      </c>
      <c r="D302" s="100">
        <v>0</v>
      </c>
      <c r="E302" s="62"/>
    </row>
    <row r="303" spans="1:5" s="54" customFormat="1">
      <c r="A303" s="62" t="s">
        <v>452</v>
      </c>
      <c r="B303" s="100">
        <v>0</v>
      </c>
      <c r="C303" s="100">
        <v>0</v>
      </c>
      <c r="D303" s="100">
        <v>0</v>
      </c>
      <c r="E303" s="62"/>
    </row>
    <row r="304" spans="1:5" s="54" customFormat="1">
      <c r="A304" s="62" t="s">
        <v>453</v>
      </c>
      <c r="B304" s="100">
        <v>0</v>
      </c>
      <c r="C304" s="100">
        <v>0</v>
      </c>
      <c r="D304" s="100">
        <v>0</v>
      </c>
      <c r="E304" s="62"/>
    </row>
    <row r="305" spans="1:5" s="54" customFormat="1">
      <c r="A305" s="62" t="s">
        <v>454</v>
      </c>
      <c r="B305" s="100">
        <v>0</v>
      </c>
      <c r="C305" s="100">
        <v>0</v>
      </c>
      <c r="D305" s="100">
        <v>0</v>
      </c>
      <c r="E305" s="62"/>
    </row>
    <row r="306" spans="1:5" s="54" customFormat="1">
      <c r="A306" s="62" t="s">
        <v>455</v>
      </c>
      <c r="B306" s="100">
        <v>0</v>
      </c>
      <c r="C306" s="100">
        <v>0</v>
      </c>
      <c r="D306" s="100">
        <v>0</v>
      </c>
      <c r="E306" s="62"/>
    </row>
    <row r="307" spans="1:5" s="54" customFormat="1">
      <c r="A307" s="62" t="s">
        <v>456</v>
      </c>
      <c r="B307" s="100">
        <v>0</v>
      </c>
      <c r="C307" s="100">
        <v>0</v>
      </c>
      <c r="D307" s="100">
        <v>0</v>
      </c>
      <c r="E307" s="62"/>
    </row>
    <row r="308" spans="1:5" s="54" customFormat="1">
      <c r="A308" s="62" t="s">
        <v>457</v>
      </c>
      <c r="B308" s="100">
        <v>0</v>
      </c>
      <c r="C308" s="100">
        <v>0</v>
      </c>
      <c r="D308" s="100">
        <v>0</v>
      </c>
      <c r="E308" s="62"/>
    </row>
    <row r="309" spans="1:5" s="54" customFormat="1">
      <c r="A309" s="62" t="s">
        <v>458</v>
      </c>
      <c r="B309" s="100">
        <v>0</v>
      </c>
      <c r="C309" s="100">
        <v>0</v>
      </c>
      <c r="D309" s="100">
        <v>0</v>
      </c>
      <c r="E309" s="62"/>
    </row>
    <row r="310" spans="1:5" s="54" customFormat="1">
      <c r="A310" s="62" t="s">
        <v>459</v>
      </c>
      <c r="B310" s="100">
        <v>0</v>
      </c>
      <c r="C310" s="100">
        <v>0</v>
      </c>
      <c r="D310" s="100">
        <v>0</v>
      </c>
      <c r="E310" s="62"/>
    </row>
    <row r="311" spans="1:5" s="54" customFormat="1">
      <c r="A311" s="62" t="s">
        <v>460</v>
      </c>
      <c r="B311" s="100">
        <v>0</v>
      </c>
      <c r="C311" s="100">
        <v>0</v>
      </c>
      <c r="D311" s="100">
        <v>0</v>
      </c>
      <c r="E311" s="62"/>
    </row>
    <row r="312" spans="1:5" s="54" customFormat="1">
      <c r="A312" s="62" t="s">
        <v>461</v>
      </c>
      <c r="B312" s="100">
        <v>0</v>
      </c>
      <c r="C312" s="100">
        <v>0</v>
      </c>
      <c r="D312" s="100">
        <v>0</v>
      </c>
      <c r="E312" s="62"/>
    </row>
    <row r="313" spans="1:5" s="54" customFormat="1">
      <c r="A313" s="62" t="s">
        <v>462</v>
      </c>
      <c r="B313" s="100">
        <v>0</v>
      </c>
      <c r="C313" s="100">
        <v>0</v>
      </c>
      <c r="D313" s="100">
        <v>0</v>
      </c>
      <c r="E313" s="62"/>
    </row>
    <row r="314" spans="1:5" s="54" customFormat="1">
      <c r="A314" s="62" t="s">
        <v>463</v>
      </c>
      <c r="B314" s="100">
        <v>0</v>
      </c>
      <c r="C314" s="100">
        <v>0</v>
      </c>
      <c r="D314" s="100">
        <v>0</v>
      </c>
      <c r="E314" s="62"/>
    </row>
    <row r="315" spans="1:5" s="54" customFormat="1">
      <c r="A315" s="62" t="s">
        <v>464</v>
      </c>
      <c r="B315" s="100">
        <v>0</v>
      </c>
      <c r="C315" s="100">
        <v>0</v>
      </c>
      <c r="D315" s="100">
        <v>0</v>
      </c>
      <c r="E315" s="62"/>
    </row>
    <row r="316" spans="1:5" s="54" customFormat="1">
      <c r="A316" s="62" t="s">
        <v>465</v>
      </c>
      <c r="B316" s="100">
        <v>0</v>
      </c>
      <c r="C316" s="100">
        <v>0</v>
      </c>
      <c r="D316" s="100">
        <v>0</v>
      </c>
      <c r="E316" s="62"/>
    </row>
    <row r="317" spans="1:5" s="54" customFormat="1">
      <c r="A317" s="62" t="s">
        <v>466</v>
      </c>
      <c r="B317" s="100">
        <v>0</v>
      </c>
      <c r="C317" s="100">
        <v>0</v>
      </c>
      <c r="D317" s="100">
        <v>0</v>
      </c>
      <c r="E317" s="62"/>
    </row>
    <row r="318" spans="1:5" s="54" customFormat="1">
      <c r="A318" s="62" t="s">
        <v>467</v>
      </c>
      <c r="B318" s="100">
        <v>0</v>
      </c>
      <c r="C318" s="100">
        <v>0</v>
      </c>
      <c r="D318" s="100">
        <v>0</v>
      </c>
      <c r="E318" s="62"/>
    </row>
    <row r="319" spans="1:5" s="54" customFormat="1">
      <c r="A319" s="62" t="s">
        <v>468</v>
      </c>
      <c r="B319" s="100">
        <v>0</v>
      </c>
      <c r="C319" s="100">
        <v>0</v>
      </c>
      <c r="D319" s="100">
        <v>0</v>
      </c>
      <c r="E319" s="62"/>
    </row>
    <row r="320" spans="1:5" s="54" customFormat="1">
      <c r="A320" s="62" t="s">
        <v>469</v>
      </c>
      <c r="B320" s="100">
        <v>0</v>
      </c>
      <c r="C320" s="100">
        <v>0</v>
      </c>
      <c r="D320" s="100">
        <v>0</v>
      </c>
      <c r="E320" s="62"/>
    </row>
    <row r="321" spans="1:5" s="54" customFormat="1">
      <c r="A321" s="62" t="s">
        <v>470</v>
      </c>
      <c r="B321" s="100">
        <v>0</v>
      </c>
      <c r="C321" s="100">
        <v>0</v>
      </c>
      <c r="D321" s="100">
        <v>0</v>
      </c>
      <c r="E321" s="62"/>
    </row>
    <row r="322" spans="1:5" s="54" customFormat="1">
      <c r="A322" s="62" t="s">
        <v>471</v>
      </c>
      <c r="B322" s="100">
        <v>0</v>
      </c>
      <c r="C322" s="100">
        <v>0</v>
      </c>
      <c r="D322" s="100">
        <v>0</v>
      </c>
      <c r="E322" s="62"/>
    </row>
    <row r="323" spans="1:5" s="54" customFormat="1">
      <c r="A323" s="62" t="s">
        <v>472</v>
      </c>
      <c r="B323" s="100">
        <v>0</v>
      </c>
      <c r="C323" s="100">
        <v>0</v>
      </c>
      <c r="D323" s="100">
        <v>0</v>
      </c>
      <c r="E323" s="62"/>
    </row>
    <row r="324" spans="1:5" s="54" customFormat="1">
      <c r="A324" s="62" t="s">
        <v>473</v>
      </c>
      <c r="B324" s="100">
        <v>0</v>
      </c>
      <c r="C324" s="100">
        <v>0</v>
      </c>
      <c r="D324" s="100">
        <v>0</v>
      </c>
      <c r="E324" s="62"/>
    </row>
    <row r="325" spans="1:5" s="54" customFormat="1">
      <c r="A325" s="62" t="s">
        <v>474</v>
      </c>
      <c r="B325" s="100">
        <v>0</v>
      </c>
      <c r="C325" s="100">
        <v>0</v>
      </c>
      <c r="D325" s="100">
        <v>0</v>
      </c>
      <c r="E325" s="62"/>
    </row>
    <row r="326" spans="1:5" s="54" customFormat="1">
      <c r="A326" s="62" t="s">
        <v>607</v>
      </c>
      <c r="B326" s="100">
        <v>0</v>
      </c>
      <c r="C326" s="100">
        <v>0</v>
      </c>
      <c r="D326" s="100">
        <v>0</v>
      </c>
      <c r="E326" s="62"/>
    </row>
    <row r="327" spans="1:5" s="54" customFormat="1">
      <c r="A327" s="62" t="s">
        <v>608</v>
      </c>
      <c r="B327" s="100">
        <v>0</v>
      </c>
      <c r="C327" s="100">
        <v>0</v>
      </c>
      <c r="D327" s="100">
        <v>0</v>
      </c>
      <c r="E327" s="62"/>
    </row>
    <row r="328" spans="1:5" s="54" customFormat="1">
      <c r="A328" s="62" t="s">
        <v>475</v>
      </c>
      <c r="B328" s="100">
        <v>0</v>
      </c>
      <c r="C328" s="100">
        <v>0</v>
      </c>
      <c r="D328" s="100">
        <v>0</v>
      </c>
      <c r="E328" s="62"/>
    </row>
    <row r="329" spans="1:5" s="54" customFormat="1">
      <c r="A329" s="62" t="s">
        <v>476</v>
      </c>
      <c r="B329" s="100">
        <v>0</v>
      </c>
      <c r="C329" s="100">
        <v>0</v>
      </c>
      <c r="D329" s="100">
        <v>0</v>
      </c>
      <c r="E329" s="62"/>
    </row>
    <row r="330" spans="1:5" s="54" customFormat="1">
      <c r="A330" s="62" t="s">
        <v>609</v>
      </c>
      <c r="B330" s="100">
        <v>0</v>
      </c>
      <c r="C330" s="100">
        <v>0</v>
      </c>
      <c r="D330" s="100">
        <v>0</v>
      </c>
      <c r="E330" s="62"/>
    </row>
    <row r="331" spans="1:5" s="54" customFormat="1">
      <c r="A331" s="62" t="s">
        <v>477</v>
      </c>
      <c r="B331" s="100">
        <v>0</v>
      </c>
      <c r="C331" s="100">
        <v>0</v>
      </c>
      <c r="D331" s="100">
        <v>0</v>
      </c>
      <c r="E331" s="62"/>
    </row>
    <row r="332" spans="1:5" s="54" customFormat="1">
      <c r="A332" s="62" t="s">
        <v>478</v>
      </c>
      <c r="B332" s="100">
        <v>0</v>
      </c>
      <c r="C332" s="100">
        <v>0</v>
      </c>
      <c r="D332" s="100">
        <v>0</v>
      </c>
      <c r="E332" s="62"/>
    </row>
    <row r="333" spans="1:5" s="54" customFormat="1">
      <c r="A333" s="62" t="s">
        <v>479</v>
      </c>
      <c r="B333" s="100">
        <v>0</v>
      </c>
      <c r="C333" s="100">
        <v>0</v>
      </c>
      <c r="D333" s="100">
        <v>0</v>
      </c>
      <c r="E333" s="62"/>
    </row>
    <row r="334" spans="1:5" s="54" customFormat="1">
      <c r="A334" s="62" t="s">
        <v>480</v>
      </c>
      <c r="B334" s="100">
        <v>0</v>
      </c>
      <c r="C334" s="100">
        <v>0</v>
      </c>
      <c r="D334" s="100">
        <v>0</v>
      </c>
      <c r="E334" s="62"/>
    </row>
    <row r="335" spans="1:5" s="54" customFormat="1">
      <c r="A335" s="62" t="s">
        <v>481</v>
      </c>
      <c r="B335" s="100">
        <v>0</v>
      </c>
      <c r="C335" s="100">
        <v>0</v>
      </c>
      <c r="D335" s="100">
        <v>0</v>
      </c>
      <c r="E335" s="62"/>
    </row>
    <row r="336" spans="1:5" s="54" customFormat="1">
      <c r="A336" s="62" t="s">
        <v>482</v>
      </c>
      <c r="B336" s="100">
        <v>0</v>
      </c>
      <c r="C336" s="100">
        <v>0</v>
      </c>
      <c r="D336" s="100">
        <v>0</v>
      </c>
      <c r="E336" s="62"/>
    </row>
    <row r="337" spans="1:5" s="54" customFormat="1">
      <c r="A337" s="62" t="s">
        <v>483</v>
      </c>
      <c r="B337" s="100">
        <v>0</v>
      </c>
      <c r="C337" s="100">
        <v>0</v>
      </c>
      <c r="D337" s="100">
        <v>0</v>
      </c>
      <c r="E337" s="62"/>
    </row>
    <row r="338" spans="1:5" s="54" customFormat="1">
      <c r="A338" s="62" t="s">
        <v>484</v>
      </c>
      <c r="B338" s="100">
        <v>0</v>
      </c>
      <c r="C338" s="100">
        <v>0</v>
      </c>
      <c r="D338" s="100">
        <v>0</v>
      </c>
      <c r="E338" s="62"/>
    </row>
    <row r="339" spans="1:5" s="54" customFormat="1">
      <c r="A339" s="62" t="s">
        <v>485</v>
      </c>
      <c r="B339" s="100">
        <v>0</v>
      </c>
      <c r="C339" s="100">
        <v>0</v>
      </c>
      <c r="D339" s="100">
        <v>0</v>
      </c>
      <c r="E339" s="62"/>
    </row>
    <row r="340" spans="1:5" s="54" customFormat="1">
      <c r="A340" s="62" t="s">
        <v>486</v>
      </c>
      <c r="B340" s="100">
        <v>0</v>
      </c>
      <c r="C340" s="100">
        <v>0</v>
      </c>
      <c r="D340" s="100">
        <v>0</v>
      </c>
      <c r="E340" s="62"/>
    </row>
    <row r="341" spans="1:5" s="54" customFormat="1">
      <c r="A341" s="62" t="s">
        <v>487</v>
      </c>
      <c r="B341" s="100">
        <v>0</v>
      </c>
      <c r="C341" s="100">
        <v>0</v>
      </c>
      <c r="D341" s="100">
        <v>0</v>
      </c>
      <c r="E341" s="62"/>
    </row>
    <row r="342" spans="1:5" s="54" customFormat="1">
      <c r="A342" s="62" t="s">
        <v>488</v>
      </c>
      <c r="B342" s="100">
        <v>0</v>
      </c>
      <c r="C342" s="100">
        <v>0</v>
      </c>
      <c r="D342" s="100">
        <v>0</v>
      </c>
      <c r="E342" s="62"/>
    </row>
    <row r="343" spans="1:5" s="54" customFormat="1">
      <c r="A343" s="62" t="s">
        <v>489</v>
      </c>
      <c r="B343" s="100">
        <v>0</v>
      </c>
      <c r="C343" s="100">
        <v>0</v>
      </c>
      <c r="D343" s="100">
        <v>0</v>
      </c>
      <c r="E343" s="62"/>
    </row>
    <row r="344" spans="1:5" s="54" customFormat="1">
      <c r="A344" s="62" t="s">
        <v>490</v>
      </c>
      <c r="B344" s="100">
        <v>0</v>
      </c>
      <c r="C344" s="100">
        <v>0</v>
      </c>
      <c r="D344" s="100">
        <v>0</v>
      </c>
      <c r="E344" s="62"/>
    </row>
    <row r="345" spans="1:5" s="54" customFormat="1">
      <c r="A345" s="62" t="s">
        <v>491</v>
      </c>
      <c r="B345" s="100">
        <v>0</v>
      </c>
      <c r="C345" s="100">
        <v>0</v>
      </c>
      <c r="D345" s="100">
        <v>0</v>
      </c>
      <c r="E345" s="62"/>
    </row>
    <row r="346" spans="1:5" s="54" customFormat="1">
      <c r="A346" s="62" t="s">
        <v>492</v>
      </c>
      <c r="B346" s="100">
        <v>0</v>
      </c>
      <c r="C346" s="100">
        <v>0</v>
      </c>
      <c r="D346" s="100">
        <v>0</v>
      </c>
      <c r="E346" s="62"/>
    </row>
    <row r="347" spans="1:5" s="54" customFormat="1">
      <c r="A347" s="62" t="s">
        <v>493</v>
      </c>
      <c r="B347" s="100">
        <v>0</v>
      </c>
      <c r="C347" s="100">
        <v>0</v>
      </c>
      <c r="D347" s="100">
        <v>0</v>
      </c>
      <c r="E347" s="62"/>
    </row>
    <row r="348" spans="1:5" s="54" customFormat="1">
      <c r="A348" s="62" t="s">
        <v>494</v>
      </c>
      <c r="B348" s="100">
        <v>0</v>
      </c>
      <c r="C348" s="100">
        <v>0</v>
      </c>
      <c r="D348" s="100">
        <v>0</v>
      </c>
      <c r="E348" s="62"/>
    </row>
    <row r="349" spans="1:5" s="54" customFormat="1">
      <c r="A349" s="62" t="s">
        <v>495</v>
      </c>
      <c r="B349" s="100">
        <v>0</v>
      </c>
      <c r="C349" s="100">
        <v>0</v>
      </c>
      <c r="D349" s="100">
        <v>0</v>
      </c>
      <c r="E349" s="62"/>
    </row>
    <row r="350" spans="1:5" s="54" customFormat="1">
      <c r="A350" s="62" t="s">
        <v>496</v>
      </c>
      <c r="B350" s="100">
        <v>0</v>
      </c>
      <c r="C350" s="100">
        <v>0</v>
      </c>
      <c r="D350" s="100">
        <v>0</v>
      </c>
      <c r="E350" s="62"/>
    </row>
    <row r="351" spans="1:5" s="54" customFormat="1">
      <c r="A351" s="62" t="s">
        <v>497</v>
      </c>
      <c r="B351" s="100">
        <v>0</v>
      </c>
      <c r="C351" s="100">
        <v>0</v>
      </c>
      <c r="D351" s="100">
        <v>0</v>
      </c>
      <c r="E351" s="62"/>
    </row>
    <row r="352" spans="1:5" s="54" customFormat="1">
      <c r="A352" s="62" t="s">
        <v>498</v>
      </c>
      <c r="B352" s="100">
        <v>0</v>
      </c>
      <c r="C352" s="100">
        <v>0</v>
      </c>
      <c r="D352" s="100">
        <v>0</v>
      </c>
      <c r="E352" s="62"/>
    </row>
    <row r="353" spans="1:5" s="54" customFormat="1">
      <c r="A353" s="62" t="s">
        <v>499</v>
      </c>
      <c r="B353" s="100">
        <v>0</v>
      </c>
      <c r="C353" s="100">
        <v>0</v>
      </c>
      <c r="D353" s="100">
        <v>0</v>
      </c>
      <c r="E353" s="62"/>
    </row>
    <row r="354" spans="1:5" s="54" customFormat="1">
      <c r="A354" s="62" t="s">
        <v>500</v>
      </c>
      <c r="B354" s="100">
        <v>0</v>
      </c>
      <c r="C354" s="100">
        <v>0</v>
      </c>
      <c r="D354" s="100">
        <v>0</v>
      </c>
      <c r="E354" s="62"/>
    </row>
    <row r="355" spans="1:5" s="54" customFormat="1">
      <c r="A355" s="62" t="s">
        <v>501</v>
      </c>
      <c r="B355" s="100">
        <v>0</v>
      </c>
      <c r="C355" s="100">
        <v>0</v>
      </c>
      <c r="D355" s="100">
        <v>0</v>
      </c>
      <c r="E355" s="62"/>
    </row>
    <row r="356" spans="1:5" s="54" customFormat="1">
      <c r="A356" s="62" t="s">
        <v>502</v>
      </c>
      <c r="B356" s="100">
        <v>0</v>
      </c>
      <c r="C356" s="100">
        <v>0</v>
      </c>
      <c r="D356" s="100">
        <v>0</v>
      </c>
      <c r="E356" s="62"/>
    </row>
    <row r="357" spans="1:5" s="54" customFormat="1">
      <c r="A357" s="62" t="s">
        <v>503</v>
      </c>
      <c r="B357" s="100">
        <v>0</v>
      </c>
      <c r="C357" s="100">
        <v>0</v>
      </c>
      <c r="D357" s="100">
        <v>0</v>
      </c>
      <c r="E357" s="62"/>
    </row>
    <row r="358" spans="1:5" s="54" customFormat="1">
      <c r="A358" s="62" t="s">
        <v>504</v>
      </c>
      <c r="B358" s="100">
        <v>0</v>
      </c>
      <c r="C358" s="100">
        <v>0</v>
      </c>
      <c r="D358" s="100">
        <v>0</v>
      </c>
      <c r="E358" s="62"/>
    </row>
    <row r="359" spans="1:5" s="54" customFormat="1">
      <c r="A359" s="62" t="s">
        <v>505</v>
      </c>
      <c r="B359" s="100">
        <v>0</v>
      </c>
      <c r="C359" s="100">
        <v>0</v>
      </c>
      <c r="D359" s="100">
        <v>0</v>
      </c>
      <c r="E359" s="62"/>
    </row>
    <row r="360" spans="1:5" s="54" customFormat="1">
      <c r="A360" s="62" t="s">
        <v>506</v>
      </c>
      <c r="B360" s="100">
        <v>0</v>
      </c>
      <c r="C360" s="100">
        <v>0</v>
      </c>
      <c r="D360" s="100">
        <v>0</v>
      </c>
      <c r="E360" s="62"/>
    </row>
    <row r="361" spans="1:5" s="54" customFormat="1">
      <c r="A361" s="62" t="s">
        <v>507</v>
      </c>
      <c r="B361" s="100">
        <v>0</v>
      </c>
      <c r="C361" s="100">
        <v>0</v>
      </c>
      <c r="D361" s="100">
        <v>0</v>
      </c>
      <c r="E361" s="62"/>
    </row>
    <row r="362" spans="1:5" s="54" customFormat="1">
      <c r="A362" s="62" t="s">
        <v>508</v>
      </c>
      <c r="B362" s="100">
        <v>0</v>
      </c>
      <c r="C362" s="100">
        <v>0</v>
      </c>
      <c r="D362" s="100">
        <v>0</v>
      </c>
      <c r="E362" s="62"/>
    </row>
    <row r="363" spans="1:5" s="54" customFormat="1">
      <c r="A363" s="62" t="s">
        <v>509</v>
      </c>
      <c r="B363" s="100">
        <v>0</v>
      </c>
      <c r="C363" s="100">
        <v>0</v>
      </c>
      <c r="D363" s="100">
        <v>0</v>
      </c>
      <c r="E363" s="62"/>
    </row>
    <row r="364" spans="1:5" s="54" customFormat="1">
      <c r="A364" s="62" t="s">
        <v>510</v>
      </c>
      <c r="B364" s="100">
        <v>0</v>
      </c>
      <c r="C364" s="100">
        <v>0</v>
      </c>
      <c r="D364" s="100">
        <v>0</v>
      </c>
      <c r="E364" s="62"/>
    </row>
    <row r="365" spans="1:5" s="54" customFormat="1">
      <c r="A365" s="62" t="s">
        <v>511</v>
      </c>
      <c r="B365" s="100">
        <v>0</v>
      </c>
      <c r="C365" s="100">
        <v>0</v>
      </c>
      <c r="D365" s="100">
        <v>0</v>
      </c>
      <c r="E365" s="62"/>
    </row>
    <row r="366" spans="1:5" s="54" customFormat="1">
      <c r="A366" s="62" t="s">
        <v>512</v>
      </c>
      <c r="B366" s="100">
        <v>0</v>
      </c>
      <c r="C366" s="100">
        <v>0</v>
      </c>
      <c r="D366" s="100">
        <v>0</v>
      </c>
      <c r="E366" s="62"/>
    </row>
    <row r="367" spans="1:5" s="54" customFormat="1">
      <c r="A367" s="62" t="s">
        <v>513</v>
      </c>
      <c r="B367" s="100">
        <v>0</v>
      </c>
      <c r="C367" s="100">
        <v>0</v>
      </c>
      <c r="D367" s="100">
        <v>0</v>
      </c>
      <c r="E367" s="62"/>
    </row>
    <row r="368" spans="1:5" s="54" customFormat="1">
      <c r="A368" s="62" t="s">
        <v>514</v>
      </c>
      <c r="B368" s="100">
        <v>0</v>
      </c>
      <c r="C368" s="100">
        <v>0</v>
      </c>
      <c r="D368" s="100">
        <v>0</v>
      </c>
      <c r="E368" s="62"/>
    </row>
    <row r="369" spans="1:5" s="54" customFormat="1">
      <c r="A369" s="62" t="s">
        <v>515</v>
      </c>
      <c r="B369" s="100">
        <v>0</v>
      </c>
      <c r="C369" s="100">
        <v>0</v>
      </c>
      <c r="D369" s="100">
        <v>0</v>
      </c>
      <c r="E369" s="62"/>
    </row>
    <row r="370" spans="1:5" s="54" customFormat="1">
      <c r="A370" s="62" t="s">
        <v>516</v>
      </c>
      <c r="B370" s="100">
        <v>0</v>
      </c>
      <c r="C370" s="100">
        <v>0</v>
      </c>
      <c r="D370" s="100">
        <v>0</v>
      </c>
      <c r="E370" s="62"/>
    </row>
    <row r="371" spans="1:5" s="54" customFormat="1">
      <c r="A371" s="62" t="s">
        <v>517</v>
      </c>
      <c r="B371" s="100">
        <v>0</v>
      </c>
      <c r="C371" s="100">
        <v>0</v>
      </c>
      <c r="D371" s="100">
        <v>0</v>
      </c>
      <c r="E371" s="62"/>
    </row>
    <row r="372" spans="1:5" s="54" customFormat="1">
      <c r="A372" s="62" t="s">
        <v>518</v>
      </c>
      <c r="B372" s="100">
        <v>0</v>
      </c>
      <c r="C372" s="100">
        <v>0</v>
      </c>
      <c r="D372" s="100">
        <v>0</v>
      </c>
      <c r="E372" s="62"/>
    </row>
    <row r="373" spans="1:5" s="54" customFormat="1">
      <c r="A373" s="62" t="s">
        <v>519</v>
      </c>
      <c r="B373" s="100">
        <v>0</v>
      </c>
      <c r="C373" s="100">
        <v>0</v>
      </c>
      <c r="D373" s="100">
        <v>0</v>
      </c>
      <c r="E373" s="62"/>
    </row>
    <row r="374" spans="1:5" s="54" customFormat="1">
      <c r="A374" s="62" t="s">
        <v>520</v>
      </c>
      <c r="B374" s="100">
        <v>0</v>
      </c>
      <c r="C374" s="100">
        <v>0</v>
      </c>
      <c r="D374" s="100">
        <v>0</v>
      </c>
      <c r="E374" s="62"/>
    </row>
    <row r="375" spans="1:5" s="54" customFormat="1">
      <c r="A375" s="62" t="s">
        <v>521</v>
      </c>
      <c r="B375" s="100">
        <v>0</v>
      </c>
      <c r="C375" s="100">
        <v>0</v>
      </c>
      <c r="D375" s="100">
        <v>0</v>
      </c>
      <c r="E375" s="62"/>
    </row>
    <row r="376" spans="1:5" s="54" customFormat="1">
      <c r="A376" s="62" t="s">
        <v>522</v>
      </c>
      <c r="B376" s="100">
        <v>0</v>
      </c>
      <c r="C376" s="100">
        <v>0</v>
      </c>
      <c r="D376" s="100">
        <v>0</v>
      </c>
      <c r="E376" s="62"/>
    </row>
    <row r="377" spans="1:5" s="54" customFormat="1">
      <c r="A377" s="62" t="s">
        <v>523</v>
      </c>
      <c r="B377" s="100">
        <v>0</v>
      </c>
      <c r="C377" s="100">
        <v>0</v>
      </c>
      <c r="D377" s="100">
        <v>0</v>
      </c>
      <c r="E377" s="62"/>
    </row>
    <row r="378" spans="1:5" s="54" customFormat="1">
      <c r="A378" s="62" t="s">
        <v>524</v>
      </c>
      <c r="B378" s="100">
        <v>0</v>
      </c>
      <c r="C378" s="100">
        <v>0</v>
      </c>
      <c r="D378" s="100">
        <v>0</v>
      </c>
      <c r="E378" s="62"/>
    </row>
    <row r="379" spans="1:5" s="54" customFormat="1">
      <c r="A379" s="62" t="s">
        <v>525</v>
      </c>
      <c r="B379" s="100">
        <v>1500000</v>
      </c>
      <c r="C379" s="100">
        <v>0</v>
      </c>
      <c r="D379" s="100">
        <v>1500000</v>
      </c>
      <c r="E379" s="62"/>
    </row>
    <row r="380" spans="1:5" s="54" customFormat="1">
      <c r="A380" s="62" t="s">
        <v>526</v>
      </c>
      <c r="B380" s="100">
        <v>0</v>
      </c>
      <c r="C380" s="100">
        <v>0</v>
      </c>
      <c r="D380" s="100">
        <v>0</v>
      </c>
      <c r="E380" s="62"/>
    </row>
    <row r="381" spans="1:5" s="54" customFormat="1">
      <c r="A381" s="62" t="s">
        <v>527</v>
      </c>
      <c r="B381" s="100">
        <v>0</v>
      </c>
      <c r="C381" s="100">
        <v>0</v>
      </c>
      <c r="D381" s="100">
        <v>0</v>
      </c>
      <c r="E381" s="62"/>
    </row>
    <row r="382" spans="1:5" s="54" customFormat="1">
      <c r="A382" s="62" t="s">
        <v>528</v>
      </c>
      <c r="B382" s="100">
        <v>0</v>
      </c>
      <c r="C382" s="100">
        <v>0</v>
      </c>
      <c r="D382" s="100">
        <v>0</v>
      </c>
      <c r="E382" s="62"/>
    </row>
    <row r="383" spans="1:5" s="54" customFormat="1">
      <c r="A383" s="62" t="s">
        <v>218</v>
      </c>
      <c r="B383" s="100">
        <v>0</v>
      </c>
      <c r="C383" s="100">
        <v>0</v>
      </c>
      <c r="D383" s="100">
        <v>0</v>
      </c>
      <c r="E383" s="62"/>
    </row>
    <row r="384" spans="1:5" s="54" customFormat="1">
      <c r="A384" s="62" t="s">
        <v>218</v>
      </c>
      <c r="B384" s="100">
        <v>667190677</v>
      </c>
      <c r="C384" s="100">
        <v>403436564</v>
      </c>
      <c r="D384" s="100">
        <v>263754113</v>
      </c>
      <c r="E384" s="62"/>
    </row>
    <row r="385" spans="1:5" s="54" customFormat="1">
      <c r="A385" s="62" t="s">
        <v>531</v>
      </c>
      <c r="B385" s="100">
        <v>-6000000</v>
      </c>
      <c r="C385" s="100">
        <v>0</v>
      </c>
      <c r="D385" s="100">
        <v>-6000000</v>
      </c>
      <c r="E385" s="62"/>
    </row>
    <row r="386" spans="1:5" s="54" customFormat="1">
      <c r="A386" s="62" t="s">
        <v>532</v>
      </c>
      <c r="B386" s="100">
        <v>-5000000</v>
      </c>
      <c r="C386" s="100">
        <v>0</v>
      </c>
      <c r="D386" s="100">
        <v>-5000000</v>
      </c>
      <c r="E386" s="62"/>
    </row>
    <row r="387" spans="1:5" s="54" customFormat="1">
      <c r="A387" s="62" t="s">
        <v>533</v>
      </c>
      <c r="B387" s="100">
        <v>-6000000</v>
      </c>
      <c r="C387" s="100">
        <v>0</v>
      </c>
      <c r="D387" s="100">
        <v>-6000000</v>
      </c>
      <c r="E387" s="62"/>
    </row>
    <row r="388" spans="1:5" s="54" customFormat="1">
      <c r="A388" s="62" t="s">
        <v>534</v>
      </c>
      <c r="B388" s="100">
        <v>-4000000</v>
      </c>
      <c r="C388" s="100">
        <v>0</v>
      </c>
      <c r="D388" s="100">
        <v>-4000000</v>
      </c>
      <c r="E388" s="62"/>
    </row>
    <row r="389" spans="1:5" s="54" customFormat="1">
      <c r="A389" s="62" t="s">
        <v>535</v>
      </c>
      <c r="B389" s="100">
        <v>-2000000</v>
      </c>
      <c r="C389" s="100">
        <v>0</v>
      </c>
      <c r="D389" s="100">
        <v>-2000000</v>
      </c>
      <c r="E389" s="62"/>
    </row>
    <row r="390" spans="1:5" s="54" customFormat="1">
      <c r="A390" s="62" t="s">
        <v>536</v>
      </c>
      <c r="B390" s="100">
        <v>2000000</v>
      </c>
      <c r="C390" s="100">
        <v>0</v>
      </c>
      <c r="D390" s="100">
        <v>2000000</v>
      </c>
      <c r="E390" s="62"/>
    </row>
    <row r="391" spans="1:5" s="54" customFormat="1">
      <c r="A391" s="62" t="s">
        <v>537</v>
      </c>
      <c r="B391" s="100">
        <v>800000</v>
      </c>
      <c r="C391" s="100">
        <v>0</v>
      </c>
      <c r="D391" s="100">
        <v>800000</v>
      </c>
      <c r="E391" s="62"/>
    </row>
    <row r="392" spans="1:5" s="54" customFormat="1">
      <c r="A392" s="62" t="s">
        <v>218</v>
      </c>
      <c r="B392" s="100">
        <v>0</v>
      </c>
      <c r="C392" s="100">
        <v>11093259</v>
      </c>
      <c r="D392" s="100">
        <v>-11093259</v>
      </c>
      <c r="E392" s="62"/>
    </row>
    <row r="393" spans="1:5" s="54" customFormat="1">
      <c r="A393" s="62" t="s">
        <v>218</v>
      </c>
      <c r="B393" s="100">
        <v>80501688</v>
      </c>
      <c r="C393" s="100">
        <v>8415549</v>
      </c>
      <c r="D393" s="100">
        <v>72086139</v>
      </c>
      <c r="E393" s="62"/>
    </row>
    <row r="394" spans="1:5" s="54" customFormat="1">
      <c r="A394" s="62" t="s">
        <v>540</v>
      </c>
      <c r="B394" s="100">
        <v>10000000</v>
      </c>
      <c r="C394" s="100">
        <v>0</v>
      </c>
      <c r="D394" s="100">
        <v>10000000</v>
      </c>
      <c r="E394" s="62"/>
    </row>
    <row r="395" spans="1:5" s="54" customFormat="1">
      <c r="A395" s="62" t="s">
        <v>541</v>
      </c>
      <c r="B395" s="100">
        <v>5000000</v>
      </c>
      <c r="C395" s="100">
        <v>0</v>
      </c>
      <c r="D395" s="100">
        <v>5000000</v>
      </c>
      <c r="E395" s="62"/>
    </row>
    <row r="396" spans="1:5" s="54" customFormat="1">
      <c r="A396" s="62" t="s">
        <v>544</v>
      </c>
      <c r="B396" s="100">
        <v>0</v>
      </c>
      <c r="C396" s="100">
        <v>0</v>
      </c>
      <c r="D396" s="100">
        <v>0</v>
      </c>
      <c r="E396" s="62"/>
    </row>
    <row r="397" spans="1:5" s="54" customFormat="1">
      <c r="A397" s="62" t="s">
        <v>545</v>
      </c>
      <c r="B397" s="100">
        <v>0</v>
      </c>
      <c r="C397" s="100">
        <v>0</v>
      </c>
      <c r="D397" s="100">
        <v>0</v>
      </c>
      <c r="E397" s="62"/>
    </row>
    <row r="398" spans="1:5" s="54" customFormat="1">
      <c r="A398" s="62" t="s">
        <v>546</v>
      </c>
      <c r="B398" s="100">
        <v>0</v>
      </c>
      <c r="C398" s="100">
        <v>0</v>
      </c>
      <c r="D398" s="100">
        <v>0</v>
      </c>
      <c r="E398" s="62"/>
    </row>
    <row r="399" spans="1:5" s="54" customFormat="1">
      <c r="A399" s="61" t="s">
        <v>217</v>
      </c>
      <c r="B399" s="131">
        <v>112459627</v>
      </c>
      <c r="C399" s="132">
        <v>57620793</v>
      </c>
      <c r="D399" s="100">
        <v>54838834</v>
      </c>
      <c r="E399" s="62"/>
    </row>
    <row r="400" spans="1:5" s="54" customFormat="1">
      <c r="A400" s="61" t="s">
        <v>217</v>
      </c>
      <c r="B400" s="131">
        <v>118781066</v>
      </c>
      <c r="C400" s="132">
        <v>42025066</v>
      </c>
      <c r="D400" s="100">
        <v>76756000</v>
      </c>
      <c r="E400" s="62"/>
    </row>
    <row r="401" spans="1:5" s="54" customFormat="1">
      <c r="A401" s="61" t="s">
        <v>217</v>
      </c>
      <c r="B401" s="131">
        <v>62531202</v>
      </c>
      <c r="C401" s="132">
        <v>54263277</v>
      </c>
      <c r="D401" s="100">
        <v>8267925</v>
      </c>
      <c r="E401" s="62"/>
    </row>
    <row r="402" spans="1:5" s="54" customFormat="1">
      <c r="A402" s="61" t="s">
        <v>217</v>
      </c>
      <c r="B402" s="100">
        <v>57723102</v>
      </c>
      <c r="C402" s="100">
        <v>28145556</v>
      </c>
      <c r="D402" s="100">
        <v>29577546</v>
      </c>
      <c r="E402" s="62"/>
    </row>
    <row r="403" spans="1:5" s="54" customFormat="1">
      <c r="A403" s="62" t="s">
        <v>556</v>
      </c>
      <c r="B403" s="100">
        <v>0</v>
      </c>
      <c r="C403" s="100">
        <v>0</v>
      </c>
      <c r="D403" s="100">
        <v>0</v>
      </c>
      <c r="E403" s="62"/>
    </row>
    <row r="404" spans="1:5" s="54" customFormat="1">
      <c r="A404" s="62" t="s">
        <v>557</v>
      </c>
      <c r="B404" s="100">
        <v>0</v>
      </c>
      <c r="C404" s="100">
        <v>0</v>
      </c>
      <c r="D404" s="100">
        <v>0</v>
      </c>
      <c r="E404" s="62"/>
    </row>
    <row r="405" spans="1:5" s="54" customFormat="1">
      <c r="A405" s="62" t="s">
        <v>558</v>
      </c>
      <c r="B405" s="100">
        <v>7624825</v>
      </c>
      <c r="C405" s="100">
        <v>0</v>
      </c>
      <c r="D405" s="100">
        <v>7624825</v>
      </c>
      <c r="E405" s="62"/>
    </row>
    <row r="406" spans="1:5" s="54" customFormat="1">
      <c r="A406" s="62" t="s">
        <v>559</v>
      </c>
      <c r="B406" s="100">
        <v>0</v>
      </c>
      <c r="C406" s="100">
        <v>0</v>
      </c>
      <c r="D406" s="100">
        <v>0</v>
      </c>
      <c r="E406" s="62"/>
    </row>
    <row r="407" spans="1:5" s="54" customFormat="1">
      <c r="A407" s="62" t="s">
        <v>560</v>
      </c>
      <c r="B407" s="100">
        <v>2400000</v>
      </c>
      <c r="C407" s="100">
        <v>0</v>
      </c>
      <c r="D407" s="100">
        <v>2400000</v>
      </c>
      <c r="E407" s="62"/>
    </row>
    <row r="408" spans="1:5" s="54" customFormat="1">
      <c r="A408" s="62" t="s">
        <v>561</v>
      </c>
      <c r="B408" s="100">
        <v>0</v>
      </c>
      <c r="C408" s="100">
        <v>0</v>
      </c>
      <c r="D408" s="100">
        <v>0</v>
      </c>
      <c r="E408" s="62"/>
    </row>
    <row r="409" spans="1:5" s="54" customFormat="1">
      <c r="A409" s="62" t="s">
        <v>562</v>
      </c>
      <c r="B409" s="100">
        <v>0</v>
      </c>
      <c r="C409" s="100">
        <v>0</v>
      </c>
      <c r="D409" s="100">
        <v>0</v>
      </c>
      <c r="E409" s="62"/>
    </row>
    <row r="410" spans="1:5" s="54" customFormat="1">
      <c r="A410" s="62" t="s">
        <v>563</v>
      </c>
      <c r="B410" s="100">
        <v>0</v>
      </c>
      <c r="C410" s="100">
        <v>0</v>
      </c>
      <c r="D410" s="100">
        <v>0</v>
      </c>
      <c r="E410" s="62"/>
    </row>
    <row r="411" spans="1:5" s="54" customFormat="1">
      <c r="A411" s="62" t="s">
        <v>564</v>
      </c>
      <c r="B411" s="100">
        <v>2000000</v>
      </c>
      <c r="C411" s="100">
        <v>0</v>
      </c>
      <c r="D411" s="100">
        <v>2000000</v>
      </c>
      <c r="E411" s="62"/>
    </row>
    <row r="412" spans="1:5" s="54" customFormat="1">
      <c r="A412" s="62" t="s">
        <v>565</v>
      </c>
      <c r="B412" s="100">
        <v>0</v>
      </c>
      <c r="C412" s="100">
        <v>0</v>
      </c>
      <c r="D412" s="100">
        <v>0</v>
      </c>
      <c r="E412" s="62"/>
    </row>
    <row r="413" spans="1:5" s="54" customFormat="1">
      <c r="A413" s="62" t="s">
        <v>566</v>
      </c>
      <c r="B413" s="100">
        <v>0</v>
      </c>
      <c r="C413" s="100">
        <v>0</v>
      </c>
      <c r="D413" s="100">
        <v>0</v>
      </c>
      <c r="E413" s="62"/>
    </row>
    <row r="414" spans="1:5" s="54" customFormat="1">
      <c r="A414" s="62" t="s">
        <v>567</v>
      </c>
      <c r="B414" s="100">
        <v>2000000</v>
      </c>
      <c r="C414" s="100">
        <v>0</v>
      </c>
      <c r="D414" s="100">
        <v>2000000</v>
      </c>
      <c r="E414" s="62"/>
    </row>
    <row r="415" spans="1:5" s="54" customFormat="1">
      <c r="A415" s="62" t="s">
        <v>568</v>
      </c>
      <c r="B415" s="100">
        <v>3000000</v>
      </c>
      <c r="C415" s="100">
        <v>0</v>
      </c>
      <c r="D415" s="100">
        <v>3000000</v>
      </c>
      <c r="E415" s="62"/>
    </row>
    <row r="416" spans="1:5" s="54" customFormat="1">
      <c r="A416" s="62" t="s">
        <v>569</v>
      </c>
      <c r="B416" s="100">
        <v>2000000</v>
      </c>
      <c r="C416" s="100">
        <v>0</v>
      </c>
      <c r="D416" s="100">
        <v>2000000</v>
      </c>
      <c r="E416" s="62"/>
    </row>
    <row r="417" spans="1:5" s="54" customFormat="1">
      <c r="A417" s="62" t="s">
        <v>570</v>
      </c>
      <c r="B417" s="100">
        <v>0</v>
      </c>
      <c r="C417" s="100">
        <v>0</v>
      </c>
      <c r="D417" s="100">
        <v>0</v>
      </c>
      <c r="E417" s="62"/>
    </row>
    <row r="418" spans="1:5" s="54" customFormat="1">
      <c r="A418" s="62" t="s">
        <v>571</v>
      </c>
      <c r="B418" s="100">
        <v>0</v>
      </c>
      <c r="C418" s="100">
        <v>0</v>
      </c>
      <c r="D418" s="100">
        <v>0</v>
      </c>
      <c r="E418" s="62"/>
    </row>
    <row r="419" spans="1:5" s="54" customFormat="1">
      <c r="A419" s="62" t="s">
        <v>572</v>
      </c>
      <c r="B419" s="100">
        <v>0</v>
      </c>
      <c r="C419" s="100">
        <v>0</v>
      </c>
      <c r="D419" s="100">
        <v>0</v>
      </c>
      <c r="E419" s="62"/>
    </row>
    <row r="420" spans="1:5" s="54" customFormat="1">
      <c r="A420" s="62" t="s">
        <v>573</v>
      </c>
      <c r="B420" s="100">
        <v>0</v>
      </c>
      <c r="C420" s="100">
        <v>0</v>
      </c>
      <c r="D420" s="100">
        <v>0</v>
      </c>
      <c r="E420" s="62"/>
    </row>
    <row r="421" spans="1:5" s="54" customFormat="1">
      <c r="A421" s="62" t="s">
        <v>574</v>
      </c>
      <c r="B421" s="100">
        <v>2000000</v>
      </c>
      <c r="C421" s="100">
        <v>0</v>
      </c>
      <c r="D421" s="100">
        <v>2000000</v>
      </c>
      <c r="E421" s="62"/>
    </row>
    <row r="422" spans="1:5" s="54" customFormat="1">
      <c r="A422" s="62" t="s">
        <v>575</v>
      </c>
      <c r="B422" s="100">
        <v>3000000</v>
      </c>
      <c r="C422" s="100">
        <v>0</v>
      </c>
      <c r="D422" s="100">
        <v>3000000</v>
      </c>
      <c r="E422" s="62"/>
    </row>
    <row r="423" spans="1:5" s="54" customFormat="1">
      <c r="A423" s="62" t="s">
        <v>576</v>
      </c>
      <c r="B423" s="100">
        <v>0</v>
      </c>
      <c r="C423" s="100">
        <v>0</v>
      </c>
      <c r="D423" s="100">
        <v>0</v>
      </c>
      <c r="E423" s="62"/>
    </row>
    <row r="424" spans="1:5" s="54" customFormat="1">
      <c r="A424" s="62" t="s">
        <v>577</v>
      </c>
      <c r="B424" s="100">
        <v>0</v>
      </c>
      <c r="C424" s="100">
        <v>0</v>
      </c>
      <c r="D424" s="100">
        <v>0</v>
      </c>
      <c r="E424" s="62"/>
    </row>
    <row r="425" spans="1:5" s="54" customFormat="1">
      <c r="A425" s="62" t="s">
        <v>578</v>
      </c>
      <c r="B425" s="100">
        <v>0</v>
      </c>
      <c r="C425" s="100">
        <v>0</v>
      </c>
      <c r="D425" s="100">
        <v>0</v>
      </c>
      <c r="E425" s="62"/>
    </row>
    <row r="426" spans="1:5" s="54" customFormat="1">
      <c r="A426" s="62" t="s">
        <v>579</v>
      </c>
      <c r="B426" s="100">
        <v>0</v>
      </c>
      <c r="C426" s="100">
        <v>0</v>
      </c>
      <c r="D426" s="100">
        <v>0</v>
      </c>
      <c r="E426" s="62"/>
    </row>
    <row r="427" spans="1:5" s="54" customFormat="1">
      <c r="A427" s="62" t="s">
        <v>580</v>
      </c>
      <c r="B427" s="100">
        <v>0</v>
      </c>
      <c r="C427" s="100">
        <v>0</v>
      </c>
      <c r="D427" s="100">
        <v>0</v>
      </c>
      <c r="E427" s="62"/>
    </row>
    <row r="428" spans="1:5" s="54" customFormat="1">
      <c r="A428" s="62" t="s">
        <v>581</v>
      </c>
      <c r="B428" s="100">
        <v>0</v>
      </c>
      <c r="C428" s="100">
        <v>0</v>
      </c>
      <c r="D428" s="100">
        <v>0</v>
      </c>
      <c r="E428" s="62"/>
    </row>
    <row r="429" spans="1:5" s="54" customFormat="1">
      <c r="A429" s="62" t="s">
        <v>582</v>
      </c>
      <c r="B429" s="100">
        <v>0</v>
      </c>
      <c r="C429" s="100">
        <v>0</v>
      </c>
      <c r="D429" s="100">
        <v>0</v>
      </c>
      <c r="E429" s="62"/>
    </row>
    <row r="430" spans="1:5" s="54" customFormat="1">
      <c r="A430" s="62" t="s">
        <v>583</v>
      </c>
      <c r="B430" s="100">
        <v>2500000</v>
      </c>
      <c r="C430" s="100">
        <v>0</v>
      </c>
      <c r="D430" s="100">
        <v>2500000</v>
      </c>
      <c r="E430" s="62"/>
    </row>
    <row r="431" spans="1:5" s="54" customFormat="1">
      <c r="A431" s="62" t="s">
        <v>584</v>
      </c>
      <c r="B431" s="100">
        <v>2700000</v>
      </c>
      <c r="C431" s="100">
        <v>0</v>
      </c>
      <c r="D431" s="100">
        <v>2700000</v>
      </c>
      <c r="E431" s="62"/>
    </row>
    <row r="432" spans="1:5" s="54" customFormat="1">
      <c r="A432" s="62" t="s">
        <v>585</v>
      </c>
      <c r="B432" s="100">
        <v>0</v>
      </c>
      <c r="C432" s="100">
        <v>0</v>
      </c>
      <c r="D432" s="100">
        <v>0</v>
      </c>
      <c r="E432" s="62"/>
    </row>
    <row r="433" spans="1:6" s="54" customFormat="1">
      <c r="A433" s="62" t="s">
        <v>586</v>
      </c>
      <c r="B433" s="100">
        <v>0</v>
      </c>
      <c r="C433" s="100">
        <v>0</v>
      </c>
      <c r="D433" s="100">
        <v>0</v>
      </c>
      <c r="E433" s="62"/>
    </row>
    <row r="434" spans="1:6" s="54" customFormat="1">
      <c r="A434" s="62" t="s">
        <v>587</v>
      </c>
      <c r="B434" s="100">
        <v>0</v>
      </c>
      <c r="C434" s="100">
        <v>0</v>
      </c>
      <c r="D434" s="100">
        <v>0</v>
      </c>
      <c r="E434" s="62"/>
    </row>
    <row r="435" spans="1:6" s="54" customFormat="1">
      <c r="A435" s="62" t="s">
        <v>588</v>
      </c>
      <c r="B435" s="100">
        <v>0</v>
      </c>
      <c r="C435" s="100">
        <v>0</v>
      </c>
      <c r="D435" s="100">
        <v>0</v>
      </c>
      <c r="E435" s="62"/>
    </row>
    <row r="436" spans="1:6" s="54" customFormat="1">
      <c r="A436" s="62" t="s">
        <v>589</v>
      </c>
      <c r="B436" s="100">
        <v>0</v>
      </c>
      <c r="C436" s="100">
        <v>0</v>
      </c>
      <c r="D436" s="100">
        <v>0</v>
      </c>
      <c r="E436" s="62"/>
    </row>
    <row r="437" spans="1:6" s="54" customFormat="1">
      <c r="A437" s="62" t="s">
        <v>590</v>
      </c>
      <c r="B437" s="100">
        <v>0</v>
      </c>
      <c r="C437" s="100">
        <v>0</v>
      </c>
      <c r="D437" s="100">
        <v>0</v>
      </c>
      <c r="E437" s="62"/>
    </row>
    <row r="438" spans="1:6" s="54" customFormat="1">
      <c r="A438" s="62" t="s">
        <v>591</v>
      </c>
      <c r="B438" s="100">
        <v>0</v>
      </c>
      <c r="C438" s="100">
        <v>0</v>
      </c>
      <c r="D438" s="100">
        <v>0</v>
      </c>
      <c r="E438" s="62"/>
    </row>
    <row r="439" spans="1:6" s="54" customFormat="1">
      <c r="A439" s="62" t="s">
        <v>218</v>
      </c>
      <c r="B439" s="100">
        <v>239508556</v>
      </c>
      <c r="C439" s="100">
        <v>68961773</v>
      </c>
      <c r="D439" s="100">
        <v>170546783</v>
      </c>
      <c r="E439" s="62"/>
    </row>
    <row r="440" spans="1:6">
      <c r="A440" s="88" t="s">
        <v>0</v>
      </c>
      <c r="B440" s="115" t="e">
        <f>#REF!+#REF!+#REF!+#REF!+#REF!+#REF!+#REF!+#REF!+#REF!+#REF!+#REF!+#REF!+#REF!+#REF!+#REF!+#REF!+#REF!+#REF!</f>
        <v>#REF!</v>
      </c>
      <c r="C440" s="115" t="e">
        <f>#REF!+#REF!+#REF!+#REF!+#REF!+#REF!+#REF!+#REF!+#REF!+#REF!+#REF!+#REF!+#REF!+#REF!+#REF!+#REF!+#REF!+#REF!</f>
        <v>#REF!</v>
      </c>
      <c r="D440" s="115" t="e">
        <f>#REF!+#REF!+#REF!+#REF!+#REF!+#REF!+#REF!+#REF!+#REF!+#REF!+#REF!+#REF!+#REF!+#REF!+#REF!+#REF!+#REF!+#REF!</f>
        <v>#REF!</v>
      </c>
      <c r="E440" s="89"/>
    </row>
    <row r="442" spans="1:6">
      <c r="A442" s="842" t="s">
        <v>593</v>
      </c>
      <c r="B442" s="842"/>
      <c r="C442" s="842"/>
      <c r="D442" s="842"/>
      <c r="E442" s="842"/>
      <c r="F442" s="90"/>
    </row>
    <row r="444" spans="1:6">
      <c r="A444" s="91" t="s">
        <v>613</v>
      </c>
      <c r="B444" s="117"/>
      <c r="C444" s="117"/>
      <c r="D444" s="118" t="s">
        <v>6</v>
      </c>
      <c r="E444" s="92"/>
    </row>
    <row r="445" spans="1:6">
      <c r="A445" s="93" t="s">
        <v>611</v>
      </c>
      <c r="B445" s="97"/>
      <c r="C445" s="97"/>
      <c r="D445" s="97"/>
    </row>
    <row r="446" spans="1:6">
      <c r="A446" s="57"/>
      <c r="B446" s="97"/>
      <c r="C446" s="97"/>
      <c r="D446" s="97"/>
    </row>
    <row r="447" spans="1:6">
      <c r="A447" s="91" t="s">
        <v>610</v>
      </c>
      <c r="B447" s="117"/>
      <c r="C447" s="117"/>
      <c r="D447" s="97"/>
    </row>
    <row r="450" spans="1:5">
      <c r="A450" s="92" t="s">
        <v>612</v>
      </c>
      <c r="B450" s="118"/>
      <c r="C450" s="118"/>
      <c r="D450" s="118" t="s">
        <v>6</v>
      </c>
      <c r="E450" s="92"/>
    </row>
    <row r="451" spans="1:5">
      <c r="A451" s="93" t="s">
        <v>614</v>
      </c>
    </row>
    <row r="453" spans="1:5">
      <c r="A453" s="91" t="s">
        <v>610</v>
      </c>
      <c r="B453" s="117"/>
      <c r="C453" s="117"/>
    </row>
  </sheetData>
  <mergeCells count="6">
    <mergeCell ref="A442:E442"/>
    <mergeCell ref="A2:E2"/>
    <mergeCell ref="A3:E3"/>
    <mergeCell ref="A4:B4"/>
    <mergeCell ref="A5:A6"/>
    <mergeCell ref="E5:E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9"/>
  <sheetViews>
    <sheetView zoomScale="90" zoomScaleNormal="90" workbookViewId="0">
      <selection activeCell="C486" sqref="C486"/>
    </sheetView>
  </sheetViews>
  <sheetFormatPr defaultColWidth="9.42578125" defaultRowHeight="15.75"/>
  <cols>
    <col min="1" max="1" width="74.85546875" style="56" customWidth="1"/>
    <col min="2" max="2" width="17.42578125" style="96" customWidth="1"/>
    <col min="3" max="3" width="21.140625" style="96" customWidth="1"/>
    <col min="4" max="4" width="20.42578125" style="96" customWidth="1"/>
    <col min="5" max="5" width="31.42578125" style="56" customWidth="1"/>
    <col min="6" max="6" width="19.85546875" style="56" customWidth="1"/>
    <col min="7" max="16384" width="9.42578125" style="56"/>
  </cols>
  <sheetData>
    <row r="1" spans="1:5" s="57" customFormat="1">
      <c r="A1" s="55" t="s">
        <v>3</v>
      </c>
      <c r="B1" s="96"/>
      <c r="C1" s="96"/>
      <c r="D1" s="96"/>
      <c r="E1" s="56"/>
    </row>
    <row r="2" spans="1:5" s="57" customFormat="1">
      <c r="A2" s="841" t="s">
        <v>160</v>
      </c>
      <c r="B2" s="841"/>
      <c r="C2" s="841"/>
      <c r="D2" s="841"/>
      <c r="E2" s="841"/>
    </row>
    <row r="3" spans="1:5" s="57" customFormat="1">
      <c r="A3" s="841" t="s">
        <v>615</v>
      </c>
      <c r="B3" s="841"/>
      <c r="C3" s="841"/>
      <c r="D3" s="841"/>
      <c r="E3" s="841"/>
    </row>
    <row r="4" spans="1:5" s="57" customFormat="1" ht="16.5" thickBot="1">
      <c r="A4" s="844" t="s">
        <v>594</v>
      </c>
      <c r="B4" s="844"/>
      <c r="C4" s="97"/>
      <c r="D4" s="97"/>
      <c r="E4" s="56"/>
    </row>
    <row r="5" spans="1:5" s="58" customFormat="1" ht="63">
      <c r="A5" s="843" t="s">
        <v>12</v>
      </c>
      <c r="B5" s="98" t="s">
        <v>99</v>
      </c>
      <c r="C5" s="98" t="s">
        <v>77</v>
      </c>
      <c r="D5" s="98" t="s">
        <v>26</v>
      </c>
      <c r="E5" s="843" t="s">
        <v>81</v>
      </c>
    </row>
    <row r="6" spans="1:5" s="58" customFormat="1">
      <c r="A6" s="843"/>
      <c r="B6" s="98" t="s">
        <v>23</v>
      </c>
      <c r="C6" s="98" t="s">
        <v>24</v>
      </c>
      <c r="D6" s="98" t="s">
        <v>25</v>
      </c>
      <c r="E6" s="845"/>
    </row>
    <row r="7" spans="1:5">
      <c r="A7" s="59" t="s">
        <v>161</v>
      </c>
      <c r="B7" s="99"/>
      <c r="C7" s="99"/>
      <c r="D7" s="99"/>
      <c r="E7" s="60"/>
    </row>
    <row r="8" spans="1:5" s="54" customFormat="1">
      <c r="A8" s="62" t="s">
        <v>162</v>
      </c>
      <c r="B8" s="100">
        <v>10000000</v>
      </c>
      <c r="C8" s="100">
        <v>0</v>
      </c>
      <c r="D8" s="100">
        <v>10000000</v>
      </c>
      <c r="E8" s="62"/>
    </row>
    <row r="9" spans="1:5" s="54" customFormat="1">
      <c r="A9" s="62" t="s">
        <v>163</v>
      </c>
      <c r="B9" s="100">
        <v>10000000</v>
      </c>
      <c r="C9" s="100">
        <v>0</v>
      </c>
      <c r="D9" s="100">
        <v>10000000</v>
      </c>
      <c r="E9" s="62"/>
    </row>
    <row r="10" spans="1:5" s="54" customFormat="1">
      <c r="A10" s="62" t="s">
        <v>218</v>
      </c>
      <c r="B10" s="100">
        <v>15114034</v>
      </c>
      <c r="C10" s="100">
        <v>3298166</v>
      </c>
      <c r="D10" s="100">
        <v>11815868</v>
      </c>
      <c r="E10" s="62"/>
    </row>
    <row r="11" spans="1:5">
      <c r="A11" s="63" t="s">
        <v>164</v>
      </c>
      <c r="B11" s="98">
        <f>SUM(B8:B10)</f>
        <v>35114034</v>
      </c>
      <c r="C11" s="98">
        <f t="shared" ref="C11:D11" si="0">SUM(C8:C10)</f>
        <v>3298166</v>
      </c>
      <c r="D11" s="98">
        <f t="shared" si="0"/>
        <v>31815868</v>
      </c>
      <c r="E11" s="64"/>
    </row>
    <row r="12" spans="1:5">
      <c r="A12" s="66" t="s">
        <v>165</v>
      </c>
      <c r="B12" s="126"/>
      <c r="C12" s="126"/>
      <c r="D12" s="127"/>
      <c r="E12" s="67"/>
    </row>
    <row r="13" spans="1:5" s="54" customFormat="1">
      <c r="A13" s="62" t="s">
        <v>166</v>
      </c>
      <c r="B13" s="100">
        <v>0</v>
      </c>
      <c r="C13" s="100">
        <v>0</v>
      </c>
      <c r="D13" s="100">
        <v>0</v>
      </c>
      <c r="E13" s="62"/>
    </row>
    <row r="14" spans="1:5" s="54" customFormat="1">
      <c r="A14" s="62" t="s">
        <v>167</v>
      </c>
      <c r="B14" s="100">
        <v>0</v>
      </c>
      <c r="C14" s="100">
        <v>0</v>
      </c>
      <c r="D14" s="100">
        <v>0</v>
      </c>
      <c r="E14" s="62"/>
    </row>
    <row r="15" spans="1:5" s="54" customFormat="1">
      <c r="A15" s="62" t="s">
        <v>168</v>
      </c>
      <c r="B15" s="100">
        <v>0</v>
      </c>
      <c r="C15" s="100">
        <v>0</v>
      </c>
      <c r="D15" s="100">
        <v>0</v>
      </c>
      <c r="E15" s="62"/>
    </row>
    <row r="16" spans="1:5" s="54" customFormat="1">
      <c r="A16" s="62" t="s">
        <v>169</v>
      </c>
      <c r="B16" s="100">
        <v>0</v>
      </c>
      <c r="C16" s="100">
        <v>0</v>
      </c>
      <c r="D16" s="100">
        <v>0</v>
      </c>
      <c r="E16" s="62"/>
    </row>
    <row r="17" spans="1:5" s="54" customFormat="1">
      <c r="A17" s="62" t="s">
        <v>170</v>
      </c>
      <c r="B17" s="100">
        <v>13600000</v>
      </c>
      <c r="C17" s="100">
        <v>13520211</v>
      </c>
      <c r="D17" s="100">
        <v>79789</v>
      </c>
      <c r="E17" s="62"/>
    </row>
    <row r="18" spans="1:5" s="54" customFormat="1">
      <c r="A18" s="62" t="s">
        <v>171</v>
      </c>
      <c r="B18" s="100">
        <v>10918919</v>
      </c>
      <c r="C18" s="100">
        <v>0</v>
      </c>
      <c r="D18" s="100">
        <v>10918919</v>
      </c>
      <c r="E18" s="62"/>
    </row>
    <row r="19" spans="1:5" s="54" customFormat="1">
      <c r="A19" s="62" t="s">
        <v>172</v>
      </c>
      <c r="B19" s="100">
        <v>156217103</v>
      </c>
      <c r="C19" s="100">
        <v>65327824</v>
      </c>
      <c r="D19" s="100">
        <v>90889279</v>
      </c>
      <c r="E19" s="62"/>
    </row>
    <row r="20" spans="1:5" s="54" customFormat="1">
      <c r="A20" s="62" t="s">
        <v>173</v>
      </c>
      <c r="B20" s="100">
        <v>5500000</v>
      </c>
      <c r="C20" s="100">
        <v>0</v>
      </c>
      <c r="D20" s="100">
        <v>5500000</v>
      </c>
      <c r="E20" s="62"/>
    </row>
    <row r="21" spans="1:5" s="54" customFormat="1">
      <c r="A21" s="62" t="s">
        <v>174</v>
      </c>
      <c r="B21" s="100">
        <v>0</v>
      </c>
      <c r="C21" s="100">
        <v>0</v>
      </c>
      <c r="D21" s="100">
        <v>0</v>
      </c>
      <c r="E21" s="62"/>
    </row>
    <row r="22" spans="1:5" s="54" customFormat="1">
      <c r="A22" s="62" t="s">
        <v>175</v>
      </c>
      <c r="B22" s="100">
        <v>10000000</v>
      </c>
      <c r="C22" s="100">
        <v>0</v>
      </c>
      <c r="D22" s="100">
        <v>10000000</v>
      </c>
      <c r="E22" s="62"/>
    </row>
    <row r="23" spans="1:5" s="54" customFormat="1">
      <c r="A23" s="62" t="s">
        <v>176</v>
      </c>
      <c r="B23" s="100">
        <v>4400000</v>
      </c>
      <c r="C23" s="100">
        <v>0</v>
      </c>
      <c r="D23" s="100">
        <v>4400000</v>
      </c>
      <c r="E23" s="62"/>
    </row>
    <row r="24" spans="1:5" s="54" customFormat="1">
      <c r="A24" s="62" t="s">
        <v>177</v>
      </c>
      <c r="B24" s="100">
        <v>3000000</v>
      </c>
      <c r="C24" s="100">
        <v>0</v>
      </c>
      <c r="D24" s="100">
        <v>3000000</v>
      </c>
      <c r="E24" s="62"/>
    </row>
    <row r="25" spans="1:5" s="54" customFormat="1">
      <c r="A25" s="62" t="s">
        <v>178</v>
      </c>
      <c r="B25" s="100">
        <v>10000000</v>
      </c>
      <c r="C25" s="100">
        <v>0</v>
      </c>
      <c r="D25" s="100">
        <v>10000000</v>
      </c>
      <c r="E25" s="62"/>
    </row>
    <row r="26" spans="1:5" s="54" customFormat="1">
      <c r="A26" s="62" t="s">
        <v>179</v>
      </c>
      <c r="B26" s="100">
        <v>4000000</v>
      </c>
      <c r="C26" s="100">
        <v>0</v>
      </c>
      <c r="D26" s="100">
        <v>4000000</v>
      </c>
      <c r="E26" s="62"/>
    </row>
    <row r="27" spans="1:5" s="54" customFormat="1">
      <c r="A27" s="62" t="s">
        <v>180</v>
      </c>
      <c r="B27" s="100">
        <v>0</v>
      </c>
      <c r="C27" s="100">
        <v>0</v>
      </c>
      <c r="D27" s="100">
        <v>0</v>
      </c>
      <c r="E27" s="62"/>
    </row>
    <row r="28" spans="1:5" s="54" customFormat="1">
      <c r="A28" s="62" t="s">
        <v>181</v>
      </c>
      <c r="B28" s="100">
        <v>0</v>
      </c>
      <c r="C28" s="100">
        <v>0</v>
      </c>
      <c r="D28" s="100">
        <v>0</v>
      </c>
      <c r="E28" s="62"/>
    </row>
    <row r="29" spans="1:5" s="54" customFormat="1">
      <c r="A29" s="62" t="s">
        <v>182</v>
      </c>
      <c r="B29" s="100">
        <v>7000000</v>
      </c>
      <c r="C29" s="100">
        <v>0</v>
      </c>
      <c r="D29" s="100">
        <v>7000000</v>
      </c>
      <c r="E29" s="62"/>
    </row>
    <row r="30" spans="1:5" s="54" customFormat="1">
      <c r="A30" s="62" t="s">
        <v>183</v>
      </c>
      <c r="B30" s="100">
        <v>0</v>
      </c>
      <c r="C30" s="100">
        <v>0</v>
      </c>
      <c r="D30" s="100">
        <v>0</v>
      </c>
      <c r="E30" s="62"/>
    </row>
    <row r="31" spans="1:5" s="54" customFormat="1">
      <c r="A31" s="62" t="s">
        <v>184</v>
      </c>
      <c r="B31" s="100">
        <v>0</v>
      </c>
      <c r="C31" s="100">
        <v>0</v>
      </c>
      <c r="D31" s="100">
        <v>0</v>
      </c>
      <c r="E31" s="62"/>
    </row>
    <row r="32" spans="1:5" s="54" customFormat="1">
      <c r="A32" s="62" t="s">
        <v>185</v>
      </c>
      <c r="B32" s="100">
        <v>7000000</v>
      </c>
      <c r="C32" s="100">
        <v>0</v>
      </c>
      <c r="D32" s="100">
        <v>7000000</v>
      </c>
      <c r="E32" s="62"/>
    </row>
    <row r="33" spans="1:5" s="54" customFormat="1">
      <c r="A33" s="62" t="s">
        <v>186</v>
      </c>
      <c r="B33" s="100">
        <v>7000000</v>
      </c>
      <c r="C33" s="100">
        <v>0</v>
      </c>
      <c r="D33" s="100">
        <v>7000000</v>
      </c>
      <c r="E33" s="62"/>
    </row>
    <row r="34" spans="1:5" s="54" customFormat="1">
      <c r="A34" s="62" t="s">
        <v>187</v>
      </c>
      <c r="B34" s="100">
        <v>0</v>
      </c>
      <c r="C34" s="100">
        <v>0</v>
      </c>
      <c r="D34" s="100">
        <v>0</v>
      </c>
      <c r="E34" s="62"/>
    </row>
    <row r="35" spans="1:5" s="54" customFormat="1">
      <c r="A35" s="62" t="s">
        <v>188</v>
      </c>
      <c r="B35" s="100">
        <v>0</v>
      </c>
      <c r="C35" s="100">
        <v>0</v>
      </c>
      <c r="D35" s="100">
        <v>0</v>
      </c>
      <c r="E35" s="62"/>
    </row>
    <row r="36" spans="1:5" s="54" customFormat="1">
      <c r="A36" s="62" t="s">
        <v>189</v>
      </c>
      <c r="B36" s="100">
        <v>5000000</v>
      </c>
      <c r="C36" s="100">
        <v>0</v>
      </c>
      <c r="D36" s="100">
        <v>5000000</v>
      </c>
      <c r="E36" s="62"/>
    </row>
    <row r="37" spans="1:5" s="54" customFormat="1">
      <c r="A37" s="62" t="s">
        <v>190</v>
      </c>
      <c r="B37" s="100">
        <v>0</v>
      </c>
      <c r="C37" s="100">
        <v>0</v>
      </c>
      <c r="D37" s="100">
        <v>0</v>
      </c>
      <c r="E37" s="62"/>
    </row>
    <row r="38" spans="1:5" s="54" customFormat="1">
      <c r="A38" s="62" t="s">
        <v>191</v>
      </c>
      <c r="B38" s="100">
        <v>2160000</v>
      </c>
      <c r="C38" s="100">
        <v>0</v>
      </c>
      <c r="D38" s="100">
        <v>2160000</v>
      </c>
      <c r="E38" s="62"/>
    </row>
    <row r="39" spans="1:5" s="54" customFormat="1">
      <c r="A39" s="62" t="s">
        <v>192</v>
      </c>
      <c r="B39" s="100">
        <v>5000000</v>
      </c>
      <c r="C39" s="100">
        <v>0</v>
      </c>
      <c r="D39" s="100">
        <v>5000000</v>
      </c>
      <c r="E39" s="62"/>
    </row>
    <row r="40" spans="1:5" s="54" customFormat="1">
      <c r="A40" s="62" t="s">
        <v>193</v>
      </c>
      <c r="B40" s="100">
        <v>8100000</v>
      </c>
      <c r="C40" s="100">
        <v>0</v>
      </c>
      <c r="D40" s="100">
        <v>8100000</v>
      </c>
      <c r="E40" s="62"/>
    </row>
    <row r="41" spans="1:5" s="54" customFormat="1">
      <c r="A41" s="62" t="s">
        <v>194</v>
      </c>
      <c r="B41" s="100">
        <v>0</v>
      </c>
      <c r="C41" s="100">
        <v>0</v>
      </c>
      <c r="D41" s="100">
        <v>0</v>
      </c>
      <c r="E41" s="62"/>
    </row>
    <row r="42" spans="1:5" s="54" customFormat="1">
      <c r="A42" s="62" t="s">
        <v>195</v>
      </c>
      <c r="B42" s="100">
        <v>0</v>
      </c>
      <c r="C42" s="100">
        <v>0</v>
      </c>
      <c r="D42" s="100">
        <v>0</v>
      </c>
      <c r="E42" s="62"/>
    </row>
    <row r="43" spans="1:5" s="54" customFormat="1">
      <c r="A43" s="62" t="s">
        <v>196</v>
      </c>
      <c r="B43" s="100">
        <v>3000000</v>
      </c>
      <c r="C43" s="100">
        <v>0</v>
      </c>
      <c r="D43" s="100">
        <v>3000000</v>
      </c>
      <c r="E43" s="62"/>
    </row>
    <row r="44" spans="1:5" s="54" customFormat="1">
      <c r="A44" s="62" t="s">
        <v>197</v>
      </c>
      <c r="B44" s="100">
        <v>0</v>
      </c>
      <c r="C44" s="100">
        <v>0</v>
      </c>
      <c r="D44" s="100">
        <v>0</v>
      </c>
      <c r="E44" s="62"/>
    </row>
    <row r="45" spans="1:5" s="54" customFormat="1">
      <c r="A45" s="62" t="s">
        <v>218</v>
      </c>
      <c r="B45" s="100">
        <v>166122940</v>
      </c>
      <c r="C45" s="100">
        <v>119044123</v>
      </c>
      <c r="D45" s="100">
        <v>47078817</v>
      </c>
      <c r="E45" s="62"/>
    </row>
    <row r="46" spans="1:5">
      <c r="A46" s="63" t="s">
        <v>164</v>
      </c>
      <c r="B46" s="98">
        <f>SUM(B13:B45)</f>
        <v>428018962</v>
      </c>
      <c r="C46" s="98">
        <f t="shared" ref="C46:D46" si="1">SUM(C13:C45)</f>
        <v>197892158</v>
      </c>
      <c r="D46" s="98">
        <f t="shared" si="1"/>
        <v>230126804</v>
      </c>
      <c r="E46" s="64"/>
    </row>
    <row r="47" spans="1:5">
      <c r="A47" s="59" t="s">
        <v>198</v>
      </c>
      <c r="B47" s="99"/>
      <c r="C47" s="99"/>
      <c r="D47" s="99"/>
      <c r="E47" s="60"/>
    </row>
    <row r="48" spans="1:5" s="54" customFormat="1">
      <c r="A48" s="62" t="s">
        <v>199</v>
      </c>
      <c r="B48" s="100">
        <v>0</v>
      </c>
      <c r="C48" s="100">
        <v>0</v>
      </c>
      <c r="D48" s="100">
        <v>0</v>
      </c>
      <c r="E48" s="62"/>
    </row>
    <row r="49" spans="1:5" s="54" customFormat="1">
      <c r="A49" s="62" t="s">
        <v>200</v>
      </c>
      <c r="B49" s="100">
        <v>0</v>
      </c>
      <c r="C49" s="100">
        <v>0</v>
      </c>
      <c r="D49" s="100">
        <v>0</v>
      </c>
      <c r="E49" s="62"/>
    </row>
    <row r="50" spans="1:5" s="54" customFormat="1">
      <c r="A50" s="62" t="s">
        <v>201</v>
      </c>
      <c r="B50" s="100">
        <v>0</v>
      </c>
      <c r="C50" s="100">
        <v>0</v>
      </c>
      <c r="D50" s="100">
        <v>0</v>
      </c>
      <c r="E50" s="62"/>
    </row>
    <row r="51" spans="1:5" s="54" customFormat="1">
      <c r="A51" s="62" t="s">
        <v>202</v>
      </c>
      <c r="B51" s="100">
        <v>0</v>
      </c>
      <c r="C51" s="100">
        <v>0</v>
      </c>
      <c r="D51" s="100">
        <v>0</v>
      </c>
      <c r="E51" s="62"/>
    </row>
    <row r="52" spans="1:5" s="54" customFormat="1">
      <c r="A52" s="62" t="s">
        <v>203</v>
      </c>
      <c r="B52" s="100">
        <v>0</v>
      </c>
      <c r="C52" s="100">
        <v>0</v>
      </c>
      <c r="D52" s="100">
        <v>0</v>
      </c>
      <c r="E52" s="62"/>
    </row>
    <row r="53" spans="1:5" s="54" customFormat="1">
      <c r="A53" s="62" t="s">
        <v>204</v>
      </c>
      <c r="B53" s="100">
        <v>0</v>
      </c>
      <c r="C53" s="100">
        <v>0</v>
      </c>
      <c r="D53" s="100">
        <v>0</v>
      </c>
      <c r="E53" s="62"/>
    </row>
    <row r="54" spans="1:5" s="54" customFormat="1">
      <c r="A54" s="62" t="s">
        <v>205</v>
      </c>
      <c r="B54" s="100">
        <v>0</v>
      </c>
      <c r="C54" s="100">
        <v>0</v>
      </c>
      <c r="D54" s="100">
        <v>0</v>
      </c>
      <c r="E54" s="62"/>
    </row>
    <row r="55" spans="1:5" s="54" customFormat="1">
      <c r="A55" s="62" t="s">
        <v>206</v>
      </c>
      <c r="B55" s="100">
        <v>0</v>
      </c>
      <c r="C55" s="100">
        <v>0</v>
      </c>
      <c r="D55" s="100">
        <v>0</v>
      </c>
      <c r="E55" s="62"/>
    </row>
    <row r="56" spans="1:5" s="54" customFormat="1">
      <c r="A56" s="62" t="s">
        <v>207</v>
      </c>
      <c r="B56" s="100">
        <v>8717223</v>
      </c>
      <c r="C56" s="100">
        <v>0</v>
      </c>
      <c r="D56" s="100">
        <v>8717223</v>
      </c>
      <c r="E56" s="62"/>
    </row>
    <row r="57" spans="1:5" s="54" customFormat="1">
      <c r="A57" s="62" t="s">
        <v>208</v>
      </c>
      <c r="B57" s="100">
        <v>0</v>
      </c>
      <c r="C57" s="100">
        <v>0</v>
      </c>
      <c r="D57" s="100">
        <v>0</v>
      </c>
      <c r="E57" s="62"/>
    </row>
    <row r="58" spans="1:5" s="54" customFormat="1">
      <c r="A58" s="62" t="s">
        <v>209</v>
      </c>
      <c r="B58" s="100">
        <v>0</v>
      </c>
      <c r="C58" s="100">
        <v>0</v>
      </c>
      <c r="D58" s="100">
        <v>0</v>
      </c>
      <c r="E58" s="62"/>
    </row>
    <row r="59" spans="1:5" s="54" customFormat="1">
      <c r="A59" s="62" t="s">
        <v>210</v>
      </c>
      <c r="B59" s="100">
        <v>0</v>
      </c>
      <c r="C59" s="100">
        <v>0</v>
      </c>
      <c r="D59" s="100">
        <v>0</v>
      </c>
      <c r="E59" s="62"/>
    </row>
    <row r="60" spans="1:5" s="54" customFormat="1">
      <c r="A60" s="62" t="s">
        <v>211</v>
      </c>
      <c r="B60" s="100">
        <v>0</v>
      </c>
      <c r="C60" s="100">
        <v>0</v>
      </c>
      <c r="D60" s="100">
        <v>0</v>
      </c>
      <c r="E60" s="62"/>
    </row>
    <row r="61" spans="1:5" s="54" customFormat="1">
      <c r="A61" s="62" t="s">
        <v>595</v>
      </c>
      <c r="B61" s="100">
        <v>11000000</v>
      </c>
      <c r="C61" s="100">
        <v>3419366</v>
      </c>
      <c r="D61" s="100">
        <v>7580634</v>
      </c>
      <c r="E61" s="62"/>
    </row>
    <row r="62" spans="1:5" s="54" customFormat="1">
      <c r="A62" s="62" t="s">
        <v>212</v>
      </c>
      <c r="B62" s="100">
        <v>120188971</v>
      </c>
      <c r="C62" s="100">
        <v>0</v>
      </c>
      <c r="D62" s="100">
        <v>120188971</v>
      </c>
      <c r="E62" s="62"/>
    </row>
    <row r="63" spans="1:5" s="54" customFormat="1">
      <c r="A63" s="62" t="s">
        <v>213</v>
      </c>
      <c r="B63" s="100">
        <v>96000000</v>
      </c>
      <c r="C63" s="100">
        <v>4651400</v>
      </c>
      <c r="D63" s="100">
        <v>91348600</v>
      </c>
      <c r="E63" s="62"/>
    </row>
    <row r="64" spans="1:5" s="54" customFormat="1">
      <c r="A64" s="62" t="s">
        <v>214</v>
      </c>
      <c r="B64" s="100">
        <v>0</v>
      </c>
      <c r="C64" s="100">
        <v>0</v>
      </c>
      <c r="D64" s="100">
        <v>0</v>
      </c>
      <c r="E64" s="62"/>
    </row>
    <row r="65" spans="1:6" s="54" customFormat="1">
      <c r="A65" s="62" t="s">
        <v>218</v>
      </c>
      <c r="B65" s="100">
        <v>401706053</v>
      </c>
      <c r="C65" s="100">
        <v>43369486</v>
      </c>
      <c r="D65" s="100">
        <v>358336567</v>
      </c>
      <c r="E65" s="62"/>
    </row>
    <row r="66" spans="1:6">
      <c r="A66" s="70" t="s">
        <v>215</v>
      </c>
      <c r="B66" s="71">
        <f>SUM(B48:B65)</f>
        <v>637612247</v>
      </c>
      <c r="C66" s="71">
        <f t="shared" ref="C66:D66" si="2">SUM(C48:C65)</f>
        <v>51440252</v>
      </c>
      <c r="D66" s="71">
        <f t="shared" si="2"/>
        <v>586171995</v>
      </c>
      <c r="E66" s="71"/>
    </row>
    <row r="67" spans="1:6">
      <c r="A67" s="59" t="s">
        <v>216</v>
      </c>
      <c r="B67" s="113"/>
      <c r="C67" s="113"/>
      <c r="D67" s="113"/>
      <c r="E67" s="72"/>
    </row>
    <row r="68" spans="1:6" s="54" customFormat="1">
      <c r="A68" s="62" t="s">
        <v>596</v>
      </c>
      <c r="B68" s="100">
        <v>0</v>
      </c>
      <c r="C68" s="100">
        <v>0</v>
      </c>
      <c r="D68" s="100">
        <v>0</v>
      </c>
      <c r="E68" s="62"/>
    </row>
    <row r="69" spans="1:6" s="54" customFormat="1">
      <c r="A69" s="62" t="s">
        <v>597</v>
      </c>
      <c r="B69" s="100">
        <v>0</v>
      </c>
      <c r="C69" s="100">
        <v>0</v>
      </c>
      <c r="D69" s="100">
        <v>0</v>
      </c>
      <c r="E69" s="62"/>
    </row>
    <row r="70" spans="1:6" s="54" customFormat="1">
      <c r="A70" s="62" t="s">
        <v>598</v>
      </c>
      <c r="B70" s="100">
        <v>25990598</v>
      </c>
      <c r="C70" s="100">
        <v>2143655</v>
      </c>
      <c r="D70" s="100">
        <v>23846943</v>
      </c>
      <c r="E70" s="62"/>
    </row>
    <row r="71" spans="1:6" s="54" customFormat="1">
      <c r="A71" s="62" t="s">
        <v>599</v>
      </c>
      <c r="B71" s="100">
        <v>54069262</v>
      </c>
      <c r="C71" s="100">
        <v>4899850</v>
      </c>
      <c r="D71" s="100">
        <v>49169412</v>
      </c>
      <c r="E71" s="62"/>
    </row>
    <row r="72" spans="1:6" s="54" customFormat="1">
      <c r="A72" s="62" t="s">
        <v>600</v>
      </c>
      <c r="B72" s="100">
        <v>6880000</v>
      </c>
      <c r="C72" s="100">
        <v>0</v>
      </c>
      <c r="D72" s="100">
        <v>6880000</v>
      </c>
      <c r="E72" s="62"/>
    </row>
    <row r="73" spans="1:6" s="54" customFormat="1">
      <c r="A73" s="62" t="s">
        <v>601</v>
      </c>
      <c r="B73" s="100">
        <v>34600000</v>
      </c>
      <c r="C73" s="100">
        <v>0</v>
      </c>
      <c r="D73" s="100">
        <v>34600000</v>
      </c>
      <c r="E73" s="62"/>
    </row>
    <row r="74" spans="1:6" s="54" customFormat="1">
      <c r="A74" s="62" t="s">
        <v>602</v>
      </c>
      <c r="B74" s="100">
        <v>16100000</v>
      </c>
      <c r="C74" s="100">
        <v>0</v>
      </c>
      <c r="D74" s="100">
        <v>16100000</v>
      </c>
      <c r="E74" s="62"/>
    </row>
    <row r="75" spans="1:6" s="54" customFormat="1">
      <c r="A75" s="62" t="s">
        <v>218</v>
      </c>
      <c r="B75" s="100">
        <v>0</v>
      </c>
      <c r="C75" s="100">
        <v>372399</v>
      </c>
      <c r="D75" s="100">
        <v>-372399</v>
      </c>
      <c r="E75" s="62"/>
    </row>
    <row r="76" spans="1:6" s="54" customFormat="1">
      <c r="A76" s="62" t="s">
        <v>218</v>
      </c>
      <c r="B76" s="100">
        <v>199465546</v>
      </c>
      <c r="C76" s="100">
        <v>111025798</v>
      </c>
      <c r="D76" s="100">
        <v>88439748</v>
      </c>
      <c r="E76" s="62"/>
    </row>
    <row r="77" spans="1:6">
      <c r="A77" s="70" t="s">
        <v>219</v>
      </c>
      <c r="B77" s="71">
        <f>SUM(B68:B76)</f>
        <v>337105406</v>
      </c>
      <c r="C77" s="71">
        <f t="shared" ref="C77:D77" si="3">SUM(C68:C76)</f>
        <v>118441702</v>
      </c>
      <c r="D77" s="71">
        <f t="shared" si="3"/>
        <v>218663704</v>
      </c>
      <c r="E77" s="71">
        <f>SUM(E66:E76)</f>
        <v>0</v>
      </c>
      <c r="F77" s="57"/>
    </row>
    <row r="78" spans="1:6">
      <c r="A78" s="59" t="s">
        <v>220</v>
      </c>
      <c r="B78" s="99"/>
      <c r="C78" s="99"/>
      <c r="D78" s="99"/>
      <c r="E78" s="60"/>
    </row>
    <row r="79" spans="1:6" s="54" customFormat="1">
      <c r="A79" s="62" t="s">
        <v>221</v>
      </c>
      <c r="B79" s="100">
        <v>45000000</v>
      </c>
      <c r="C79" s="100">
        <v>0</v>
      </c>
      <c r="D79" s="100">
        <v>45000000</v>
      </c>
      <c r="E79" s="62"/>
    </row>
    <row r="80" spans="1:6" s="54" customFormat="1">
      <c r="A80" s="62" t="s">
        <v>222</v>
      </c>
      <c r="B80" s="100">
        <v>0</v>
      </c>
      <c r="C80" s="100">
        <v>0</v>
      </c>
      <c r="D80" s="100">
        <v>0</v>
      </c>
      <c r="E80" s="62"/>
    </row>
    <row r="81" spans="1:5" s="54" customFormat="1">
      <c r="A81" s="62" t="s">
        <v>223</v>
      </c>
      <c r="B81" s="100">
        <v>88000000</v>
      </c>
      <c r="C81" s="100">
        <v>0</v>
      </c>
      <c r="D81" s="100">
        <v>88000000</v>
      </c>
      <c r="E81" s="62"/>
    </row>
    <row r="82" spans="1:5" s="54" customFormat="1">
      <c r="A82" s="62" t="s">
        <v>224</v>
      </c>
      <c r="B82" s="100">
        <v>20000000</v>
      </c>
      <c r="C82" s="100">
        <v>0</v>
      </c>
      <c r="D82" s="100">
        <v>20000000</v>
      </c>
      <c r="E82" s="62"/>
    </row>
    <row r="83" spans="1:5" s="54" customFormat="1">
      <c r="A83" s="62" t="s">
        <v>225</v>
      </c>
      <c r="B83" s="100">
        <v>15000000</v>
      </c>
      <c r="C83" s="100">
        <v>0</v>
      </c>
      <c r="D83" s="100">
        <v>15000000</v>
      </c>
      <c r="E83" s="62"/>
    </row>
    <row r="84" spans="1:5" s="54" customFormat="1">
      <c r="A84" s="62" t="s">
        <v>226</v>
      </c>
      <c r="B84" s="100">
        <v>0</v>
      </c>
      <c r="C84" s="100">
        <v>0</v>
      </c>
      <c r="D84" s="100">
        <v>0</v>
      </c>
      <c r="E84" s="62"/>
    </row>
    <row r="85" spans="1:5" s="54" customFormat="1">
      <c r="A85" s="62" t="s">
        <v>227</v>
      </c>
      <c r="B85" s="100">
        <v>84542357</v>
      </c>
      <c r="C85" s="100">
        <v>0</v>
      </c>
      <c r="D85" s="100">
        <v>84542357</v>
      </c>
      <c r="E85" s="62"/>
    </row>
    <row r="86" spans="1:5" s="54" customFormat="1">
      <c r="A86" s="62" t="s">
        <v>218</v>
      </c>
      <c r="B86" s="100">
        <v>0</v>
      </c>
      <c r="C86" s="100">
        <v>49626767</v>
      </c>
      <c r="D86" s="100">
        <v>-49626767</v>
      </c>
      <c r="E86" s="62"/>
    </row>
    <row r="87" spans="1:5" s="54" customFormat="1">
      <c r="A87" s="62" t="s">
        <v>218</v>
      </c>
      <c r="B87" s="100">
        <v>186873297</v>
      </c>
      <c r="C87" s="100">
        <v>6984370</v>
      </c>
      <c r="D87" s="100">
        <v>179888927</v>
      </c>
      <c r="E87" s="62"/>
    </row>
    <row r="88" spans="1:5">
      <c r="A88" s="70" t="s">
        <v>228</v>
      </c>
      <c r="B88" s="71">
        <f>SUM(B79:B87)</f>
        <v>439415654</v>
      </c>
      <c r="C88" s="71">
        <f t="shared" ref="C88:D88" si="4">SUM(C79:C87)</f>
        <v>56611137</v>
      </c>
      <c r="D88" s="71">
        <f t="shared" si="4"/>
        <v>382804517</v>
      </c>
      <c r="E88" s="71"/>
    </row>
    <row r="89" spans="1:5">
      <c r="A89" s="59" t="s">
        <v>229</v>
      </c>
      <c r="B89" s="99"/>
      <c r="C89" s="99"/>
      <c r="D89" s="99"/>
      <c r="E89" s="60"/>
    </row>
    <row r="90" spans="1:5" s="54" customFormat="1">
      <c r="A90" s="62" t="s">
        <v>230</v>
      </c>
      <c r="B90" s="100">
        <v>2000000</v>
      </c>
      <c r="C90" s="100">
        <v>0</v>
      </c>
      <c r="D90" s="100">
        <v>2000000</v>
      </c>
      <c r="E90" s="62"/>
    </row>
    <row r="91" spans="1:5" s="54" customFormat="1">
      <c r="A91" s="62" t="s">
        <v>231</v>
      </c>
      <c r="B91" s="100">
        <v>0</v>
      </c>
      <c r="C91" s="100">
        <v>0</v>
      </c>
      <c r="D91" s="100">
        <v>0</v>
      </c>
      <c r="E91" s="62"/>
    </row>
    <row r="92" spans="1:5" s="54" customFormat="1">
      <c r="A92" s="62" t="s">
        <v>232</v>
      </c>
      <c r="B92" s="100">
        <v>211114</v>
      </c>
      <c r="C92" s="100">
        <v>0</v>
      </c>
      <c r="D92" s="100">
        <v>211114</v>
      </c>
      <c r="E92" s="62"/>
    </row>
    <row r="93" spans="1:5" s="54" customFormat="1">
      <c r="A93" s="62" t="s">
        <v>233</v>
      </c>
      <c r="B93" s="100">
        <v>3200000</v>
      </c>
      <c r="C93" s="100">
        <v>0</v>
      </c>
      <c r="D93" s="100">
        <v>3200000</v>
      </c>
      <c r="E93" s="62"/>
    </row>
    <row r="94" spans="1:5" s="54" customFormat="1">
      <c r="A94" s="62" t="s">
        <v>234</v>
      </c>
      <c r="B94" s="100">
        <v>2300000</v>
      </c>
      <c r="C94" s="100">
        <v>0</v>
      </c>
      <c r="D94" s="100">
        <v>2300000</v>
      </c>
      <c r="E94" s="62"/>
    </row>
    <row r="95" spans="1:5" s="54" customFormat="1">
      <c r="A95" s="62" t="s">
        <v>235</v>
      </c>
      <c r="B95" s="100">
        <v>8339110</v>
      </c>
      <c r="C95" s="100">
        <v>0</v>
      </c>
      <c r="D95" s="100">
        <v>8339110</v>
      </c>
      <c r="E95" s="62"/>
    </row>
    <row r="96" spans="1:5" s="54" customFormat="1">
      <c r="A96" s="62" t="s">
        <v>236</v>
      </c>
      <c r="B96" s="100">
        <v>0</v>
      </c>
      <c r="C96" s="100">
        <v>0</v>
      </c>
      <c r="D96" s="100">
        <v>0</v>
      </c>
      <c r="E96" s="62"/>
    </row>
    <row r="97" spans="1:5" s="54" customFormat="1">
      <c r="A97" s="62" t="s">
        <v>237</v>
      </c>
      <c r="B97" s="100">
        <v>0</v>
      </c>
      <c r="C97" s="100">
        <v>0</v>
      </c>
      <c r="D97" s="100">
        <v>0</v>
      </c>
      <c r="E97" s="62"/>
    </row>
    <row r="98" spans="1:5" s="54" customFormat="1">
      <c r="A98" s="62" t="s">
        <v>238</v>
      </c>
      <c r="B98" s="100">
        <v>0</v>
      </c>
      <c r="C98" s="100">
        <v>0</v>
      </c>
      <c r="D98" s="100">
        <v>0</v>
      </c>
      <c r="E98" s="62"/>
    </row>
    <row r="99" spans="1:5" s="54" customFormat="1">
      <c r="A99" s="62" t="s">
        <v>239</v>
      </c>
      <c r="B99" s="100">
        <v>0</v>
      </c>
      <c r="C99" s="100">
        <v>0</v>
      </c>
      <c r="D99" s="100">
        <v>0</v>
      </c>
      <c r="E99" s="62"/>
    </row>
    <row r="100" spans="1:5" s="54" customFormat="1">
      <c r="A100" s="62" t="s">
        <v>240</v>
      </c>
      <c r="B100" s="100">
        <v>0</v>
      </c>
      <c r="C100" s="100">
        <v>0</v>
      </c>
      <c r="D100" s="100">
        <v>0</v>
      </c>
      <c r="E100" s="62"/>
    </row>
    <row r="101" spans="1:5" s="54" customFormat="1">
      <c r="A101" s="62" t="s">
        <v>241</v>
      </c>
      <c r="B101" s="100">
        <v>0</v>
      </c>
      <c r="C101" s="100">
        <v>0</v>
      </c>
      <c r="D101" s="100">
        <v>0</v>
      </c>
      <c r="E101" s="62"/>
    </row>
    <row r="102" spans="1:5" s="54" customFormat="1">
      <c r="A102" s="62" t="s">
        <v>242</v>
      </c>
      <c r="B102" s="100">
        <v>1000000</v>
      </c>
      <c r="C102" s="100">
        <v>0</v>
      </c>
      <c r="D102" s="100">
        <v>1000000</v>
      </c>
      <c r="E102" s="62"/>
    </row>
    <row r="103" spans="1:5" s="54" customFormat="1">
      <c r="A103" s="62" t="s">
        <v>243</v>
      </c>
      <c r="B103" s="100">
        <v>2000000</v>
      </c>
      <c r="C103" s="100">
        <v>0</v>
      </c>
      <c r="D103" s="100">
        <v>2000000</v>
      </c>
      <c r="E103" s="62"/>
    </row>
    <row r="104" spans="1:5" s="54" customFormat="1">
      <c r="A104" s="62" t="s">
        <v>244</v>
      </c>
      <c r="B104" s="100">
        <v>0</v>
      </c>
      <c r="C104" s="100">
        <v>0</v>
      </c>
      <c r="D104" s="100">
        <v>0</v>
      </c>
      <c r="E104" s="62"/>
    </row>
    <row r="105" spans="1:5" s="54" customFormat="1">
      <c r="A105" s="62" t="s">
        <v>245</v>
      </c>
      <c r="B105" s="100">
        <v>0</v>
      </c>
      <c r="C105" s="100">
        <v>0</v>
      </c>
      <c r="D105" s="100">
        <v>0</v>
      </c>
      <c r="E105" s="62"/>
    </row>
    <row r="106" spans="1:5" s="54" customFormat="1">
      <c r="A106" s="62" t="s">
        <v>246</v>
      </c>
      <c r="B106" s="100">
        <v>0</v>
      </c>
      <c r="C106" s="100">
        <v>0</v>
      </c>
      <c r="D106" s="100">
        <v>0</v>
      </c>
      <c r="E106" s="62"/>
    </row>
    <row r="107" spans="1:5" s="54" customFormat="1">
      <c r="A107" s="62" t="s">
        <v>247</v>
      </c>
      <c r="B107" s="100">
        <v>2500000</v>
      </c>
      <c r="C107" s="100">
        <v>0</v>
      </c>
      <c r="D107" s="100">
        <v>2500000</v>
      </c>
      <c r="E107" s="62"/>
    </row>
    <row r="108" spans="1:5" s="54" customFormat="1">
      <c r="A108" s="62" t="s">
        <v>248</v>
      </c>
      <c r="B108" s="100">
        <v>0</v>
      </c>
      <c r="C108" s="100">
        <v>0</v>
      </c>
      <c r="D108" s="100">
        <v>0</v>
      </c>
      <c r="E108" s="62"/>
    </row>
    <row r="109" spans="1:5" s="54" customFormat="1">
      <c r="A109" s="62" t="s">
        <v>249</v>
      </c>
      <c r="B109" s="100">
        <v>0</v>
      </c>
      <c r="C109" s="100">
        <v>0</v>
      </c>
      <c r="D109" s="100">
        <v>0</v>
      </c>
      <c r="E109" s="62"/>
    </row>
    <row r="110" spans="1:5" s="54" customFormat="1">
      <c r="A110" s="62" t="s">
        <v>250</v>
      </c>
      <c r="B110" s="100">
        <v>1058175</v>
      </c>
      <c r="C110" s="100">
        <v>0</v>
      </c>
      <c r="D110" s="100">
        <v>1058175</v>
      </c>
      <c r="E110" s="62"/>
    </row>
    <row r="111" spans="1:5" s="54" customFormat="1">
      <c r="A111" s="62" t="s">
        <v>251</v>
      </c>
      <c r="B111" s="100">
        <v>0</v>
      </c>
      <c r="C111" s="100">
        <v>0</v>
      </c>
      <c r="D111" s="100">
        <v>0</v>
      </c>
      <c r="E111" s="62"/>
    </row>
    <row r="112" spans="1:5" s="54" customFormat="1">
      <c r="A112" s="62" t="s">
        <v>252</v>
      </c>
      <c r="B112" s="100">
        <v>250000000</v>
      </c>
      <c r="C112" s="100">
        <v>24558229</v>
      </c>
      <c r="D112" s="100">
        <v>225441771</v>
      </c>
      <c r="E112" s="62"/>
    </row>
    <row r="113" spans="1:6" s="54" customFormat="1">
      <c r="A113" s="62" t="s">
        <v>253</v>
      </c>
      <c r="B113" s="100">
        <v>100000000</v>
      </c>
      <c r="C113" s="100">
        <v>0</v>
      </c>
      <c r="D113" s="100">
        <v>100000000</v>
      </c>
      <c r="E113" s="62"/>
    </row>
    <row r="114" spans="1:6" s="54" customFormat="1">
      <c r="A114" s="62" t="s">
        <v>254</v>
      </c>
      <c r="B114" s="100">
        <v>115500000</v>
      </c>
      <c r="C114" s="100">
        <v>0</v>
      </c>
      <c r="D114" s="100">
        <v>115500000</v>
      </c>
      <c r="E114" s="62"/>
    </row>
    <row r="115" spans="1:6" s="54" customFormat="1">
      <c r="A115" s="62" t="s">
        <v>255</v>
      </c>
      <c r="B115" s="100">
        <v>961115</v>
      </c>
      <c r="C115" s="100">
        <v>0</v>
      </c>
      <c r="D115" s="100">
        <v>961115</v>
      </c>
      <c r="E115" s="62"/>
    </row>
    <row r="116" spans="1:6" s="54" customFormat="1">
      <c r="A116" s="62" t="s">
        <v>218</v>
      </c>
      <c r="B116" s="100">
        <v>141400876</v>
      </c>
      <c r="C116" s="100">
        <v>62864771</v>
      </c>
      <c r="D116" s="100">
        <v>78536105</v>
      </c>
      <c r="E116" s="62"/>
    </row>
    <row r="117" spans="1:6">
      <c r="A117" s="70" t="s">
        <v>256</v>
      </c>
      <c r="B117" s="71">
        <f>SUM(B90:B116)</f>
        <v>630470390</v>
      </c>
      <c r="C117" s="71">
        <f t="shared" ref="C117:D117" si="5">SUM(C90:C116)</f>
        <v>87423000</v>
      </c>
      <c r="D117" s="71">
        <f t="shared" si="5"/>
        <v>543047390</v>
      </c>
      <c r="E117" s="71"/>
      <c r="F117" s="57"/>
    </row>
    <row r="118" spans="1:6" ht="31.5">
      <c r="A118" s="73" t="s">
        <v>257</v>
      </c>
      <c r="B118" s="128"/>
      <c r="C118" s="128"/>
      <c r="D118" s="99"/>
      <c r="E118" s="60"/>
    </row>
    <row r="119" spans="1:6" s="54" customFormat="1">
      <c r="A119" s="62" t="s">
        <v>258</v>
      </c>
      <c r="B119" s="100">
        <v>0</v>
      </c>
      <c r="C119" s="100">
        <v>0</v>
      </c>
      <c r="D119" s="100">
        <v>0</v>
      </c>
      <c r="E119" s="62"/>
    </row>
    <row r="120" spans="1:6" s="54" customFormat="1">
      <c r="A120" s="62" t="s">
        <v>259</v>
      </c>
      <c r="B120" s="100">
        <v>0</v>
      </c>
      <c r="C120" s="100">
        <v>0</v>
      </c>
      <c r="D120" s="100">
        <v>0</v>
      </c>
      <c r="E120" s="62"/>
    </row>
    <row r="121" spans="1:6" s="54" customFormat="1">
      <c r="A121" s="62" t="s">
        <v>260</v>
      </c>
      <c r="B121" s="100">
        <v>0</v>
      </c>
      <c r="C121" s="100">
        <v>0</v>
      </c>
      <c r="D121" s="100">
        <v>0</v>
      </c>
      <c r="E121" s="62"/>
    </row>
    <row r="122" spans="1:6" s="54" customFormat="1">
      <c r="A122" s="62" t="s">
        <v>261</v>
      </c>
      <c r="B122" s="100">
        <v>0</v>
      </c>
      <c r="C122" s="100">
        <v>0</v>
      </c>
      <c r="D122" s="100">
        <v>0</v>
      </c>
      <c r="E122" s="62"/>
    </row>
    <row r="123" spans="1:6" s="54" customFormat="1">
      <c r="A123" s="62" t="s">
        <v>262</v>
      </c>
      <c r="B123" s="100">
        <v>2500000</v>
      </c>
      <c r="C123" s="100">
        <v>0</v>
      </c>
      <c r="D123" s="100">
        <v>2500000</v>
      </c>
      <c r="E123" s="62"/>
    </row>
    <row r="124" spans="1:6" s="54" customFormat="1">
      <c r="A124" s="62" t="s">
        <v>263</v>
      </c>
      <c r="B124" s="100">
        <v>0</v>
      </c>
      <c r="C124" s="100">
        <v>0</v>
      </c>
      <c r="D124" s="100">
        <v>0</v>
      </c>
      <c r="E124" s="62"/>
    </row>
    <row r="125" spans="1:6" s="54" customFormat="1">
      <c r="A125" s="62" t="s">
        <v>264</v>
      </c>
      <c r="B125" s="100">
        <v>0</v>
      </c>
      <c r="C125" s="100">
        <v>0</v>
      </c>
      <c r="D125" s="100">
        <v>0</v>
      </c>
      <c r="E125" s="62"/>
    </row>
    <row r="126" spans="1:6" s="54" customFormat="1">
      <c r="A126" s="62" t="s">
        <v>265</v>
      </c>
      <c r="B126" s="100">
        <v>0</v>
      </c>
      <c r="C126" s="100">
        <v>0</v>
      </c>
      <c r="D126" s="100">
        <v>0</v>
      </c>
      <c r="E126" s="62"/>
    </row>
    <row r="127" spans="1:6" s="54" customFormat="1">
      <c r="A127" s="62" t="s">
        <v>266</v>
      </c>
      <c r="B127" s="100">
        <v>0</v>
      </c>
      <c r="C127" s="100">
        <v>0</v>
      </c>
      <c r="D127" s="100">
        <v>0</v>
      </c>
      <c r="E127" s="62"/>
    </row>
    <row r="128" spans="1:6" s="54" customFormat="1">
      <c r="A128" s="62" t="s">
        <v>267</v>
      </c>
      <c r="B128" s="100">
        <v>0</v>
      </c>
      <c r="C128" s="100">
        <v>0</v>
      </c>
      <c r="D128" s="100">
        <v>0</v>
      </c>
      <c r="E128" s="62"/>
    </row>
    <row r="129" spans="1:6" s="54" customFormat="1">
      <c r="A129" s="62" t="s">
        <v>268</v>
      </c>
      <c r="B129" s="100">
        <v>0</v>
      </c>
      <c r="C129" s="100">
        <v>0</v>
      </c>
      <c r="D129" s="100">
        <v>0</v>
      </c>
      <c r="E129" s="62"/>
    </row>
    <row r="130" spans="1:6" s="54" customFormat="1">
      <c r="A130" s="62" t="s">
        <v>269</v>
      </c>
      <c r="B130" s="100">
        <v>0</v>
      </c>
      <c r="C130" s="100">
        <v>0</v>
      </c>
      <c r="D130" s="100">
        <v>0</v>
      </c>
      <c r="E130" s="62"/>
    </row>
    <row r="131" spans="1:6" s="54" customFormat="1">
      <c r="A131" s="62" t="s">
        <v>270</v>
      </c>
      <c r="B131" s="100">
        <v>0</v>
      </c>
      <c r="C131" s="100">
        <v>0</v>
      </c>
      <c r="D131" s="100">
        <v>0</v>
      </c>
      <c r="E131" s="62"/>
    </row>
    <row r="132" spans="1:6" s="54" customFormat="1">
      <c r="A132" s="62" t="s">
        <v>271</v>
      </c>
      <c r="B132" s="100">
        <v>0</v>
      </c>
      <c r="C132" s="100">
        <v>0</v>
      </c>
      <c r="D132" s="100">
        <v>0</v>
      </c>
      <c r="E132" s="62"/>
    </row>
    <row r="133" spans="1:6" s="54" customFormat="1">
      <c r="A133" s="62" t="s">
        <v>272</v>
      </c>
      <c r="B133" s="100">
        <v>0</v>
      </c>
      <c r="C133" s="100">
        <v>0</v>
      </c>
      <c r="D133" s="100">
        <v>0</v>
      </c>
      <c r="E133" s="62"/>
    </row>
    <row r="134" spans="1:6" s="54" customFormat="1">
      <c r="A134" s="62" t="s">
        <v>273</v>
      </c>
      <c r="B134" s="100">
        <v>0</v>
      </c>
      <c r="C134" s="100">
        <v>0</v>
      </c>
      <c r="D134" s="100">
        <v>0</v>
      </c>
      <c r="E134" s="62"/>
    </row>
    <row r="135" spans="1:6" s="54" customFormat="1">
      <c r="A135" s="62" t="s">
        <v>603</v>
      </c>
      <c r="B135" s="100">
        <v>0</v>
      </c>
      <c r="C135" s="100">
        <v>0</v>
      </c>
      <c r="D135" s="100">
        <v>0</v>
      </c>
      <c r="E135" s="62"/>
    </row>
    <row r="136" spans="1:6" s="54" customFormat="1">
      <c r="A136" s="62" t="s">
        <v>274</v>
      </c>
      <c r="B136" s="100">
        <v>175000000</v>
      </c>
      <c r="C136" s="100">
        <v>129693275</v>
      </c>
      <c r="D136" s="100">
        <v>45306725</v>
      </c>
      <c r="E136" s="62"/>
    </row>
    <row r="137" spans="1:6" s="54" customFormat="1">
      <c r="A137" s="62" t="s">
        <v>275</v>
      </c>
      <c r="B137" s="100">
        <v>0</v>
      </c>
      <c r="C137" s="100">
        <v>0</v>
      </c>
      <c r="D137" s="100">
        <v>0</v>
      </c>
      <c r="E137" s="62"/>
    </row>
    <row r="138" spans="1:6" s="54" customFormat="1">
      <c r="A138" s="62" t="s">
        <v>218</v>
      </c>
      <c r="B138" s="100">
        <v>0</v>
      </c>
      <c r="C138" s="100">
        <v>6199720</v>
      </c>
      <c r="D138" s="100">
        <v>-6199720</v>
      </c>
      <c r="E138" s="62"/>
    </row>
    <row r="139" spans="1:6" s="54" customFormat="1">
      <c r="A139" s="62" t="s">
        <v>218</v>
      </c>
      <c r="B139" s="100">
        <v>126610942</v>
      </c>
      <c r="C139" s="100">
        <v>73052358</v>
      </c>
      <c r="D139" s="100">
        <v>53558584</v>
      </c>
      <c r="E139" s="62"/>
    </row>
    <row r="140" spans="1:6">
      <c r="A140" s="70" t="s">
        <v>276</v>
      </c>
      <c r="B140" s="71">
        <f>SUM(B119:B139)</f>
        <v>304110942</v>
      </c>
      <c r="C140" s="71">
        <f t="shared" ref="C140:D140" si="6">SUM(C119:C139)</f>
        <v>208945353</v>
      </c>
      <c r="D140" s="71">
        <f t="shared" si="6"/>
        <v>95165589</v>
      </c>
      <c r="E140" s="74">
        <f>SUM(E118:E139)</f>
        <v>0</v>
      </c>
      <c r="F140" s="57"/>
    </row>
    <row r="141" spans="1:6">
      <c r="A141" s="59" t="s">
        <v>277</v>
      </c>
      <c r="B141" s="99"/>
      <c r="C141" s="99"/>
      <c r="D141" s="99"/>
      <c r="E141" s="72"/>
    </row>
    <row r="142" spans="1:6" s="54" customFormat="1">
      <c r="A142" s="62" t="s">
        <v>278</v>
      </c>
      <c r="B142" s="100">
        <v>23300000</v>
      </c>
      <c r="C142" s="100">
        <v>0</v>
      </c>
      <c r="D142" s="100">
        <v>23300000</v>
      </c>
      <c r="E142" s="62"/>
    </row>
    <row r="143" spans="1:6" s="54" customFormat="1">
      <c r="A143" s="62" t="s">
        <v>279</v>
      </c>
      <c r="B143" s="100">
        <v>20000000</v>
      </c>
      <c r="C143" s="100">
        <v>20000000</v>
      </c>
      <c r="D143" s="100">
        <v>0</v>
      </c>
      <c r="E143" s="62"/>
    </row>
    <row r="144" spans="1:6" s="54" customFormat="1">
      <c r="A144" s="62" t="s">
        <v>280</v>
      </c>
      <c r="B144" s="100">
        <v>0</v>
      </c>
      <c r="C144" s="100">
        <v>0</v>
      </c>
      <c r="D144" s="100">
        <v>0</v>
      </c>
      <c r="E144" s="62"/>
    </row>
    <row r="145" spans="1:5" s="54" customFormat="1">
      <c r="A145" s="62" t="s">
        <v>281</v>
      </c>
      <c r="B145" s="100">
        <v>0</v>
      </c>
      <c r="C145" s="100">
        <v>0</v>
      </c>
      <c r="D145" s="100">
        <v>0</v>
      </c>
      <c r="E145" s="62"/>
    </row>
    <row r="146" spans="1:5" s="54" customFormat="1">
      <c r="A146" s="62" t="s">
        <v>604</v>
      </c>
      <c r="B146" s="100">
        <v>6299959</v>
      </c>
      <c r="C146" s="100">
        <v>0</v>
      </c>
      <c r="D146" s="100">
        <v>6299959</v>
      </c>
      <c r="E146" s="62"/>
    </row>
    <row r="147" spans="1:5" s="54" customFormat="1">
      <c r="A147" s="62" t="s">
        <v>282</v>
      </c>
      <c r="B147" s="100">
        <v>0</v>
      </c>
      <c r="C147" s="100">
        <v>0</v>
      </c>
      <c r="D147" s="100">
        <v>0</v>
      </c>
      <c r="E147" s="62"/>
    </row>
    <row r="148" spans="1:5" s="54" customFormat="1">
      <c r="A148" s="62" t="s">
        <v>283</v>
      </c>
      <c r="B148" s="100">
        <v>0</v>
      </c>
      <c r="C148" s="100">
        <v>0</v>
      </c>
      <c r="D148" s="100">
        <v>0</v>
      </c>
      <c r="E148" s="62"/>
    </row>
    <row r="149" spans="1:5" s="54" customFormat="1">
      <c r="A149" s="62" t="s">
        <v>284</v>
      </c>
      <c r="B149" s="100">
        <v>3000000</v>
      </c>
      <c r="C149" s="100">
        <v>0</v>
      </c>
      <c r="D149" s="100">
        <v>3000000</v>
      </c>
      <c r="E149" s="62"/>
    </row>
    <row r="150" spans="1:5" s="54" customFormat="1">
      <c r="A150" s="62" t="s">
        <v>285</v>
      </c>
      <c r="B150" s="100">
        <v>2500000</v>
      </c>
      <c r="C150" s="100">
        <v>0</v>
      </c>
      <c r="D150" s="100">
        <v>2500000</v>
      </c>
      <c r="E150" s="62"/>
    </row>
    <row r="151" spans="1:5" s="54" customFormat="1">
      <c r="A151" s="62" t="s">
        <v>286</v>
      </c>
      <c r="B151" s="100">
        <v>0</v>
      </c>
      <c r="C151" s="100">
        <v>0</v>
      </c>
      <c r="D151" s="100">
        <v>0</v>
      </c>
      <c r="E151" s="62"/>
    </row>
    <row r="152" spans="1:5" s="54" customFormat="1">
      <c r="A152" s="62" t="s">
        <v>287</v>
      </c>
      <c r="B152" s="100">
        <v>1991558</v>
      </c>
      <c r="C152" s="100">
        <v>0</v>
      </c>
      <c r="D152" s="100">
        <v>1991558</v>
      </c>
      <c r="E152" s="62"/>
    </row>
    <row r="153" spans="1:5" s="54" customFormat="1">
      <c r="A153" s="62" t="s">
        <v>288</v>
      </c>
      <c r="B153" s="100">
        <v>2085417</v>
      </c>
      <c r="C153" s="100">
        <v>0</v>
      </c>
      <c r="D153" s="100">
        <v>2085417</v>
      </c>
      <c r="E153" s="62"/>
    </row>
    <row r="154" spans="1:5" s="54" customFormat="1">
      <c r="A154" s="62" t="s">
        <v>289</v>
      </c>
      <c r="B154" s="100">
        <v>1500000</v>
      </c>
      <c r="C154" s="100">
        <v>0</v>
      </c>
      <c r="D154" s="100">
        <v>1500000</v>
      </c>
      <c r="E154" s="62"/>
    </row>
    <row r="155" spans="1:5" s="54" customFormat="1">
      <c r="A155" s="62" t="s">
        <v>290</v>
      </c>
      <c r="B155" s="100">
        <v>3500000</v>
      </c>
      <c r="C155" s="100">
        <v>0</v>
      </c>
      <c r="D155" s="100">
        <v>3500000</v>
      </c>
      <c r="E155" s="62"/>
    </row>
    <row r="156" spans="1:5" s="54" customFormat="1">
      <c r="A156" s="62" t="s">
        <v>291</v>
      </c>
      <c r="B156" s="100">
        <v>3166122</v>
      </c>
      <c r="C156" s="100">
        <v>0</v>
      </c>
      <c r="D156" s="100">
        <v>3166122</v>
      </c>
      <c r="E156" s="62"/>
    </row>
    <row r="157" spans="1:5" s="54" customFormat="1">
      <c r="A157" s="62" t="s">
        <v>292</v>
      </c>
      <c r="B157" s="100">
        <v>0</v>
      </c>
      <c r="C157" s="100">
        <v>0</v>
      </c>
      <c r="D157" s="100">
        <v>0</v>
      </c>
      <c r="E157" s="62"/>
    </row>
    <row r="158" spans="1:5" s="54" customFormat="1">
      <c r="A158" s="62" t="s">
        <v>293</v>
      </c>
      <c r="B158" s="100">
        <v>7500000</v>
      </c>
      <c r="C158" s="100">
        <v>0</v>
      </c>
      <c r="D158" s="100">
        <v>7500000</v>
      </c>
      <c r="E158" s="62"/>
    </row>
    <row r="159" spans="1:5" s="54" customFormat="1">
      <c r="A159" s="62" t="s">
        <v>294</v>
      </c>
      <c r="B159" s="100">
        <v>4800000</v>
      </c>
      <c r="C159" s="100">
        <v>0</v>
      </c>
      <c r="D159" s="100">
        <v>4800000</v>
      </c>
      <c r="E159" s="62"/>
    </row>
    <row r="160" spans="1:5" s="54" customFormat="1">
      <c r="A160" s="62" t="s">
        <v>295</v>
      </c>
      <c r="B160" s="100">
        <v>1289367</v>
      </c>
      <c r="C160" s="100">
        <v>0</v>
      </c>
      <c r="D160" s="100">
        <v>1289367</v>
      </c>
      <c r="E160" s="62"/>
    </row>
    <row r="161" spans="1:5" s="54" customFormat="1">
      <c r="A161" s="62" t="s">
        <v>296</v>
      </c>
      <c r="B161" s="100">
        <v>6000000</v>
      </c>
      <c r="C161" s="100">
        <v>0</v>
      </c>
      <c r="D161" s="100">
        <v>6000000</v>
      </c>
      <c r="E161" s="62"/>
    </row>
    <row r="162" spans="1:5" s="54" customFormat="1">
      <c r="A162" s="62" t="s">
        <v>297</v>
      </c>
      <c r="B162" s="100">
        <v>0</v>
      </c>
      <c r="C162" s="100">
        <v>0</v>
      </c>
      <c r="D162" s="100">
        <v>0</v>
      </c>
      <c r="E162" s="62"/>
    </row>
    <row r="163" spans="1:5" s="54" customFormat="1">
      <c r="A163" s="62" t="s">
        <v>298</v>
      </c>
      <c r="B163" s="100">
        <v>3000000</v>
      </c>
      <c r="C163" s="100">
        <v>0</v>
      </c>
      <c r="D163" s="100">
        <v>3000000</v>
      </c>
      <c r="E163" s="62"/>
    </row>
    <row r="164" spans="1:5" s="54" customFormat="1">
      <c r="A164" s="62" t="s">
        <v>299</v>
      </c>
      <c r="B164" s="100">
        <v>0</v>
      </c>
      <c r="C164" s="100">
        <v>0</v>
      </c>
      <c r="D164" s="100">
        <v>0</v>
      </c>
      <c r="E164" s="62"/>
    </row>
    <row r="165" spans="1:5" s="54" customFormat="1">
      <c r="A165" s="62" t="s">
        <v>300</v>
      </c>
      <c r="B165" s="100">
        <v>0</v>
      </c>
      <c r="C165" s="100">
        <v>0</v>
      </c>
      <c r="D165" s="100">
        <v>0</v>
      </c>
      <c r="E165" s="62"/>
    </row>
    <row r="166" spans="1:5" s="54" customFormat="1">
      <c r="A166" s="62" t="s">
        <v>301</v>
      </c>
      <c r="B166" s="100">
        <v>0</v>
      </c>
      <c r="C166" s="100">
        <v>0</v>
      </c>
      <c r="D166" s="100">
        <v>0</v>
      </c>
      <c r="E166" s="62"/>
    </row>
    <row r="167" spans="1:5" s="54" customFormat="1">
      <c r="A167" s="62" t="s">
        <v>302</v>
      </c>
      <c r="B167" s="100">
        <v>2700000</v>
      </c>
      <c r="C167" s="100">
        <v>0</v>
      </c>
      <c r="D167" s="100">
        <v>2700000</v>
      </c>
      <c r="E167" s="62"/>
    </row>
    <row r="168" spans="1:5" s="54" customFormat="1">
      <c r="A168" s="62" t="s">
        <v>303</v>
      </c>
      <c r="B168" s="100">
        <v>6500000</v>
      </c>
      <c r="C168" s="100">
        <v>0</v>
      </c>
      <c r="D168" s="100">
        <v>6500000</v>
      </c>
      <c r="E168" s="62"/>
    </row>
    <row r="169" spans="1:5" s="54" customFormat="1">
      <c r="A169" s="62" t="s">
        <v>304</v>
      </c>
      <c r="B169" s="100">
        <v>1985419</v>
      </c>
      <c r="C169" s="100">
        <v>0</v>
      </c>
      <c r="D169" s="100">
        <v>1985419</v>
      </c>
      <c r="E169" s="62"/>
    </row>
    <row r="170" spans="1:5" s="54" customFormat="1">
      <c r="A170" s="62" t="s">
        <v>305</v>
      </c>
      <c r="B170" s="100">
        <v>2000000</v>
      </c>
      <c r="C170" s="100">
        <v>0</v>
      </c>
      <c r="D170" s="100">
        <v>2000000</v>
      </c>
      <c r="E170" s="62"/>
    </row>
    <row r="171" spans="1:5" s="54" customFormat="1">
      <c r="A171" s="62" t="s">
        <v>306</v>
      </c>
      <c r="B171" s="100">
        <v>2500000</v>
      </c>
      <c r="C171" s="100">
        <v>0</v>
      </c>
      <c r="D171" s="100">
        <v>2500000</v>
      </c>
      <c r="E171" s="62"/>
    </row>
    <row r="172" spans="1:5" s="54" customFormat="1">
      <c r="A172" s="62" t="s">
        <v>307</v>
      </c>
      <c r="B172" s="100">
        <v>8258997</v>
      </c>
      <c r="C172" s="100">
        <v>0</v>
      </c>
      <c r="D172" s="100">
        <v>8258997</v>
      </c>
      <c r="E172" s="62"/>
    </row>
    <row r="173" spans="1:5" s="54" customFormat="1">
      <c r="A173" s="62" t="s">
        <v>308</v>
      </c>
      <c r="B173" s="100">
        <v>0</v>
      </c>
      <c r="C173" s="100">
        <v>0</v>
      </c>
      <c r="D173" s="100">
        <v>0</v>
      </c>
      <c r="E173" s="62"/>
    </row>
    <row r="174" spans="1:5" s="54" customFormat="1">
      <c r="A174" s="62" t="s">
        <v>309</v>
      </c>
      <c r="B174" s="100">
        <v>0</v>
      </c>
      <c r="C174" s="100">
        <v>0</v>
      </c>
      <c r="D174" s="100">
        <v>0</v>
      </c>
      <c r="E174" s="62"/>
    </row>
    <row r="175" spans="1:5" s="54" customFormat="1">
      <c r="A175" s="62" t="s">
        <v>310</v>
      </c>
      <c r="B175" s="100">
        <v>6500000</v>
      </c>
      <c r="C175" s="100">
        <v>0</v>
      </c>
      <c r="D175" s="100">
        <v>6500000</v>
      </c>
      <c r="E175" s="62"/>
    </row>
    <row r="176" spans="1:5" s="54" customFormat="1">
      <c r="A176" s="62" t="s">
        <v>311</v>
      </c>
      <c r="B176" s="100">
        <v>0</v>
      </c>
      <c r="C176" s="100">
        <v>0</v>
      </c>
      <c r="D176" s="100">
        <v>0</v>
      </c>
      <c r="E176" s="62"/>
    </row>
    <row r="177" spans="1:5" s="54" customFormat="1">
      <c r="A177" s="62" t="s">
        <v>312</v>
      </c>
      <c r="B177" s="100">
        <v>0</v>
      </c>
      <c r="C177" s="100">
        <v>0</v>
      </c>
      <c r="D177" s="100">
        <v>0</v>
      </c>
      <c r="E177" s="62"/>
    </row>
    <row r="178" spans="1:5" s="54" customFormat="1">
      <c r="A178" s="62" t="s">
        <v>313</v>
      </c>
      <c r="B178" s="100">
        <v>30885041</v>
      </c>
      <c r="C178" s="100">
        <v>0</v>
      </c>
      <c r="D178" s="100">
        <v>30885041</v>
      </c>
      <c r="E178" s="62"/>
    </row>
    <row r="179" spans="1:5" s="54" customFormat="1">
      <c r="A179" s="62" t="s">
        <v>314</v>
      </c>
      <c r="B179" s="100">
        <v>0</v>
      </c>
      <c r="C179" s="100">
        <v>0</v>
      </c>
      <c r="D179" s="100">
        <v>0</v>
      </c>
      <c r="E179" s="62"/>
    </row>
    <row r="180" spans="1:5" s="54" customFormat="1">
      <c r="A180" s="62" t="s">
        <v>315</v>
      </c>
      <c r="B180" s="100">
        <v>5000000</v>
      </c>
      <c r="C180" s="100">
        <v>0</v>
      </c>
      <c r="D180" s="100">
        <v>5000000</v>
      </c>
      <c r="E180" s="62"/>
    </row>
    <row r="181" spans="1:5" s="54" customFormat="1">
      <c r="A181" s="62" t="s">
        <v>218</v>
      </c>
      <c r="B181" s="100">
        <v>0</v>
      </c>
      <c r="C181" s="100">
        <v>0</v>
      </c>
      <c r="D181" s="100">
        <v>0</v>
      </c>
      <c r="E181" s="62"/>
    </row>
    <row r="182" spans="1:5" s="54" customFormat="1">
      <c r="A182" s="62" t="s">
        <v>218</v>
      </c>
      <c r="B182" s="100">
        <v>271128481</v>
      </c>
      <c r="C182" s="100">
        <v>185217962</v>
      </c>
      <c r="D182" s="100">
        <v>85910519</v>
      </c>
      <c r="E182" s="62"/>
    </row>
    <row r="183" spans="1:5">
      <c r="A183" s="70" t="s">
        <v>316</v>
      </c>
      <c r="B183" s="71">
        <f>SUM(B142:B182)</f>
        <v>427390361</v>
      </c>
      <c r="C183" s="71">
        <f t="shared" ref="C183:D183" si="7">SUM(C142:C182)</f>
        <v>205217962</v>
      </c>
      <c r="D183" s="71">
        <f t="shared" si="7"/>
        <v>222172399</v>
      </c>
      <c r="E183" s="75"/>
    </row>
    <row r="184" spans="1:5">
      <c r="A184" s="59" t="s">
        <v>317</v>
      </c>
      <c r="B184" s="99"/>
      <c r="C184" s="99"/>
      <c r="D184" s="99"/>
      <c r="E184" s="60"/>
    </row>
    <row r="185" spans="1:5" s="54" customFormat="1">
      <c r="A185" s="62" t="s">
        <v>318</v>
      </c>
      <c r="B185" s="100">
        <v>3000000</v>
      </c>
      <c r="C185" s="100">
        <v>3000000</v>
      </c>
      <c r="D185" s="100">
        <v>0</v>
      </c>
      <c r="E185" s="62"/>
    </row>
    <row r="186" spans="1:5" s="54" customFormat="1">
      <c r="A186" s="62" t="s">
        <v>319</v>
      </c>
      <c r="B186" s="100">
        <v>1000000000</v>
      </c>
      <c r="C186" s="100">
        <v>214830000</v>
      </c>
      <c r="D186" s="100">
        <v>785170000</v>
      </c>
      <c r="E186" s="62"/>
    </row>
    <row r="187" spans="1:5" s="54" customFormat="1">
      <c r="A187" s="62" t="s">
        <v>605</v>
      </c>
      <c r="B187" s="100">
        <v>2000000</v>
      </c>
      <c r="C187" s="100">
        <v>0</v>
      </c>
      <c r="D187" s="100">
        <v>2000000</v>
      </c>
      <c r="E187" s="62"/>
    </row>
    <row r="188" spans="1:5" s="54" customFormat="1">
      <c r="A188" s="62" t="s">
        <v>320</v>
      </c>
      <c r="B188" s="100">
        <v>0</v>
      </c>
      <c r="C188" s="100">
        <v>0</v>
      </c>
      <c r="D188" s="100">
        <v>0</v>
      </c>
      <c r="E188" s="62"/>
    </row>
    <row r="189" spans="1:5" s="54" customFormat="1">
      <c r="A189" s="62" t="s">
        <v>321</v>
      </c>
      <c r="B189" s="100">
        <v>0</v>
      </c>
      <c r="C189" s="100">
        <v>0</v>
      </c>
      <c r="D189" s="100">
        <v>0</v>
      </c>
      <c r="E189" s="62"/>
    </row>
    <row r="190" spans="1:5" s="54" customFormat="1">
      <c r="A190" s="62" t="s">
        <v>322</v>
      </c>
      <c r="B190" s="100">
        <v>2400000</v>
      </c>
      <c r="C190" s="100">
        <v>0</v>
      </c>
      <c r="D190" s="100">
        <v>2400000</v>
      </c>
      <c r="E190" s="62"/>
    </row>
    <row r="191" spans="1:5" s="54" customFormat="1">
      <c r="A191" s="62" t="s">
        <v>323</v>
      </c>
      <c r="B191" s="100">
        <v>0</v>
      </c>
      <c r="C191" s="100">
        <v>0</v>
      </c>
      <c r="D191" s="100">
        <v>0</v>
      </c>
      <c r="E191" s="62"/>
    </row>
    <row r="192" spans="1:5" s="54" customFormat="1">
      <c r="A192" s="62" t="s">
        <v>324</v>
      </c>
      <c r="B192" s="100">
        <v>0</v>
      </c>
      <c r="C192" s="100">
        <v>0</v>
      </c>
      <c r="D192" s="100">
        <v>0</v>
      </c>
      <c r="E192" s="62"/>
    </row>
    <row r="193" spans="1:5" s="54" customFormat="1">
      <c r="A193" s="62" t="s">
        <v>325</v>
      </c>
      <c r="B193" s="100">
        <v>1500000</v>
      </c>
      <c r="C193" s="100">
        <v>0</v>
      </c>
      <c r="D193" s="100">
        <v>1500000</v>
      </c>
      <c r="E193" s="62"/>
    </row>
    <row r="194" spans="1:5" s="54" customFormat="1">
      <c r="A194" s="62" t="s">
        <v>326</v>
      </c>
      <c r="B194" s="100">
        <v>0</v>
      </c>
      <c r="C194" s="100">
        <v>0</v>
      </c>
      <c r="D194" s="100">
        <v>0</v>
      </c>
      <c r="E194" s="62"/>
    </row>
    <row r="195" spans="1:5" s="54" customFormat="1">
      <c r="A195" s="62" t="s">
        <v>327</v>
      </c>
      <c r="B195" s="100">
        <v>0</v>
      </c>
      <c r="C195" s="100">
        <v>0</v>
      </c>
      <c r="D195" s="100">
        <v>0</v>
      </c>
      <c r="E195" s="62"/>
    </row>
    <row r="196" spans="1:5" s="54" customFormat="1">
      <c r="A196" s="62" t="s">
        <v>328</v>
      </c>
      <c r="B196" s="100">
        <v>0</v>
      </c>
      <c r="C196" s="100">
        <v>0</v>
      </c>
      <c r="D196" s="100">
        <v>0</v>
      </c>
      <c r="E196" s="62"/>
    </row>
    <row r="197" spans="1:5" s="54" customFormat="1">
      <c r="A197" s="62" t="s">
        <v>329</v>
      </c>
      <c r="B197" s="100">
        <v>0</v>
      </c>
      <c r="C197" s="100">
        <v>0</v>
      </c>
      <c r="D197" s="100">
        <v>0</v>
      </c>
      <c r="E197" s="62"/>
    </row>
    <row r="198" spans="1:5" s="54" customFormat="1">
      <c r="A198" s="62" t="s">
        <v>330</v>
      </c>
      <c r="B198" s="100">
        <v>0</v>
      </c>
      <c r="C198" s="100">
        <v>0</v>
      </c>
      <c r="D198" s="100">
        <v>0</v>
      </c>
      <c r="E198" s="62"/>
    </row>
    <row r="199" spans="1:5" s="54" customFormat="1">
      <c r="A199" s="62" t="s">
        <v>331</v>
      </c>
      <c r="B199" s="100">
        <v>4000000</v>
      </c>
      <c r="C199" s="100">
        <v>0</v>
      </c>
      <c r="D199" s="100">
        <v>4000000</v>
      </c>
      <c r="E199" s="62"/>
    </row>
    <row r="200" spans="1:5" s="54" customFormat="1">
      <c r="A200" s="62" t="s">
        <v>332</v>
      </c>
      <c r="B200" s="100">
        <v>0</v>
      </c>
      <c r="C200" s="100">
        <v>0</v>
      </c>
      <c r="D200" s="100">
        <v>0</v>
      </c>
      <c r="E200" s="62"/>
    </row>
    <row r="201" spans="1:5" s="54" customFormat="1">
      <c r="A201" s="62" t="s">
        <v>333</v>
      </c>
      <c r="B201" s="100">
        <v>0</v>
      </c>
      <c r="C201" s="100">
        <v>0</v>
      </c>
      <c r="D201" s="100">
        <v>0</v>
      </c>
      <c r="E201" s="62"/>
    </row>
    <row r="202" spans="1:5" s="54" customFormat="1">
      <c r="A202" s="62" t="s">
        <v>334</v>
      </c>
      <c r="B202" s="100">
        <v>0</v>
      </c>
      <c r="C202" s="100">
        <v>0</v>
      </c>
      <c r="D202" s="100">
        <v>0</v>
      </c>
      <c r="E202" s="62"/>
    </row>
    <row r="203" spans="1:5" s="54" customFormat="1">
      <c r="A203" s="62" t="s">
        <v>335</v>
      </c>
      <c r="B203" s="100">
        <v>4000000</v>
      </c>
      <c r="C203" s="100">
        <v>0</v>
      </c>
      <c r="D203" s="100">
        <v>4000000</v>
      </c>
      <c r="E203" s="62"/>
    </row>
    <row r="204" spans="1:5" s="54" customFormat="1">
      <c r="A204" s="62" t="s">
        <v>336</v>
      </c>
      <c r="B204" s="100">
        <v>0</v>
      </c>
      <c r="C204" s="100">
        <v>0</v>
      </c>
      <c r="D204" s="100">
        <v>0</v>
      </c>
      <c r="E204" s="62"/>
    </row>
    <row r="205" spans="1:5" s="54" customFormat="1">
      <c r="A205" s="62" t="s">
        <v>337</v>
      </c>
      <c r="B205" s="100">
        <v>0</v>
      </c>
      <c r="C205" s="100">
        <v>0</v>
      </c>
      <c r="D205" s="100">
        <v>0</v>
      </c>
      <c r="E205" s="62"/>
    </row>
    <row r="206" spans="1:5" s="54" customFormat="1">
      <c r="A206" s="62" t="s">
        <v>338</v>
      </c>
      <c r="B206" s="100">
        <v>3000000</v>
      </c>
      <c r="C206" s="100">
        <v>0</v>
      </c>
      <c r="D206" s="100">
        <v>3000000</v>
      </c>
      <c r="E206" s="62"/>
    </row>
    <row r="207" spans="1:5" s="54" customFormat="1">
      <c r="A207" s="62" t="s">
        <v>339</v>
      </c>
      <c r="B207" s="100">
        <v>0</v>
      </c>
      <c r="C207" s="100">
        <v>0</v>
      </c>
      <c r="D207" s="100">
        <v>0</v>
      </c>
      <c r="E207" s="62"/>
    </row>
    <row r="208" spans="1:5" s="54" customFormat="1">
      <c r="A208" s="62" t="s">
        <v>340</v>
      </c>
      <c r="B208" s="100">
        <v>2000000</v>
      </c>
      <c r="C208" s="100">
        <v>0</v>
      </c>
      <c r="D208" s="100">
        <v>2000000</v>
      </c>
      <c r="E208" s="62"/>
    </row>
    <row r="209" spans="1:5" s="54" customFormat="1">
      <c r="A209" s="62" t="s">
        <v>341</v>
      </c>
      <c r="B209" s="100">
        <v>2000000</v>
      </c>
      <c r="C209" s="100">
        <v>0</v>
      </c>
      <c r="D209" s="100">
        <v>2000000</v>
      </c>
      <c r="E209" s="62"/>
    </row>
    <row r="210" spans="1:5" s="54" customFormat="1">
      <c r="A210" s="62" t="s">
        <v>342</v>
      </c>
      <c r="B210" s="100">
        <v>0</v>
      </c>
      <c r="C210" s="100">
        <v>0</v>
      </c>
      <c r="D210" s="100">
        <v>0</v>
      </c>
      <c r="E210" s="62"/>
    </row>
    <row r="211" spans="1:5" s="54" customFormat="1">
      <c r="A211" s="62" t="s">
        <v>343</v>
      </c>
      <c r="B211" s="100">
        <v>0</v>
      </c>
      <c r="C211" s="100">
        <v>0</v>
      </c>
      <c r="D211" s="100">
        <v>0</v>
      </c>
      <c r="E211" s="62"/>
    </row>
    <row r="212" spans="1:5" s="54" customFormat="1">
      <c r="A212" s="62" t="s">
        <v>344</v>
      </c>
      <c r="B212" s="100">
        <v>1000000</v>
      </c>
      <c r="C212" s="100">
        <v>0</v>
      </c>
      <c r="D212" s="100">
        <v>1000000</v>
      </c>
      <c r="E212" s="62"/>
    </row>
    <row r="213" spans="1:5" s="54" customFormat="1">
      <c r="A213" s="62" t="s">
        <v>345</v>
      </c>
      <c r="B213" s="100">
        <v>5000000</v>
      </c>
      <c r="C213" s="100">
        <v>0</v>
      </c>
      <c r="D213" s="100">
        <v>5000000</v>
      </c>
      <c r="E213" s="62"/>
    </row>
    <row r="214" spans="1:5" s="54" customFormat="1">
      <c r="A214" s="62" t="s">
        <v>346</v>
      </c>
      <c r="B214" s="100">
        <v>0</v>
      </c>
      <c r="C214" s="100">
        <v>0</v>
      </c>
      <c r="D214" s="100">
        <v>0</v>
      </c>
      <c r="E214" s="62"/>
    </row>
    <row r="215" spans="1:5" s="54" customFormat="1">
      <c r="A215" s="62" t="s">
        <v>347</v>
      </c>
      <c r="B215" s="100">
        <v>0</v>
      </c>
      <c r="C215" s="100">
        <v>0</v>
      </c>
      <c r="D215" s="100">
        <v>0</v>
      </c>
      <c r="E215" s="62"/>
    </row>
    <row r="216" spans="1:5" s="54" customFormat="1">
      <c r="A216" s="62" t="s">
        <v>348</v>
      </c>
      <c r="B216" s="100">
        <v>7000000</v>
      </c>
      <c r="C216" s="100">
        <v>0</v>
      </c>
      <c r="D216" s="100">
        <v>7000000</v>
      </c>
      <c r="E216" s="62"/>
    </row>
    <row r="217" spans="1:5" s="54" customFormat="1">
      <c r="A217" s="62" t="s">
        <v>349</v>
      </c>
      <c r="B217" s="100">
        <v>0</v>
      </c>
      <c r="C217" s="100">
        <v>0</v>
      </c>
      <c r="D217" s="100">
        <v>0</v>
      </c>
      <c r="E217" s="62"/>
    </row>
    <row r="218" spans="1:5" s="54" customFormat="1">
      <c r="A218" s="62" t="s">
        <v>350</v>
      </c>
      <c r="B218" s="100">
        <v>0</v>
      </c>
      <c r="C218" s="100">
        <v>0</v>
      </c>
      <c r="D218" s="100">
        <v>0</v>
      </c>
      <c r="E218" s="62"/>
    </row>
    <row r="219" spans="1:5" s="54" customFormat="1">
      <c r="A219" s="62" t="s">
        <v>351</v>
      </c>
      <c r="B219" s="100">
        <v>0</v>
      </c>
      <c r="C219" s="100">
        <v>0</v>
      </c>
      <c r="D219" s="100">
        <v>0</v>
      </c>
      <c r="E219" s="62"/>
    </row>
    <row r="220" spans="1:5" s="54" customFormat="1">
      <c r="A220" s="62" t="s">
        <v>352</v>
      </c>
      <c r="B220" s="100">
        <v>3635000</v>
      </c>
      <c r="C220" s="100">
        <v>0</v>
      </c>
      <c r="D220" s="100">
        <v>3635000</v>
      </c>
      <c r="E220" s="62"/>
    </row>
    <row r="221" spans="1:5" s="54" customFormat="1">
      <c r="A221" s="62" t="s">
        <v>353</v>
      </c>
      <c r="B221" s="100">
        <v>3000000</v>
      </c>
      <c r="C221" s="100">
        <v>0</v>
      </c>
      <c r="D221" s="100">
        <v>3000000</v>
      </c>
      <c r="E221" s="62"/>
    </row>
    <row r="222" spans="1:5" s="54" customFormat="1">
      <c r="A222" s="62" t="s">
        <v>354</v>
      </c>
      <c r="B222" s="100">
        <v>0</v>
      </c>
      <c r="C222" s="100">
        <v>0</v>
      </c>
      <c r="D222" s="100">
        <v>0</v>
      </c>
      <c r="E222" s="62"/>
    </row>
    <row r="223" spans="1:5" s="54" customFormat="1">
      <c r="A223" s="62" t="s">
        <v>355</v>
      </c>
      <c r="B223" s="100">
        <v>0</v>
      </c>
      <c r="C223" s="100">
        <v>0</v>
      </c>
      <c r="D223" s="100">
        <v>0</v>
      </c>
      <c r="E223" s="62"/>
    </row>
    <row r="224" spans="1:5" s="54" customFormat="1">
      <c r="A224" s="62" t="s">
        <v>356</v>
      </c>
      <c r="B224" s="100">
        <v>0</v>
      </c>
      <c r="C224" s="100">
        <v>0</v>
      </c>
      <c r="D224" s="100">
        <v>0</v>
      </c>
      <c r="E224" s="62"/>
    </row>
    <row r="225" spans="1:5" s="54" customFormat="1">
      <c r="A225" s="62" t="s">
        <v>357</v>
      </c>
      <c r="B225" s="100">
        <v>0</v>
      </c>
      <c r="C225" s="100">
        <v>0</v>
      </c>
      <c r="D225" s="100">
        <v>0</v>
      </c>
      <c r="E225" s="62"/>
    </row>
    <row r="226" spans="1:5" s="54" customFormat="1">
      <c r="A226" s="62" t="s">
        <v>358</v>
      </c>
      <c r="B226" s="100">
        <v>0</v>
      </c>
      <c r="C226" s="100">
        <v>0</v>
      </c>
      <c r="D226" s="100">
        <v>0</v>
      </c>
      <c r="E226" s="62"/>
    </row>
    <row r="227" spans="1:5" s="54" customFormat="1">
      <c r="A227" s="62" t="s">
        <v>359</v>
      </c>
      <c r="B227" s="100">
        <v>4000000</v>
      </c>
      <c r="C227" s="100">
        <v>0</v>
      </c>
      <c r="D227" s="100">
        <v>4000000</v>
      </c>
      <c r="E227" s="62"/>
    </row>
    <row r="228" spans="1:5" s="54" customFormat="1">
      <c r="A228" s="62" t="s">
        <v>360</v>
      </c>
      <c r="B228" s="100">
        <v>0</v>
      </c>
      <c r="C228" s="100">
        <v>0</v>
      </c>
      <c r="D228" s="100">
        <v>0</v>
      </c>
      <c r="E228" s="62"/>
    </row>
    <row r="229" spans="1:5" s="54" customFormat="1">
      <c r="A229" s="62" t="s">
        <v>361</v>
      </c>
      <c r="B229" s="100">
        <v>0</v>
      </c>
      <c r="C229" s="100">
        <v>0</v>
      </c>
      <c r="D229" s="100">
        <v>0</v>
      </c>
      <c r="E229" s="62"/>
    </row>
    <row r="230" spans="1:5" s="54" customFormat="1">
      <c r="A230" s="62" t="s">
        <v>362</v>
      </c>
      <c r="B230" s="100">
        <v>5000000</v>
      </c>
      <c r="C230" s="100">
        <v>0</v>
      </c>
      <c r="D230" s="100">
        <v>5000000</v>
      </c>
      <c r="E230" s="62"/>
    </row>
    <row r="231" spans="1:5" s="54" customFormat="1">
      <c r="A231" s="62" t="s">
        <v>363</v>
      </c>
      <c r="B231" s="100">
        <v>2000000</v>
      </c>
      <c r="C231" s="100">
        <v>0</v>
      </c>
      <c r="D231" s="100">
        <v>2000000</v>
      </c>
      <c r="E231" s="62"/>
    </row>
    <row r="232" spans="1:5" s="54" customFormat="1">
      <c r="A232" s="62" t="s">
        <v>364</v>
      </c>
      <c r="B232" s="100">
        <v>12048454</v>
      </c>
      <c r="C232" s="100">
        <v>6328380</v>
      </c>
      <c r="D232" s="100">
        <v>5720074</v>
      </c>
      <c r="E232" s="62"/>
    </row>
    <row r="233" spans="1:5" s="54" customFormat="1">
      <c r="A233" s="62" t="s">
        <v>365</v>
      </c>
      <c r="B233" s="100">
        <v>0</v>
      </c>
      <c r="C233" s="100">
        <v>0</v>
      </c>
      <c r="D233" s="100">
        <v>0</v>
      </c>
      <c r="E233" s="62"/>
    </row>
    <row r="234" spans="1:5" s="54" customFormat="1">
      <c r="A234" s="62" t="s">
        <v>366</v>
      </c>
      <c r="B234" s="100">
        <v>0</v>
      </c>
      <c r="C234" s="100">
        <v>0</v>
      </c>
      <c r="D234" s="100">
        <v>0</v>
      </c>
      <c r="E234" s="62"/>
    </row>
    <row r="235" spans="1:5" s="54" customFormat="1">
      <c r="A235" s="62" t="s">
        <v>367</v>
      </c>
      <c r="B235" s="100">
        <v>0</v>
      </c>
      <c r="C235" s="100">
        <v>0</v>
      </c>
      <c r="D235" s="100">
        <v>0</v>
      </c>
      <c r="E235" s="62"/>
    </row>
    <row r="236" spans="1:5" s="54" customFormat="1">
      <c r="A236" s="62" t="s">
        <v>368</v>
      </c>
      <c r="B236" s="100">
        <v>0</v>
      </c>
      <c r="C236" s="100">
        <v>0</v>
      </c>
      <c r="D236" s="100">
        <v>0</v>
      </c>
      <c r="E236" s="62"/>
    </row>
    <row r="237" spans="1:5" s="54" customFormat="1">
      <c r="A237" s="62" t="s">
        <v>369</v>
      </c>
      <c r="B237" s="100">
        <v>0</v>
      </c>
      <c r="C237" s="100">
        <v>0</v>
      </c>
      <c r="D237" s="100">
        <v>0</v>
      </c>
      <c r="E237" s="62"/>
    </row>
    <row r="238" spans="1:5" s="54" customFormat="1">
      <c r="A238" s="62" t="s">
        <v>370</v>
      </c>
      <c r="B238" s="100">
        <v>0</v>
      </c>
      <c r="C238" s="100">
        <v>0</v>
      </c>
      <c r="D238" s="100">
        <v>0</v>
      </c>
      <c r="E238" s="62"/>
    </row>
    <row r="239" spans="1:5" s="54" customFormat="1">
      <c r="A239" s="62" t="s">
        <v>371</v>
      </c>
      <c r="B239" s="100">
        <v>0</v>
      </c>
      <c r="C239" s="100">
        <v>0</v>
      </c>
      <c r="D239" s="100">
        <v>0</v>
      </c>
      <c r="E239" s="62"/>
    </row>
    <row r="240" spans="1:5" s="54" customFormat="1">
      <c r="A240" s="62" t="s">
        <v>372</v>
      </c>
      <c r="B240" s="100">
        <v>4000000</v>
      </c>
      <c r="C240" s="100">
        <v>0</v>
      </c>
      <c r="D240" s="100">
        <v>4000000</v>
      </c>
      <c r="E240" s="62"/>
    </row>
    <row r="241" spans="1:5" s="54" customFormat="1">
      <c r="A241" s="62" t="s">
        <v>373</v>
      </c>
      <c r="B241" s="100">
        <v>5000000</v>
      </c>
      <c r="C241" s="100">
        <v>0</v>
      </c>
      <c r="D241" s="100">
        <v>5000000</v>
      </c>
      <c r="E241" s="62"/>
    </row>
    <row r="242" spans="1:5" s="54" customFormat="1">
      <c r="A242" s="62" t="s">
        <v>374</v>
      </c>
      <c r="B242" s="100">
        <v>0</v>
      </c>
      <c r="C242" s="100">
        <v>0</v>
      </c>
      <c r="D242" s="100">
        <v>0</v>
      </c>
      <c r="E242" s="62"/>
    </row>
    <row r="243" spans="1:5" s="54" customFormat="1">
      <c r="A243" s="62" t="s">
        <v>375</v>
      </c>
      <c r="B243" s="100">
        <v>0</v>
      </c>
      <c r="C243" s="100">
        <v>0</v>
      </c>
      <c r="D243" s="100">
        <v>0</v>
      </c>
      <c r="E243" s="62"/>
    </row>
    <row r="244" spans="1:5" s="54" customFormat="1">
      <c r="A244" s="62" t="s">
        <v>376</v>
      </c>
      <c r="B244" s="100">
        <v>3000000</v>
      </c>
      <c r="C244" s="100">
        <v>0</v>
      </c>
      <c r="D244" s="100">
        <v>3000000</v>
      </c>
      <c r="E244" s="62"/>
    </row>
    <row r="245" spans="1:5" s="54" customFormat="1">
      <c r="A245" s="62" t="s">
        <v>377</v>
      </c>
      <c r="B245" s="100">
        <v>3500000</v>
      </c>
      <c r="C245" s="100">
        <v>0</v>
      </c>
      <c r="D245" s="100">
        <v>3500000</v>
      </c>
      <c r="E245" s="62"/>
    </row>
    <row r="246" spans="1:5" s="54" customFormat="1">
      <c r="A246" s="62" t="s">
        <v>378</v>
      </c>
      <c r="B246" s="100">
        <v>0</v>
      </c>
      <c r="C246" s="100">
        <v>0</v>
      </c>
      <c r="D246" s="100">
        <v>0</v>
      </c>
      <c r="E246" s="62"/>
    </row>
    <row r="247" spans="1:5" s="54" customFormat="1">
      <c r="A247" s="62" t="s">
        <v>379</v>
      </c>
      <c r="B247" s="100">
        <v>2384000</v>
      </c>
      <c r="C247" s="100">
        <v>0</v>
      </c>
      <c r="D247" s="100">
        <v>2384000</v>
      </c>
      <c r="E247" s="62"/>
    </row>
    <row r="248" spans="1:5" s="54" customFormat="1">
      <c r="A248" s="62" t="s">
        <v>380</v>
      </c>
      <c r="B248" s="100">
        <v>0</v>
      </c>
      <c r="C248" s="100">
        <v>0</v>
      </c>
      <c r="D248" s="100">
        <v>0</v>
      </c>
      <c r="E248" s="62"/>
    </row>
    <row r="249" spans="1:5" s="54" customFormat="1">
      <c r="A249" s="62" t="s">
        <v>381</v>
      </c>
      <c r="B249" s="100">
        <v>2000000</v>
      </c>
      <c r="C249" s="100">
        <v>0</v>
      </c>
      <c r="D249" s="100">
        <v>2000000</v>
      </c>
      <c r="E249" s="62"/>
    </row>
    <row r="250" spans="1:5" s="54" customFormat="1">
      <c r="A250" s="62" t="s">
        <v>382</v>
      </c>
      <c r="B250" s="100">
        <v>0</v>
      </c>
      <c r="C250" s="100">
        <v>0</v>
      </c>
      <c r="D250" s="100">
        <v>0</v>
      </c>
      <c r="E250" s="62"/>
    </row>
    <row r="251" spans="1:5" s="54" customFormat="1">
      <c r="A251" s="62" t="s">
        <v>383</v>
      </c>
      <c r="B251" s="100">
        <v>3000000</v>
      </c>
      <c r="C251" s="100">
        <v>0</v>
      </c>
      <c r="D251" s="100">
        <v>3000000</v>
      </c>
      <c r="E251" s="62"/>
    </row>
    <row r="252" spans="1:5" s="54" customFormat="1">
      <c r="A252" s="62" t="s">
        <v>384</v>
      </c>
      <c r="B252" s="100">
        <v>0</v>
      </c>
      <c r="C252" s="100">
        <v>0</v>
      </c>
      <c r="D252" s="100">
        <v>0</v>
      </c>
      <c r="E252" s="62"/>
    </row>
    <row r="253" spans="1:5" s="54" customFormat="1">
      <c r="A253" s="62" t="s">
        <v>385</v>
      </c>
      <c r="B253" s="100">
        <v>0</v>
      </c>
      <c r="C253" s="100">
        <v>0</v>
      </c>
      <c r="D253" s="100">
        <v>0</v>
      </c>
      <c r="E253" s="62"/>
    </row>
    <row r="254" spans="1:5" s="54" customFormat="1">
      <c r="A254" s="62" t="s">
        <v>386</v>
      </c>
      <c r="B254" s="100">
        <v>3000000</v>
      </c>
      <c r="C254" s="100">
        <v>0</v>
      </c>
      <c r="D254" s="100">
        <v>3000000</v>
      </c>
      <c r="E254" s="62"/>
    </row>
    <row r="255" spans="1:5" s="54" customFormat="1">
      <c r="A255" s="62" t="s">
        <v>387</v>
      </c>
      <c r="B255" s="100">
        <v>3000000</v>
      </c>
      <c r="C255" s="100">
        <v>0</v>
      </c>
      <c r="D255" s="100">
        <v>3000000</v>
      </c>
      <c r="E255" s="62"/>
    </row>
    <row r="256" spans="1:5" s="54" customFormat="1">
      <c r="A256" s="62" t="s">
        <v>388</v>
      </c>
      <c r="B256" s="100">
        <v>3000000</v>
      </c>
      <c r="C256" s="100">
        <v>0</v>
      </c>
      <c r="D256" s="100">
        <v>3000000</v>
      </c>
      <c r="E256" s="62"/>
    </row>
    <row r="257" spans="1:5" s="54" customFormat="1">
      <c r="A257" s="62" t="s">
        <v>389</v>
      </c>
      <c r="B257" s="100">
        <v>0</v>
      </c>
      <c r="C257" s="100">
        <v>0</v>
      </c>
      <c r="D257" s="100">
        <v>0</v>
      </c>
      <c r="E257" s="62"/>
    </row>
    <row r="258" spans="1:5" s="54" customFormat="1">
      <c r="A258" s="62" t="s">
        <v>390</v>
      </c>
      <c r="B258" s="100">
        <v>0</v>
      </c>
      <c r="C258" s="100">
        <v>0</v>
      </c>
      <c r="D258" s="100">
        <v>0</v>
      </c>
      <c r="E258" s="62"/>
    </row>
    <row r="259" spans="1:5" s="54" customFormat="1">
      <c r="A259" s="62" t="s">
        <v>391</v>
      </c>
      <c r="B259" s="100">
        <v>0</v>
      </c>
      <c r="C259" s="100">
        <v>0</v>
      </c>
      <c r="D259" s="100">
        <v>0</v>
      </c>
      <c r="E259" s="62"/>
    </row>
    <row r="260" spans="1:5" s="54" customFormat="1">
      <c r="A260" s="62" t="s">
        <v>392</v>
      </c>
      <c r="B260" s="100">
        <v>0</v>
      </c>
      <c r="C260" s="100">
        <v>0</v>
      </c>
      <c r="D260" s="100">
        <v>0</v>
      </c>
      <c r="E260" s="62"/>
    </row>
    <row r="261" spans="1:5" s="54" customFormat="1">
      <c r="A261" s="62" t="s">
        <v>393</v>
      </c>
      <c r="B261" s="100">
        <v>0</v>
      </c>
      <c r="C261" s="100">
        <v>0</v>
      </c>
      <c r="D261" s="100">
        <v>0</v>
      </c>
      <c r="E261" s="62"/>
    </row>
    <row r="262" spans="1:5" s="54" customFormat="1">
      <c r="A262" s="62" t="s">
        <v>394</v>
      </c>
      <c r="B262" s="100">
        <v>0</v>
      </c>
      <c r="C262" s="100">
        <v>0</v>
      </c>
      <c r="D262" s="100">
        <v>0</v>
      </c>
      <c r="E262" s="62"/>
    </row>
    <row r="263" spans="1:5" s="54" customFormat="1">
      <c r="A263" s="62" t="s">
        <v>395</v>
      </c>
      <c r="B263" s="100">
        <v>1500000</v>
      </c>
      <c r="C263" s="100">
        <v>0</v>
      </c>
      <c r="D263" s="100">
        <v>1500000</v>
      </c>
      <c r="E263" s="62"/>
    </row>
    <row r="264" spans="1:5" s="54" customFormat="1">
      <c r="A264" s="62" t="s">
        <v>396</v>
      </c>
      <c r="B264" s="100">
        <v>3000000</v>
      </c>
      <c r="C264" s="100">
        <v>0</v>
      </c>
      <c r="D264" s="100">
        <v>3000000</v>
      </c>
      <c r="E264" s="62"/>
    </row>
    <row r="265" spans="1:5" s="54" customFormat="1">
      <c r="A265" s="62" t="s">
        <v>397</v>
      </c>
      <c r="B265" s="100">
        <v>0</v>
      </c>
      <c r="C265" s="100">
        <v>0</v>
      </c>
      <c r="D265" s="100">
        <v>0</v>
      </c>
      <c r="E265" s="62"/>
    </row>
    <row r="266" spans="1:5" s="54" customFormat="1">
      <c r="A266" s="62" t="s">
        <v>398</v>
      </c>
      <c r="B266" s="100">
        <v>2500000</v>
      </c>
      <c r="C266" s="100">
        <v>0</v>
      </c>
      <c r="D266" s="100">
        <v>2500000</v>
      </c>
      <c r="E266" s="62"/>
    </row>
    <row r="267" spans="1:5" s="54" customFormat="1">
      <c r="A267" s="62" t="s">
        <v>399</v>
      </c>
      <c r="B267" s="100">
        <v>0</v>
      </c>
      <c r="C267" s="100">
        <v>0</v>
      </c>
      <c r="D267" s="100">
        <v>0</v>
      </c>
      <c r="E267" s="62"/>
    </row>
    <row r="268" spans="1:5" s="54" customFormat="1">
      <c r="A268" s="62" t="s">
        <v>400</v>
      </c>
      <c r="B268" s="100">
        <v>0</v>
      </c>
      <c r="C268" s="100">
        <v>0</v>
      </c>
      <c r="D268" s="100">
        <v>0</v>
      </c>
      <c r="E268" s="62"/>
    </row>
    <row r="269" spans="1:5" s="54" customFormat="1">
      <c r="A269" s="62" t="s">
        <v>401</v>
      </c>
      <c r="B269" s="100">
        <v>3000000</v>
      </c>
      <c r="C269" s="100">
        <v>0</v>
      </c>
      <c r="D269" s="100">
        <v>3000000</v>
      </c>
      <c r="E269" s="62"/>
    </row>
    <row r="270" spans="1:5" s="54" customFormat="1">
      <c r="A270" s="62" t="s">
        <v>402</v>
      </c>
      <c r="B270" s="100">
        <v>4000000</v>
      </c>
      <c r="C270" s="100">
        <v>0</v>
      </c>
      <c r="D270" s="100">
        <v>4000000</v>
      </c>
      <c r="E270" s="62"/>
    </row>
    <row r="271" spans="1:5" s="54" customFormat="1">
      <c r="A271" s="62" t="s">
        <v>403</v>
      </c>
      <c r="B271" s="100">
        <v>2000000</v>
      </c>
      <c r="C271" s="100">
        <v>0</v>
      </c>
      <c r="D271" s="100">
        <v>2000000</v>
      </c>
      <c r="E271" s="62"/>
    </row>
    <row r="272" spans="1:5" s="54" customFormat="1">
      <c r="A272" s="62" t="s">
        <v>404</v>
      </c>
      <c r="B272" s="100">
        <v>0</v>
      </c>
      <c r="C272" s="100">
        <v>0</v>
      </c>
      <c r="D272" s="100">
        <v>0</v>
      </c>
      <c r="E272" s="62"/>
    </row>
    <row r="273" spans="1:5" s="54" customFormat="1">
      <c r="A273" s="62" t="s">
        <v>405</v>
      </c>
      <c r="B273" s="100">
        <v>0</v>
      </c>
      <c r="C273" s="100">
        <v>0</v>
      </c>
      <c r="D273" s="100">
        <v>0</v>
      </c>
      <c r="E273" s="62"/>
    </row>
    <row r="274" spans="1:5" s="54" customFormat="1">
      <c r="A274" s="62" t="s">
        <v>406</v>
      </c>
      <c r="B274" s="100">
        <v>0</v>
      </c>
      <c r="C274" s="100">
        <v>0</v>
      </c>
      <c r="D274" s="100">
        <v>0</v>
      </c>
      <c r="E274" s="62"/>
    </row>
    <row r="275" spans="1:5" s="54" customFormat="1">
      <c r="A275" s="62" t="s">
        <v>407</v>
      </c>
      <c r="B275" s="100">
        <v>0</v>
      </c>
      <c r="C275" s="100">
        <v>0</v>
      </c>
      <c r="D275" s="100">
        <v>0</v>
      </c>
      <c r="E275" s="62"/>
    </row>
    <row r="276" spans="1:5" s="54" customFormat="1">
      <c r="A276" s="62" t="s">
        <v>408</v>
      </c>
      <c r="B276" s="100">
        <v>0</v>
      </c>
      <c r="C276" s="100">
        <v>0</v>
      </c>
      <c r="D276" s="100">
        <v>0</v>
      </c>
      <c r="E276" s="62"/>
    </row>
    <row r="277" spans="1:5" s="54" customFormat="1">
      <c r="A277" s="62" t="s">
        <v>409</v>
      </c>
      <c r="B277" s="100">
        <v>0</v>
      </c>
      <c r="C277" s="100">
        <v>0</v>
      </c>
      <c r="D277" s="100">
        <v>0</v>
      </c>
      <c r="E277" s="62"/>
    </row>
    <row r="278" spans="1:5" s="54" customFormat="1">
      <c r="A278" s="62" t="s">
        <v>410</v>
      </c>
      <c r="B278" s="100">
        <v>0</v>
      </c>
      <c r="C278" s="100">
        <v>0</v>
      </c>
      <c r="D278" s="100">
        <v>0</v>
      </c>
      <c r="E278" s="62"/>
    </row>
    <row r="279" spans="1:5" s="54" customFormat="1">
      <c r="A279" s="62" t="s">
        <v>411</v>
      </c>
      <c r="B279" s="100">
        <v>0</v>
      </c>
      <c r="C279" s="100">
        <v>0</v>
      </c>
      <c r="D279" s="100">
        <v>0</v>
      </c>
      <c r="E279" s="62"/>
    </row>
    <row r="280" spans="1:5" s="54" customFormat="1">
      <c r="A280" s="62" t="s">
        <v>412</v>
      </c>
      <c r="B280" s="100">
        <v>0</v>
      </c>
      <c r="C280" s="100">
        <v>0</v>
      </c>
      <c r="D280" s="100">
        <v>0</v>
      </c>
      <c r="E280" s="62"/>
    </row>
    <row r="281" spans="1:5" s="54" customFormat="1">
      <c r="A281" s="62" t="s">
        <v>413</v>
      </c>
      <c r="B281" s="100">
        <v>0</v>
      </c>
      <c r="C281" s="100">
        <v>0</v>
      </c>
      <c r="D281" s="100">
        <v>0</v>
      </c>
      <c r="E281" s="62"/>
    </row>
    <row r="282" spans="1:5" s="54" customFormat="1">
      <c r="A282" s="62" t="s">
        <v>414</v>
      </c>
      <c r="B282" s="100">
        <v>0</v>
      </c>
      <c r="C282" s="100">
        <v>0</v>
      </c>
      <c r="D282" s="100">
        <v>0</v>
      </c>
      <c r="E282" s="62"/>
    </row>
    <row r="283" spans="1:5" s="54" customFormat="1">
      <c r="A283" s="62" t="s">
        <v>415</v>
      </c>
      <c r="B283" s="100">
        <v>8000000</v>
      </c>
      <c r="C283" s="100">
        <v>0</v>
      </c>
      <c r="D283" s="100">
        <v>8000000</v>
      </c>
      <c r="E283" s="62"/>
    </row>
    <row r="284" spans="1:5" s="54" customFormat="1">
      <c r="A284" s="62" t="s">
        <v>416</v>
      </c>
      <c r="B284" s="100">
        <v>6000000</v>
      </c>
      <c r="C284" s="100">
        <v>0</v>
      </c>
      <c r="D284" s="100">
        <v>6000000</v>
      </c>
      <c r="E284" s="62"/>
    </row>
    <row r="285" spans="1:5" s="54" customFormat="1">
      <c r="A285" s="62" t="s">
        <v>417</v>
      </c>
      <c r="B285" s="100">
        <v>0</v>
      </c>
      <c r="C285" s="100">
        <v>0</v>
      </c>
      <c r="D285" s="100">
        <v>0</v>
      </c>
      <c r="E285" s="62"/>
    </row>
    <row r="286" spans="1:5" s="54" customFormat="1">
      <c r="A286" s="62" t="s">
        <v>418</v>
      </c>
      <c r="B286" s="100">
        <v>5000000</v>
      </c>
      <c r="C286" s="100">
        <v>0</v>
      </c>
      <c r="D286" s="100">
        <v>5000000</v>
      </c>
      <c r="E286" s="62"/>
    </row>
    <row r="287" spans="1:5" s="54" customFormat="1">
      <c r="A287" s="62" t="s">
        <v>419</v>
      </c>
      <c r="B287" s="100">
        <v>0</v>
      </c>
      <c r="C287" s="100">
        <v>0</v>
      </c>
      <c r="D287" s="100">
        <v>0</v>
      </c>
      <c r="E287" s="62"/>
    </row>
    <row r="288" spans="1:5" s="54" customFormat="1">
      <c r="A288" s="62" t="s">
        <v>420</v>
      </c>
      <c r="B288" s="100">
        <v>8000000</v>
      </c>
      <c r="C288" s="100">
        <v>0</v>
      </c>
      <c r="D288" s="100">
        <v>8000000</v>
      </c>
      <c r="E288" s="62"/>
    </row>
    <row r="289" spans="1:5" s="54" customFormat="1">
      <c r="A289" s="62" t="s">
        <v>421</v>
      </c>
      <c r="B289" s="100">
        <v>15000000</v>
      </c>
      <c r="C289" s="100">
        <v>0</v>
      </c>
      <c r="D289" s="100">
        <v>15000000</v>
      </c>
      <c r="E289" s="62"/>
    </row>
    <row r="290" spans="1:5" s="54" customFormat="1">
      <c r="A290" s="62" t="s">
        <v>422</v>
      </c>
      <c r="B290" s="100">
        <v>2000000</v>
      </c>
      <c r="C290" s="100">
        <v>0</v>
      </c>
      <c r="D290" s="100">
        <v>2000000</v>
      </c>
      <c r="E290" s="62"/>
    </row>
    <row r="291" spans="1:5" s="54" customFormat="1">
      <c r="A291" s="62" t="s">
        <v>423</v>
      </c>
      <c r="B291" s="100">
        <v>0</v>
      </c>
      <c r="C291" s="100">
        <v>0</v>
      </c>
      <c r="D291" s="100">
        <v>0</v>
      </c>
      <c r="E291" s="62"/>
    </row>
    <row r="292" spans="1:5" s="54" customFormat="1">
      <c r="A292" s="62" t="s">
        <v>424</v>
      </c>
      <c r="B292" s="100">
        <v>5000000</v>
      </c>
      <c r="C292" s="100">
        <v>0</v>
      </c>
      <c r="D292" s="100">
        <v>5000000</v>
      </c>
      <c r="E292" s="62"/>
    </row>
    <row r="293" spans="1:5" s="54" customFormat="1">
      <c r="A293" s="62" t="s">
        <v>425</v>
      </c>
      <c r="B293" s="100">
        <v>0</v>
      </c>
      <c r="C293" s="100">
        <v>0</v>
      </c>
      <c r="D293" s="100">
        <v>0</v>
      </c>
      <c r="E293" s="62"/>
    </row>
    <row r="294" spans="1:5" s="54" customFormat="1">
      <c r="A294" s="62" t="s">
        <v>426</v>
      </c>
      <c r="B294" s="100">
        <v>9335000</v>
      </c>
      <c r="C294" s="100">
        <v>0</v>
      </c>
      <c r="D294" s="100">
        <v>9335000</v>
      </c>
      <c r="E294" s="62"/>
    </row>
    <row r="295" spans="1:5" s="54" customFormat="1">
      <c r="A295" s="62" t="s">
        <v>427</v>
      </c>
      <c r="B295" s="100">
        <v>0</v>
      </c>
      <c r="C295" s="100">
        <v>0</v>
      </c>
      <c r="D295" s="100">
        <v>0</v>
      </c>
      <c r="E295" s="62"/>
    </row>
    <row r="296" spans="1:5" s="54" customFormat="1">
      <c r="A296" s="62" t="s">
        <v>218</v>
      </c>
      <c r="B296" s="100">
        <v>762737498</v>
      </c>
      <c r="C296" s="100">
        <v>381549846</v>
      </c>
      <c r="D296" s="100">
        <v>381187652</v>
      </c>
      <c r="E296" s="62"/>
    </row>
    <row r="297" spans="1:5">
      <c r="A297" s="70" t="s">
        <v>428</v>
      </c>
      <c r="B297" s="71">
        <f>SUM(B185:B296)</f>
        <v>1935539952</v>
      </c>
      <c r="C297" s="71">
        <f t="shared" ref="C297:D297" si="8">SUM(C185:C296)</f>
        <v>605708226</v>
      </c>
      <c r="D297" s="71">
        <f t="shared" si="8"/>
        <v>1329831726</v>
      </c>
      <c r="E297" s="72"/>
    </row>
    <row r="298" spans="1:5">
      <c r="A298" s="59" t="s">
        <v>429</v>
      </c>
      <c r="B298" s="99"/>
      <c r="C298" s="99"/>
      <c r="D298" s="99"/>
      <c r="E298" s="72"/>
    </row>
    <row r="299" spans="1:5" s="54" customFormat="1">
      <c r="A299" s="62" t="s">
        <v>430</v>
      </c>
      <c r="B299" s="100">
        <v>157310953</v>
      </c>
      <c r="C299" s="100">
        <v>0</v>
      </c>
      <c r="D299" s="100">
        <v>157310953</v>
      </c>
      <c r="E299" s="62"/>
    </row>
    <row r="300" spans="1:5" s="54" customFormat="1">
      <c r="A300" s="62" t="s">
        <v>431</v>
      </c>
      <c r="B300" s="100">
        <v>50000000</v>
      </c>
      <c r="C300" s="100">
        <v>0</v>
      </c>
      <c r="D300" s="100">
        <v>50000000</v>
      </c>
      <c r="E300" s="62"/>
    </row>
    <row r="301" spans="1:5" s="54" customFormat="1">
      <c r="A301" s="62" t="s">
        <v>432</v>
      </c>
      <c r="B301" s="100">
        <v>152911091</v>
      </c>
      <c r="C301" s="100">
        <v>0</v>
      </c>
      <c r="D301" s="100">
        <v>152911091</v>
      </c>
      <c r="E301" s="62"/>
    </row>
    <row r="302" spans="1:5" s="54" customFormat="1">
      <c r="A302" s="62" t="s">
        <v>433</v>
      </c>
      <c r="B302" s="100">
        <v>0</v>
      </c>
      <c r="C302" s="100">
        <v>0</v>
      </c>
      <c r="D302" s="100">
        <v>0</v>
      </c>
      <c r="E302" s="62"/>
    </row>
    <row r="303" spans="1:5" s="54" customFormat="1">
      <c r="A303" s="62" t="s">
        <v>606</v>
      </c>
      <c r="B303" s="100">
        <v>50000000</v>
      </c>
      <c r="C303" s="100">
        <v>0</v>
      </c>
      <c r="D303" s="100">
        <v>50000000</v>
      </c>
      <c r="E303" s="62"/>
    </row>
    <row r="304" spans="1:5" s="54" customFormat="1">
      <c r="A304" s="62" t="s">
        <v>434</v>
      </c>
      <c r="B304" s="100">
        <v>0</v>
      </c>
      <c r="C304" s="100">
        <v>0</v>
      </c>
      <c r="D304" s="100">
        <v>0</v>
      </c>
      <c r="E304" s="62"/>
    </row>
    <row r="305" spans="1:5" s="54" customFormat="1">
      <c r="A305" s="62" t="s">
        <v>435</v>
      </c>
      <c r="B305" s="100">
        <v>0</v>
      </c>
      <c r="C305" s="100">
        <v>0</v>
      </c>
      <c r="D305" s="100">
        <v>0</v>
      </c>
      <c r="E305" s="62"/>
    </row>
    <row r="306" spans="1:5" s="54" customFormat="1">
      <c r="A306" s="62" t="s">
        <v>436</v>
      </c>
      <c r="B306" s="100">
        <v>0</v>
      </c>
      <c r="C306" s="100">
        <v>0</v>
      </c>
      <c r="D306" s="100">
        <v>0</v>
      </c>
      <c r="E306" s="62"/>
    </row>
    <row r="307" spans="1:5" s="54" customFormat="1">
      <c r="A307" s="62" t="s">
        <v>437</v>
      </c>
      <c r="B307" s="100">
        <v>0</v>
      </c>
      <c r="C307" s="100">
        <v>0</v>
      </c>
      <c r="D307" s="100">
        <v>0</v>
      </c>
      <c r="E307" s="62"/>
    </row>
    <row r="308" spans="1:5" s="54" customFormat="1">
      <c r="A308" s="62" t="s">
        <v>438</v>
      </c>
      <c r="B308" s="100">
        <v>0</v>
      </c>
      <c r="C308" s="100">
        <v>0</v>
      </c>
      <c r="D308" s="100">
        <v>0</v>
      </c>
      <c r="E308" s="62"/>
    </row>
    <row r="309" spans="1:5" s="54" customFormat="1">
      <c r="A309" s="62" t="s">
        <v>439</v>
      </c>
      <c r="B309" s="100">
        <v>0</v>
      </c>
      <c r="C309" s="100">
        <v>0</v>
      </c>
      <c r="D309" s="100">
        <v>0</v>
      </c>
      <c r="E309" s="62"/>
    </row>
    <row r="310" spans="1:5" s="54" customFormat="1">
      <c r="A310" s="62" t="s">
        <v>440</v>
      </c>
      <c r="B310" s="100">
        <v>0</v>
      </c>
      <c r="C310" s="100">
        <v>0</v>
      </c>
      <c r="D310" s="100">
        <v>0</v>
      </c>
      <c r="E310" s="62"/>
    </row>
    <row r="311" spans="1:5" s="54" customFormat="1">
      <c r="A311" s="62" t="s">
        <v>441</v>
      </c>
      <c r="B311" s="100">
        <v>0</v>
      </c>
      <c r="C311" s="100">
        <v>0</v>
      </c>
      <c r="D311" s="100">
        <v>0</v>
      </c>
      <c r="E311" s="62"/>
    </row>
    <row r="312" spans="1:5" s="54" customFormat="1">
      <c r="A312" s="62" t="s">
        <v>442</v>
      </c>
      <c r="B312" s="100">
        <v>0</v>
      </c>
      <c r="C312" s="100">
        <v>0</v>
      </c>
      <c r="D312" s="100">
        <v>0</v>
      </c>
      <c r="E312" s="62"/>
    </row>
    <row r="313" spans="1:5" s="54" customFormat="1">
      <c r="A313" s="62" t="s">
        <v>443</v>
      </c>
      <c r="B313" s="100">
        <v>0</v>
      </c>
      <c r="C313" s="100">
        <v>0</v>
      </c>
      <c r="D313" s="100">
        <v>0</v>
      </c>
      <c r="E313" s="62"/>
    </row>
    <row r="314" spans="1:5" s="54" customFormat="1">
      <c r="A314" s="62" t="s">
        <v>444</v>
      </c>
      <c r="B314" s="100">
        <v>0</v>
      </c>
      <c r="C314" s="100">
        <v>0</v>
      </c>
      <c r="D314" s="100">
        <v>0</v>
      </c>
      <c r="E314" s="62"/>
    </row>
    <row r="315" spans="1:5" s="54" customFormat="1">
      <c r="A315" s="62" t="s">
        <v>445</v>
      </c>
      <c r="B315" s="100">
        <v>0</v>
      </c>
      <c r="C315" s="100">
        <v>0</v>
      </c>
      <c r="D315" s="100">
        <v>0</v>
      </c>
      <c r="E315" s="62"/>
    </row>
    <row r="316" spans="1:5" s="54" customFormat="1">
      <c r="A316" s="62" t="s">
        <v>446</v>
      </c>
      <c r="B316" s="100">
        <v>0</v>
      </c>
      <c r="C316" s="100">
        <v>0</v>
      </c>
      <c r="D316" s="100">
        <v>0</v>
      </c>
      <c r="E316" s="62"/>
    </row>
    <row r="317" spans="1:5" s="54" customFormat="1">
      <c r="A317" s="62" t="s">
        <v>447</v>
      </c>
      <c r="B317" s="100">
        <v>0</v>
      </c>
      <c r="C317" s="100">
        <v>0</v>
      </c>
      <c r="D317" s="100">
        <v>0</v>
      </c>
      <c r="E317" s="62"/>
    </row>
    <row r="318" spans="1:5" s="54" customFormat="1">
      <c r="A318" s="62" t="s">
        <v>448</v>
      </c>
      <c r="B318" s="100">
        <v>0</v>
      </c>
      <c r="C318" s="100">
        <v>0</v>
      </c>
      <c r="D318" s="100">
        <v>0</v>
      </c>
      <c r="E318" s="62"/>
    </row>
    <row r="319" spans="1:5" s="54" customFormat="1">
      <c r="A319" s="62" t="s">
        <v>449</v>
      </c>
      <c r="B319" s="100">
        <v>0</v>
      </c>
      <c r="C319" s="100">
        <v>0</v>
      </c>
      <c r="D319" s="100">
        <v>0</v>
      </c>
      <c r="E319" s="62"/>
    </row>
    <row r="320" spans="1:5" s="54" customFormat="1">
      <c r="A320" s="62" t="s">
        <v>450</v>
      </c>
      <c r="B320" s="100">
        <v>0</v>
      </c>
      <c r="C320" s="100">
        <v>0</v>
      </c>
      <c r="D320" s="100">
        <v>0</v>
      </c>
      <c r="E320" s="62"/>
    </row>
    <row r="321" spans="1:5" s="54" customFormat="1">
      <c r="A321" s="62" t="s">
        <v>451</v>
      </c>
      <c r="B321" s="100">
        <v>0</v>
      </c>
      <c r="C321" s="100">
        <v>0</v>
      </c>
      <c r="D321" s="100">
        <v>0</v>
      </c>
      <c r="E321" s="62"/>
    </row>
    <row r="322" spans="1:5" s="54" customFormat="1">
      <c r="A322" s="62" t="s">
        <v>452</v>
      </c>
      <c r="B322" s="100">
        <v>0</v>
      </c>
      <c r="C322" s="100">
        <v>0</v>
      </c>
      <c r="D322" s="100">
        <v>0</v>
      </c>
      <c r="E322" s="62"/>
    </row>
    <row r="323" spans="1:5" s="54" customFormat="1">
      <c r="A323" s="62" t="s">
        <v>453</v>
      </c>
      <c r="B323" s="100">
        <v>0</v>
      </c>
      <c r="C323" s="100">
        <v>0</v>
      </c>
      <c r="D323" s="100">
        <v>0</v>
      </c>
      <c r="E323" s="62"/>
    </row>
    <row r="324" spans="1:5" s="54" customFormat="1">
      <c r="A324" s="62" t="s">
        <v>454</v>
      </c>
      <c r="B324" s="100">
        <v>0</v>
      </c>
      <c r="C324" s="100">
        <v>0</v>
      </c>
      <c r="D324" s="100">
        <v>0</v>
      </c>
      <c r="E324" s="62"/>
    </row>
    <row r="325" spans="1:5" s="54" customFormat="1">
      <c r="A325" s="62" t="s">
        <v>455</v>
      </c>
      <c r="B325" s="100">
        <v>0</v>
      </c>
      <c r="C325" s="100">
        <v>0</v>
      </c>
      <c r="D325" s="100">
        <v>0</v>
      </c>
      <c r="E325" s="62"/>
    </row>
    <row r="326" spans="1:5" s="54" customFormat="1">
      <c r="A326" s="62" t="s">
        <v>456</v>
      </c>
      <c r="B326" s="100">
        <v>0</v>
      </c>
      <c r="C326" s="100">
        <v>0</v>
      </c>
      <c r="D326" s="100">
        <v>0</v>
      </c>
      <c r="E326" s="62"/>
    </row>
    <row r="327" spans="1:5" s="54" customFormat="1">
      <c r="A327" s="62" t="s">
        <v>457</v>
      </c>
      <c r="B327" s="100">
        <v>0</v>
      </c>
      <c r="C327" s="100">
        <v>0</v>
      </c>
      <c r="D327" s="100">
        <v>0</v>
      </c>
      <c r="E327" s="62"/>
    </row>
    <row r="328" spans="1:5" s="54" customFormat="1">
      <c r="A328" s="62" t="s">
        <v>458</v>
      </c>
      <c r="B328" s="100">
        <v>0</v>
      </c>
      <c r="C328" s="100">
        <v>0</v>
      </c>
      <c r="D328" s="100">
        <v>0</v>
      </c>
      <c r="E328" s="62"/>
    </row>
    <row r="329" spans="1:5" s="54" customFormat="1">
      <c r="A329" s="62" t="s">
        <v>459</v>
      </c>
      <c r="B329" s="100">
        <v>0</v>
      </c>
      <c r="C329" s="100">
        <v>0</v>
      </c>
      <c r="D329" s="100">
        <v>0</v>
      </c>
      <c r="E329" s="62"/>
    </row>
    <row r="330" spans="1:5" s="54" customFormat="1">
      <c r="A330" s="62" t="s">
        <v>460</v>
      </c>
      <c r="B330" s="100">
        <v>0</v>
      </c>
      <c r="C330" s="100">
        <v>0</v>
      </c>
      <c r="D330" s="100">
        <v>0</v>
      </c>
      <c r="E330" s="62"/>
    </row>
    <row r="331" spans="1:5" s="54" customFormat="1">
      <c r="A331" s="62" t="s">
        <v>461</v>
      </c>
      <c r="B331" s="100">
        <v>0</v>
      </c>
      <c r="C331" s="100">
        <v>0</v>
      </c>
      <c r="D331" s="100">
        <v>0</v>
      </c>
      <c r="E331" s="62"/>
    </row>
    <row r="332" spans="1:5" s="54" customFormat="1">
      <c r="A332" s="62" t="s">
        <v>462</v>
      </c>
      <c r="B332" s="100">
        <v>0</v>
      </c>
      <c r="C332" s="100">
        <v>0</v>
      </c>
      <c r="D332" s="100">
        <v>0</v>
      </c>
      <c r="E332" s="62"/>
    </row>
    <row r="333" spans="1:5" s="54" customFormat="1">
      <c r="A333" s="62" t="s">
        <v>463</v>
      </c>
      <c r="B333" s="100">
        <v>0</v>
      </c>
      <c r="C333" s="100">
        <v>0</v>
      </c>
      <c r="D333" s="100">
        <v>0</v>
      </c>
      <c r="E333" s="62"/>
    </row>
    <row r="334" spans="1:5" s="54" customFormat="1">
      <c r="A334" s="62" t="s">
        <v>464</v>
      </c>
      <c r="B334" s="100">
        <v>0</v>
      </c>
      <c r="C334" s="100">
        <v>0</v>
      </c>
      <c r="D334" s="100">
        <v>0</v>
      </c>
      <c r="E334" s="62"/>
    </row>
    <row r="335" spans="1:5" s="54" customFormat="1">
      <c r="A335" s="62" t="s">
        <v>465</v>
      </c>
      <c r="B335" s="100">
        <v>0</v>
      </c>
      <c r="C335" s="100">
        <v>0</v>
      </c>
      <c r="D335" s="100">
        <v>0</v>
      </c>
      <c r="E335" s="62"/>
    </row>
    <row r="336" spans="1:5" s="54" customFormat="1">
      <c r="A336" s="62" t="s">
        <v>466</v>
      </c>
      <c r="B336" s="100">
        <v>0</v>
      </c>
      <c r="C336" s="100">
        <v>0</v>
      </c>
      <c r="D336" s="100">
        <v>0</v>
      </c>
      <c r="E336" s="62"/>
    </row>
    <row r="337" spans="1:5" s="54" customFormat="1">
      <c r="A337" s="62" t="s">
        <v>467</v>
      </c>
      <c r="B337" s="100">
        <v>0</v>
      </c>
      <c r="C337" s="100">
        <v>0</v>
      </c>
      <c r="D337" s="100">
        <v>0</v>
      </c>
      <c r="E337" s="62"/>
    </row>
    <row r="338" spans="1:5" s="54" customFormat="1">
      <c r="A338" s="62" t="s">
        <v>468</v>
      </c>
      <c r="B338" s="100">
        <v>0</v>
      </c>
      <c r="C338" s="100">
        <v>0</v>
      </c>
      <c r="D338" s="100">
        <v>0</v>
      </c>
      <c r="E338" s="62"/>
    </row>
    <row r="339" spans="1:5" s="54" customFormat="1">
      <c r="A339" s="62" t="s">
        <v>469</v>
      </c>
      <c r="B339" s="100">
        <v>0</v>
      </c>
      <c r="C339" s="100">
        <v>0</v>
      </c>
      <c r="D339" s="100">
        <v>0</v>
      </c>
      <c r="E339" s="62"/>
    </row>
    <row r="340" spans="1:5" s="54" customFormat="1">
      <c r="A340" s="62" t="s">
        <v>470</v>
      </c>
      <c r="B340" s="100">
        <v>0</v>
      </c>
      <c r="C340" s="100">
        <v>0</v>
      </c>
      <c r="D340" s="100">
        <v>0</v>
      </c>
      <c r="E340" s="62"/>
    </row>
    <row r="341" spans="1:5" s="54" customFormat="1">
      <c r="A341" s="62" t="s">
        <v>471</v>
      </c>
      <c r="B341" s="100">
        <v>0</v>
      </c>
      <c r="C341" s="100">
        <v>0</v>
      </c>
      <c r="D341" s="100">
        <v>0</v>
      </c>
      <c r="E341" s="62"/>
    </row>
    <row r="342" spans="1:5" s="54" customFormat="1">
      <c r="A342" s="62" t="s">
        <v>472</v>
      </c>
      <c r="B342" s="100">
        <v>0</v>
      </c>
      <c r="C342" s="100">
        <v>0</v>
      </c>
      <c r="D342" s="100">
        <v>0</v>
      </c>
      <c r="E342" s="62"/>
    </row>
    <row r="343" spans="1:5" s="54" customFormat="1">
      <c r="A343" s="62" t="s">
        <v>473</v>
      </c>
      <c r="B343" s="100">
        <v>0</v>
      </c>
      <c r="C343" s="100">
        <v>0</v>
      </c>
      <c r="D343" s="100">
        <v>0</v>
      </c>
      <c r="E343" s="62"/>
    </row>
    <row r="344" spans="1:5" s="54" customFormat="1">
      <c r="A344" s="62" t="s">
        <v>474</v>
      </c>
      <c r="B344" s="100">
        <v>0</v>
      </c>
      <c r="C344" s="100">
        <v>0</v>
      </c>
      <c r="D344" s="100">
        <v>0</v>
      </c>
      <c r="E344" s="62"/>
    </row>
    <row r="345" spans="1:5" s="54" customFormat="1">
      <c r="A345" s="62" t="s">
        <v>607</v>
      </c>
      <c r="B345" s="100">
        <v>0</v>
      </c>
      <c r="C345" s="100">
        <v>0</v>
      </c>
      <c r="D345" s="100">
        <v>0</v>
      </c>
      <c r="E345" s="62"/>
    </row>
    <row r="346" spans="1:5" s="54" customFormat="1">
      <c r="A346" s="62" t="s">
        <v>608</v>
      </c>
      <c r="B346" s="100">
        <v>0</v>
      </c>
      <c r="C346" s="100">
        <v>0</v>
      </c>
      <c r="D346" s="100">
        <v>0</v>
      </c>
      <c r="E346" s="62"/>
    </row>
    <row r="347" spans="1:5" s="54" customFormat="1">
      <c r="A347" s="62" t="s">
        <v>475</v>
      </c>
      <c r="B347" s="100">
        <v>0</v>
      </c>
      <c r="C347" s="100">
        <v>0</v>
      </c>
      <c r="D347" s="100">
        <v>0</v>
      </c>
      <c r="E347" s="62"/>
    </row>
    <row r="348" spans="1:5" s="54" customFormat="1">
      <c r="A348" s="62" t="s">
        <v>476</v>
      </c>
      <c r="B348" s="100">
        <v>0</v>
      </c>
      <c r="C348" s="100">
        <v>0</v>
      </c>
      <c r="D348" s="100">
        <v>0</v>
      </c>
      <c r="E348" s="62"/>
    </row>
    <row r="349" spans="1:5" s="54" customFormat="1">
      <c r="A349" s="62" t="s">
        <v>609</v>
      </c>
      <c r="B349" s="100">
        <v>0</v>
      </c>
      <c r="C349" s="100">
        <v>0</v>
      </c>
      <c r="D349" s="100">
        <v>0</v>
      </c>
      <c r="E349" s="62"/>
    </row>
    <row r="350" spans="1:5" s="54" customFormat="1">
      <c r="A350" s="62" t="s">
        <v>477</v>
      </c>
      <c r="B350" s="100">
        <v>0</v>
      </c>
      <c r="C350" s="100">
        <v>0</v>
      </c>
      <c r="D350" s="100">
        <v>0</v>
      </c>
      <c r="E350" s="62"/>
    </row>
    <row r="351" spans="1:5" s="54" customFormat="1">
      <c r="A351" s="62" t="s">
        <v>478</v>
      </c>
      <c r="B351" s="100">
        <v>0</v>
      </c>
      <c r="C351" s="100">
        <v>0</v>
      </c>
      <c r="D351" s="100">
        <v>0</v>
      </c>
      <c r="E351" s="62"/>
    </row>
    <row r="352" spans="1:5" s="54" customFormat="1">
      <c r="A352" s="62" t="s">
        <v>479</v>
      </c>
      <c r="B352" s="100">
        <v>0</v>
      </c>
      <c r="C352" s="100">
        <v>0</v>
      </c>
      <c r="D352" s="100">
        <v>0</v>
      </c>
      <c r="E352" s="62"/>
    </row>
    <row r="353" spans="1:5" s="54" customFormat="1">
      <c r="A353" s="62" t="s">
        <v>480</v>
      </c>
      <c r="B353" s="100">
        <v>0</v>
      </c>
      <c r="C353" s="100">
        <v>0</v>
      </c>
      <c r="D353" s="100">
        <v>0</v>
      </c>
      <c r="E353" s="62"/>
    </row>
    <row r="354" spans="1:5" s="54" customFormat="1">
      <c r="A354" s="62" t="s">
        <v>481</v>
      </c>
      <c r="B354" s="100">
        <v>0</v>
      </c>
      <c r="C354" s="100">
        <v>0</v>
      </c>
      <c r="D354" s="100">
        <v>0</v>
      </c>
      <c r="E354" s="62"/>
    </row>
    <row r="355" spans="1:5" s="54" customFormat="1">
      <c r="A355" s="62" t="s">
        <v>482</v>
      </c>
      <c r="B355" s="100">
        <v>0</v>
      </c>
      <c r="C355" s="100">
        <v>0</v>
      </c>
      <c r="D355" s="100">
        <v>0</v>
      </c>
      <c r="E355" s="62"/>
    </row>
    <row r="356" spans="1:5" s="54" customFormat="1">
      <c r="A356" s="62" t="s">
        <v>483</v>
      </c>
      <c r="B356" s="100">
        <v>0</v>
      </c>
      <c r="C356" s="100">
        <v>0</v>
      </c>
      <c r="D356" s="100">
        <v>0</v>
      </c>
      <c r="E356" s="62"/>
    </row>
    <row r="357" spans="1:5" s="54" customFormat="1">
      <c r="A357" s="62" t="s">
        <v>484</v>
      </c>
      <c r="B357" s="100">
        <v>0</v>
      </c>
      <c r="C357" s="100">
        <v>0</v>
      </c>
      <c r="D357" s="100">
        <v>0</v>
      </c>
      <c r="E357" s="62"/>
    </row>
    <row r="358" spans="1:5" s="54" customFormat="1">
      <c r="A358" s="62" t="s">
        <v>485</v>
      </c>
      <c r="B358" s="100">
        <v>0</v>
      </c>
      <c r="C358" s="100">
        <v>0</v>
      </c>
      <c r="D358" s="100">
        <v>0</v>
      </c>
      <c r="E358" s="62"/>
    </row>
    <row r="359" spans="1:5" s="54" customFormat="1">
      <c r="A359" s="62" t="s">
        <v>486</v>
      </c>
      <c r="B359" s="100">
        <v>0</v>
      </c>
      <c r="C359" s="100">
        <v>0</v>
      </c>
      <c r="D359" s="100">
        <v>0</v>
      </c>
      <c r="E359" s="62"/>
    </row>
    <row r="360" spans="1:5" s="54" customFormat="1">
      <c r="A360" s="62" t="s">
        <v>487</v>
      </c>
      <c r="B360" s="100">
        <v>0</v>
      </c>
      <c r="C360" s="100">
        <v>0</v>
      </c>
      <c r="D360" s="100">
        <v>0</v>
      </c>
      <c r="E360" s="62"/>
    </row>
    <row r="361" spans="1:5" s="54" customFormat="1">
      <c r="A361" s="62" t="s">
        <v>488</v>
      </c>
      <c r="B361" s="100">
        <v>0</v>
      </c>
      <c r="C361" s="100">
        <v>0</v>
      </c>
      <c r="D361" s="100">
        <v>0</v>
      </c>
      <c r="E361" s="62"/>
    </row>
    <row r="362" spans="1:5" s="54" customFormat="1">
      <c r="A362" s="62" t="s">
        <v>489</v>
      </c>
      <c r="B362" s="100">
        <v>0</v>
      </c>
      <c r="C362" s="100">
        <v>0</v>
      </c>
      <c r="D362" s="100">
        <v>0</v>
      </c>
      <c r="E362" s="62"/>
    </row>
    <row r="363" spans="1:5" s="54" customFormat="1">
      <c r="A363" s="62" t="s">
        <v>490</v>
      </c>
      <c r="B363" s="100">
        <v>0</v>
      </c>
      <c r="C363" s="100">
        <v>0</v>
      </c>
      <c r="D363" s="100">
        <v>0</v>
      </c>
      <c r="E363" s="62"/>
    </row>
    <row r="364" spans="1:5" s="54" customFormat="1">
      <c r="A364" s="62" t="s">
        <v>491</v>
      </c>
      <c r="B364" s="100">
        <v>0</v>
      </c>
      <c r="C364" s="100">
        <v>0</v>
      </c>
      <c r="D364" s="100">
        <v>0</v>
      </c>
      <c r="E364" s="62"/>
    </row>
    <row r="365" spans="1:5" s="54" customFormat="1">
      <c r="A365" s="62" t="s">
        <v>492</v>
      </c>
      <c r="B365" s="100">
        <v>0</v>
      </c>
      <c r="C365" s="100">
        <v>0</v>
      </c>
      <c r="D365" s="100">
        <v>0</v>
      </c>
      <c r="E365" s="62"/>
    </row>
    <row r="366" spans="1:5" s="54" customFormat="1">
      <c r="A366" s="62" t="s">
        <v>493</v>
      </c>
      <c r="B366" s="100">
        <v>0</v>
      </c>
      <c r="C366" s="100">
        <v>0</v>
      </c>
      <c r="D366" s="100">
        <v>0</v>
      </c>
      <c r="E366" s="62"/>
    </row>
    <row r="367" spans="1:5" s="54" customFormat="1">
      <c r="A367" s="62" t="s">
        <v>494</v>
      </c>
      <c r="B367" s="100">
        <v>0</v>
      </c>
      <c r="C367" s="100">
        <v>0</v>
      </c>
      <c r="D367" s="100">
        <v>0</v>
      </c>
      <c r="E367" s="62"/>
    </row>
    <row r="368" spans="1:5" s="54" customFormat="1">
      <c r="A368" s="62" t="s">
        <v>495</v>
      </c>
      <c r="B368" s="100">
        <v>0</v>
      </c>
      <c r="C368" s="100">
        <v>0</v>
      </c>
      <c r="D368" s="100">
        <v>0</v>
      </c>
      <c r="E368" s="62"/>
    </row>
    <row r="369" spans="1:5" s="54" customFormat="1">
      <c r="A369" s="62" t="s">
        <v>496</v>
      </c>
      <c r="B369" s="100">
        <v>0</v>
      </c>
      <c r="C369" s="100">
        <v>0</v>
      </c>
      <c r="D369" s="100">
        <v>0</v>
      </c>
      <c r="E369" s="62"/>
    </row>
    <row r="370" spans="1:5" s="54" customFormat="1">
      <c r="A370" s="62" t="s">
        <v>497</v>
      </c>
      <c r="B370" s="100">
        <v>0</v>
      </c>
      <c r="C370" s="100">
        <v>0</v>
      </c>
      <c r="D370" s="100">
        <v>0</v>
      </c>
      <c r="E370" s="62"/>
    </row>
    <row r="371" spans="1:5" s="54" customFormat="1">
      <c r="A371" s="62" t="s">
        <v>498</v>
      </c>
      <c r="B371" s="100">
        <v>0</v>
      </c>
      <c r="C371" s="100">
        <v>0</v>
      </c>
      <c r="D371" s="100">
        <v>0</v>
      </c>
      <c r="E371" s="62"/>
    </row>
    <row r="372" spans="1:5" s="54" customFormat="1">
      <c r="A372" s="62" t="s">
        <v>499</v>
      </c>
      <c r="B372" s="100">
        <v>0</v>
      </c>
      <c r="C372" s="100">
        <v>0</v>
      </c>
      <c r="D372" s="100">
        <v>0</v>
      </c>
      <c r="E372" s="62"/>
    </row>
    <row r="373" spans="1:5" s="54" customFormat="1">
      <c r="A373" s="62" t="s">
        <v>500</v>
      </c>
      <c r="B373" s="100">
        <v>0</v>
      </c>
      <c r="C373" s="100">
        <v>0</v>
      </c>
      <c r="D373" s="100">
        <v>0</v>
      </c>
      <c r="E373" s="62"/>
    </row>
    <row r="374" spans="1:5" s="54" customFormat="1">
      <c r="A374" s="62" t="s">
        <v>501</v>
      </c>
      <c r="B374" s="100">
        <v>0</v>
      </c>
      <c r="C374" s="100">
        <v>0</v>
      </c>
      <c r="D374" s="100">
        <v>0</v>
      </c>
      <c r="E374" s="62"/>
    </row>
    <row r="375" spans="1:5" s="54" customFormat="1">
      <c r="A375" s="62" t="s">
        <v>502</v>
      </c>
      <c r="B375" s="100">
        <v>0</v>
      </c>
      <c r="C375" s="100">
        <v>0</v>
      </c>
      <c r="D375" s="100">
        <v>0</v>
      </c>
      <c r="E375" s="62"/>
    </row>
    <row r="376" spans="1:5" s="54" customFormat="1">
      <c r="A376" s="62" t="s">
        <v>503</v>
      </c>
      <c r="B376" s="100">
        <v>0</v>
      </c>
      <c r="C376" s="100">
        <v>0</v>
      </c>
      <c r="D376" s="100">
        <v>0</v>
      </c>
      <c r="E376" s="62"/>
    </row>
    <row r="377" spans="1:5" s="54" customFormat="1">
      <c r="A377" s="62" t="s">
        <v>504</v>
      </c>
      <c r="B377" s="100">
        <v>0</v>
      </c>
      <c r="C377" s="100">
        <v>0</v>
      </c>
      <c r="D377" s="100">
        <v>0</v>
      </c>
      <c r="E377" s="62"/>
    </row>
    <row r="378" spans="1:5" s="54" customFormat="1">
      <c r="A378" s="62" t="s">
        <v>505</v>
      </c>
      <c r="B378" s="100">
        <v>0</v>
      </c>
      <c r="C378" s="100">
        <v>0</v>
      </c>
      <c r="D378" s="100">
        <v>0</v>
      </c>
      <c r="E378" s="62"/>
    </row>
    <row r="379" spans="1:5" s="54" customFormat="1">
      <c r="A379" s="62" t="s">
        <v>506</v>
      </c>
      <c r="B379" s="100">
        <v>0</v>
      </c>
      <c r="C379" s="100">
        <v>0</v>
      </c>
      <c r="D379" s="100">
        <v>0</v>
      </c>
      <c r="E379" s="62"/>
    </row>
    <row r="380" spans="1:5" s="54" customFormat="1">
      <c r="A380" s="62" t="s">
        <v>507</v>
      </c>
      <c r="B380" s="100">
        <v>0</v>
      </c>
      <c r="C380" s="100">
        <v>0</v>
      </c>
      <c r="D380" s="100">
        <v>0</v>
      </c>
      <c r="E380" s="62"/>
    </row>
    <row r="381" spans="1:5" s="54" customFormat="1">
      <c r="A381" s="62" t="s">
        <v>508</v>
      </c>
      <c r="B381" s="100">
        <v>0</v>
      </c>
      <c r="C381" s="100">
        <v>0</v>
      </c>
      <c r="D381" s="100">
        <v>0</v>
      </c>
      <c r="E381" s="62"/>
    </row>
    <row r="382" spans="1:5" s="54" customFormat="1">
      <c r="A382" s="62" t="s">
        <v>509</v>
      </c>
      <c r="B382" s="100">
        <v>0</v>
      </c>
      <c r="C382" s="100">
        <v>0</v>
      </c>
      <c r="D382" s="100">
        <v>0</v>
      </c>
      <c r="E382" s="62"/>
    </row>
    <row r="383" spans="1:5" s="54" customFormat="1">
      <c r="A383" s="62" t="s">
        <v>510</v>
      </c>
      <c r="B383" s="100">
        <v>0</v>
      </c>
      <c r="C383" s="100">
        <v>0</v>
      </c>
      <c r="D383" s="100">
        <v>0</v>
      </c>
      <c r="E383" s="62"/>
    </row>
    <row r="384" spans="1:5" s="54" customFormat="1">
      <c r="A384" s="62" t="s">
        <v>511</v>
      </c>
      <c r="B384" s="100">
        <v>0</v>
      </c>
      <c r="C384" s="100">
        <v>0</v>
      </c>
      <c r="D384" s="100">
        <v>0</v>
      </c>
      <c r="E384" s="62"/>
    </row>
    <row r="385" spans="1:5" s="54" customFormat="1">
      <c r="A385" s="62" t="s">
        <v>512</v>
      </c>
      <c r="B385" s="100">
        <v>0</v>
      </c>
      <c r="C385" s="100">
        <v>0</v>
      </c>
      <c r="D385" s="100">
        <v>0</v>
      </c>
      <c r="E385" s="62"/>
    </row>
    <row r="386" spans="1:5" s="54" customFormat="1">
      <c r="A386" s="62" t="s">
        <v>513</v>
      </c>
      <c r="B386" s="100">
        <v>0</v>
      </c>
      <c r="C386" s="100">
        <v>0</v>
      </c>
      <c r="D386" s="100">
        <v>0</v>
      </c>
      <c r="E386" s="62"/>
    </row>
    <row r="387" spans="1:5" s="54" customFormat="1">
      <c r="A387" s="62" t="s">
        <v>514</v>
      </c>
      <c r="B387" s="100">
        <v>0</v>
      </c>
      <c r="C387" s="100">
        <v>0</v>
      </c>
      <c r="D387" s="100">
        <v>0</v>
      </c>
      <c r="E387" s="62"/>
    </row>
    <row r="388" spans="1:5" s="54" customFormat="1">
      <c r="A388" s="62" t="s">
        <v>515</v>
      </c>
      <c r="B388" s="100">
        <v>0</v>
      </c>
      <c r="C388" s="100">
        <v>0</v>
      </c>
      <c r="D388" s="100">
        <v>0</v>
      </c>
      <c r="E388" s="62"/>
    </row>
    <row r="389" spans="1:5" s="54" customFormat="1">
      <c r="A389" s="62" t="s">
        <v>516</v>
      </c>
      <c r="B389" s="100">
        <v>0</v>
      </c>
      <c r="C389" s="100">
        <v>0</v>
      </c>
      <c r="D389" s="100">
        <v>0</v>
      </c>
      <c r="E389" s="62"/>
    </row>
    <row r="390" spans="1:5" s="54" customFormat="1">
      <c r="A390" s="62" t="s">
        <v>517</v>
      </c>
      <c r="B390" s="100">
        <v>0</v>
      </c>
      <c r="C390" s="100">
        <v>0</v>
      </c>
      <c r="D390" s="100">
        <v>0</v>
      </c>
      <c r="E390" s="62"/>
    </row>
    <row r="391" spans="1:5" s="54" customFormat="1">
      <c r="A391" s="62" t="s">
        <v>518</v>
      </c>
      <c r="B391" s="100">
        <v>0</v>
      </c>
      <c r="C391" s="100">
        <v>0</v>
      </c>
      <c r="D391" s="100">
        <v>0</v>
      </c>
      <c r="E391" s="62"/>
    </row>
    <row r="392" spans="1:5" s="54" customFormat="1">
      <c r="A392" s="62" t="s">
        <v>519</v>
      </c>
      <c r="B392" s="100">
        <v>0</v>
      </c>
      <c r="C392" s="100">
        <v>0</v>
      </c>
      <c r="D392" s="100">
        <v>0</v>
      </c>
      <c r="E392" s="62"/>
    </row>
    <row r="393" spans="1:5" s="54" customFormat="1">
      <c r="A393" s="62" t="s">
        <v>520</v>
      </c>
      <c r="B393" s="100">
        <v>0</v>
      </c>
      <c r="C393" s="100">
        <v>0</v>
      </c>
      <c r="D393" s="100">
        <v>0</v>
      </c>
      <c r="E393" s="62"/>
    </row>
    <row r="394" spans="1:5" s="54" customFormat="1">
      <c r="A394" s="62" t="s">
        <v>521</v>
      </c>
      <c r="B394" s="100">
        <v>0</v>
      </c>
      <c r="C394" s="100">
        <v>0</v>
      </c>
      <c r="D394" s="100">
        <v>0</v>
      </c>
      <c r="E394" s="62"/>
    </row>
    <row r="395" spans="1:5" s="54" customFormat="1">
      <c r="A395" s="62" t="s">
        <v>522</v>
      </c>
      <c r="B395" s="100">
        <v>0</v>
      </c>
      <c r="C395" s="100">
        <v>0</v>
      </c>
      <c r="D395" s="100">
        <v>0</v>
      </c>
      <c r="E395" s="62"/>
    </row>
    <row r="396" spans="1:5" s="54" customFormat="1">
      <c r="A396" s="62" t="s">
        <v>523</v>
      </c>
      <c r="B396" s="100">
        <v>0</v>
      </c>
      <c r="C396" s="100">
        <v>0</v>
      </c>
      <c r="D396" s="100">
        <v>0</v>
      </c>
      <c r="E396" s="62"/>
    </row>
    <row r="397" spans="1:5" s="54" customFormat="1">
      <c r="A397" s="62" t="s">
        <v>524</v>
      </c>
      <c r="B397" s="100">
        <v>0</v>
      </c>
      <c r="C397" s="100">
        <v>0</v>
      </c>
      <c r="D397" s="100">
        <v>0</v>
      </c>
      <c r="E397" s="62"/>
    </row>
    <row r="398" spans="1:5" s="54" customFormat="1">
      <c r="A398" s="62" t="s">
        <v>525</v>
      </c>
      <c r="B398" s="100">
        <v>1500000</v>
      </c>
      <c r="C398" s="100">
        <v>0</v>
      </c>
      <c r="D398" s="100">
        <v>1500000</v>
      </c>
      <c r="E398" s="62"/>
    </row>
    <row r="399" spans="1:5" s="54" customFormat="1">
      <c r="A399" s="62" t="s">
        <v>526</v>
      </c>
      <c r="B399" s="100">
        <v>0</v>
      </c>
      <c r="C399" s="100">
        <v>0</v>
      </c>
      <c r="D399" s="100">
        <v>0</v>
      </c>
      <c r="E399" s="62"/>
    </row>
    <row r="400" spans="1:5" s="54" customFormat="1">
      <c r="A400" s="62" t="s">
        <v>527</v>
      </c>
      <c r="B400" s="100">
        <v>0</v>
      </c>
      <c r="C400" s="100">
        <v>0</v>
      </c>
      <c r="D400" s="100">
        <v>0</v>
      </c>
      <c r="E400" s="62"/>
    </row>
    <row r="401" spans="1:5" s="54" customFormat="1">
      <c r="A401" s="62" t="s">
        <v>528</v>
      </c>
      <c r="B401" s="100">
        <v>0</v>
      </c>
      <c r="C401" s="100">
        <v>0</v>
      </c>
      <c r="D401" s="100">
        <v>0</v>
      </c>
      <c r="E401" s="62"/>
    </row>
    <row r="402" spans="1:5" s="54" customFormat="1">
      <c r="A402" s="62" t="s">
        <v>218</v>
      </c>
      <c r="B402" s="100">
        <v>0</v>
      </c>
      <c r="C402" s="100">
        <v>0</v>
      </c>
      <c r="D402" s="100">
        <v>0</v>
      </c>
      <c r="E402" s="62"/>
    </row>
    <row r="403" spans="1:5" s="54" customFormat="1">
      <c r="A403" s="62" t="s">
        <v>218</v>
      </c>
      <c r="B403" s="100">
        <v>667190677</v>
      </c>
      <c r="C403" s="100">
        <v>403436564</v>
      </c>
      <c r="D403" s="100">
        <v>263754113</v>
      </c>
      <c r="E403" s="62"/>
    </row>
    <row r="404" spans="1:5">
      <c r="A404" s="70" t="s">
        <v>529</v>
      </c>
      <c r="B404" s="71">
        <f>SUM(B299:B403)</f>
        <v>1078912721</v>
      </c>
      <c r="C404" s="71">
        <f t="shared" ref="C404:D404" si="9">SUM(C299:C403)</f>
        <v>403436564</v>
      </c>
      <c r="D404" s="71">
        <f t="shared" si="9"/>
        <v>675476157</v>
      </c>
      <c r="E404" s="75"/>
    </row>
    <row r="405" spans="1:5">
      <c r="A405" s="59" t="s">
        <v>530</v>
      </c>
      <c r="B405" s="113"/>
      <c r="C405" s="113"/>
      <c r="D405" s="113"/>
      <c r="E405" s="76"/>
    </row>
    <row r="406" spans="1:5" s="54" customFormat="1">
      <c r="A406" s="62" t="s">
        <v>531</v>
      </c>
      <c r="B406" s="100">
        <v>-6000000</v>
      </c>
      <c r="C406" s="100">
        <v>0</v>
      </c>
      <c r="D406" s="100">
        <v>-6000000</v>
      </c>
      <c r="E406" s="62"/>
    </row>
    <row r="407" spans="1:5" s="54" customFormat="1">
      <c r="A407" s="62" t="s">
        <v>532</v>
      </c>
      <c r="B407" s="100">
        <v>-5000000</v>
      </c>
      <c r="C407" s="100">
        <v>0</v>
      </c>
      <c r="D407" s="100">
        <v>-5000000</v>
      </c>
      <c r="E407" s="62"/>
    </row>
    <row r="408" spans="1:5" s="54" customFormat="1">
      <c r="A408" s="62" t="s">
        <v>533</v>
      </c>
      <c r="B408" s="100">
        <v>-6000000</v>
      </c>
      <c r="C408" s="100">
        <v>0</v>
      </c>
      <c r="D408" s="100">
        <v>-6000000</v>
      </c>
      <c r="E408" s="62"/>
    </row>
    <row r="409" spans="1:5" s="54" customFormat="1">
      <c r="A409" s="62" t="s">
        <v>534</v>
      </c>
      <c r="B409" s="100">
        <v>-4000000</v>
      </c>
      <c r="C409" s="100">
        <v>0</v>
      </c>
      <c r="D409" s="100">
        <v>-4000000</v>
      </c>
      <c r="E409" s="62"/>
    </row>
    <row r="410" spans="1:5" s="54" customFormat="1">
      <c r="A410" s="62" t="s">
        <v>535</v>
      </c>
      <c r="B410" s="100">
        <v>-2000000</v>
      </c>
      <c r="C410" s="100">
        <v>0</v>
      </c>
      <c r="D410" s="100">
        <v>-2000000</v>
      </c>
      <c r="E410" s="62"/>
    </row>
    <row r="411" spans="1:5" s="54" customFormat="1">
      <c r="A411" s="62" t="s">
        <v>536</v>
      </c>
      <c r="B411" s="100">
        <v>2000000</v>
      </c>
      <c r="C411" s="100">
        <v>0</v>
      </c>
      <c r="D411" s="100">
        <v>2000000</v>
      </c>
      <c r="E411" s="62"/>
    </row>
    <row r="412" spans="1:5" s="54" customFormat="1">
      <c r="A412" s="62" t="s">
        <v>537</v>
      </c>
      <c r="B412" s="100">
        <v>800000</v>
      </c>
      <c r="C412" s="100">
        <v>0</v>
      </c>
      <c r="D412" s="100">
        <v>800000</v>
      </c>
      <c r="E412" s="62"/>
    </row>
    <row r="413" spans="1:5" s="54" customFormat="1">
      <c r="A413" s="62" t="s">
        <v>218</v>
      </c>
      <c r="B413" s="100">
        <v>0</v>
      </c>
      <c r="C413" s="100">
        <v>11093259</v>
      </c>
      <c r="D413" s="100">
        <v>-11093259</v>
      </c>
      <c r="E413" s="62"/>
    </row>
    <row r="414" spans="1:5" s="54" customFormat="1">
      <c r="A414" s="62" t="s">
        <v>218</v>
      </c>
      <c r="B414" s="100">
        <v>80501688</v>
      </c>
      <c r="C414" s="100">
        <v>8415549</v>
      </c>
      <c r="D414" s="100">
        <v>72086139</v>
      </c>
      <c r="E414" s="62"/>
    </row>
    <row r="415" spans="1:5">
      <c r="A415" s="70" t="s">
        <v>538</v>
      </c>
      <c r="B415" s="111">
        <f>SUM(B406:B414)</f>
        <v>60301688</v>
      </c>
      <c r="C415" s="111">
        <f t="shared" ref="C415:D415" si="10">SUM(C406:C414)</f>
        <v>19508808</v>
      </c>
      <c r="D415" s="111">
        <f t="shared" si="10"/>
        <v>40792880</v>
      </c>
      <c r="E415" s="75"/>
    </row>
    <row r="416" spans="1:5">
      <c r="A416" s="66" t="s">
        <v>539</v>
      </c>
      <c r="B416" s="126"/>
      <c r="C416" s="126"/>
      <c r="D416" s="113"/>
      <c r="E416" s="76"/>
    </row>
    <row r="417" spans="1:5" s="54" customFormat="1">
      <c r="A417" s="62" t="s">
        <v>540</v>
      </c>
      <c r="B417" s="100">
        <v>10000000</v>
      </c>
      <c r="C417" s="100">
        <v>0</v>
      </c>
      <c r="D417" s="100">
        <v>10000000</v>
      </c>
      <c r="E417" s="62"/>
    </row>
    <row r="418" spans="1:5" s="54" customFormat="1">
      <c r="A418" s="62" t="s">
        <v>541</v>
      </c>
      <c r="B418" s="100">
        <v>5000000</v>
      </c>
      <c r="C418" s="100">
        <v>0</v>
      </c>
      <c r="D418" s="100">
        <v>5000000</v>
      </c>
      <c r="E418" s="62"/>
    </row>
    <row r="419" spans="1:5">
      <c r="A419" s="70" t="s">
        <v>542</v>
      </c>
      <c r="B419" s="111">
        <f>SUM(B417:B418)</f>
        <v>15000000</v>
      </c>
      <c r="C419" s="111">
        <f t="shared" ref="C419:D419" si="11">SUM(C417:C418)</f>
        <v>0</v>
      </c>
      <c r="D419" s="111">
        <f t="shared" si="11"/>
        <v>15000000</v>
      </c>
      <c r="E419" s="77"/>
    </row>
    <row r="420" spans="1:5">
      <c r="A420" s="78" t="s">
        <v>543</v>
      </c>
      <c r="B420" s="129"/>
      <c r="C420" s="129"/>
      <c r="D420" s="129"/>
      <c r="E420" s="79"/>
    </row>
    <row r="421" spans="1:5" s="54" customFormat="1">
      <c r="A421" s="62" t="s">
        <v>544</v>
      </c>
      <c r="B421" s="100">
        <v>0</v>
      </c>
      <c r="C421" s="100">
        <v>0</v>
      </c>
      <c r="D421" s="100">
        <v>0</v>
      </c>
      <c r="E421" s="62"/>
    </row>
    <row r="422" spans="1:5" s="54" customFormat="1">
      <c r="A422" s="62" t="s">
        <v>545</v>
      </c>
      <c r="B422" s="100">
        <v>0</v>
      </c>
      <c r="C422" s="100">
        <v>0</v>
      </c>
      <c r="D422" s="100">
        <v>0</v>
      </c>
      <c r="E422" s="62"/>
    </row>
    <row r="423" spans="1:5" s="54" customFormat="1">
      <c r="A423" s="62" t="s">
        <v>546</v>
      </c>
      <c r="B423" s="100">
        <v>0</v>
      </c>
      <c r="C423" s="100">
        <v>0</v>
      </c>
      <c r="D423" s="100">
        <v>0</v>
      </c>
      <c r="E423" s="62"/>
    </row>
    <row r="424" spans="1:5">
      <c r="A424" s="80" t="s">
        <v>547</v>
      </c>
      <c r="B424" s="130">
        <f>SUM(B421:B423)</f>
        <v>0</v>
      </c>
      <c r="C424" s="130">
        <f t="shared" ref="C424:D424" si="12">SUM(C421:C423)</f>
        <v>0</v>
      </c>
      <c r="D424" s="130">
        <f t="shared" si="12"/>
        <v>0</v>
      </c>
      <c r="E424" s="81"/>
    </row>
    <row r="425" spans="1:5">
      <c r="A425" s="59" t="s">
        <v>548</v>
      </c>
      <c r="B425" s="99"/>
      <c r="C425" s="99"/>
      <c r="D425" s="99"/>
      <c r="E425" s="60"/>
    </row>
    <row r="426" spans="1:5" s="54" customFormat="1">
      <c r="A426" s="61" t="s">
        <v>217</v>
      </c>
      <c r="B426" s="131">
        <v>112459627</v>
      </c>
      <c r="C426" s="132">
        <v>57620793</v>
      </c>
      <c r="D426" s="100">
        <v>54838834</v>
      </c>
      <c r="E426" s="62"/>
    </row>
    <row r="427" spans="1:5">
      <c r="A427" s="80" t="s">
        <v>549</v>
      </c>
      <c r="B427" s="130">
        <f>SUM(B426)</f>
        <v>112459627</v>
      </c>
      <c r="C427" s="130">
        <f t="shared" ref="C427:D427" si="13">SUM(C426)</f>
        <v>57620793</v>
      </c>
      <c r="D427" s="130">
        <f t="shared" si="13"/>
        <v>54838834</v>
      </c>
      <c r="E427" s="81"/>
    </row>
    <row r="428" spans="1:5">
      <c r="A428" s="59" t="s">
        <v>550</v>
      </c>
      <c r="B428" s="99"/>
      <c r="C428" s="99"/>
      <c r="D428" s="99"/>
      <c r="E428" s="60"/>
    </row>
    <row r="429" spans="1:5" s="54" customFormat="1">
      <c r="A429" s="61" t="s">
        <v>217</v>
      </c>
      <c r="B429" s="131">
        <v>118781066</v>
      </c>
      <c r="C429" s="132">
        <v>42025066</v>
      </c>
      <c r="D429" s="100">
        <v>76756000</v>
      </c>
      <c r="E429" s="62"/>
    </row>
    <row r="430" spans="1:5" s="82" customFormat="1">
      <c r="A430" s="80" t="s">
        <v>551</v>
      </c>
      <c r="B430" s="130">
        <f>SUM(B429)</f>
        <v>118781066</v>
      </c>
      <c r="C430" s="130">
        <f t="shared" ref="C430:D430" si="14">SUM(C429)</f>
        <v>42025066</v>
      </c>
      <c r="D430" s="130">
        <f t="shared" si="14"/>
        <v>76756000</v>
      </c>
      <c r="E430" s="81"/>
    </row>
    <row r="431" spans="1:5">
      <c r="A431" s="59" t="s">
        <v>552</v>
      </c>
      <c r="B431" s="99"/>
      <c r="C431" s="99"/>
      <c r="D431" s="99"/>
      <c r="E431" s="60"/>
    </row>
    <row r="432" spans="1:5" s="54" customFormat="1">
      <c r="A432" s="61" t="s">
        <v>217</v>
      </c>
      <c r="B432" s="131">
        <v>62531202</v>
      </c>
      <c r="C432" s="132">
        <v>54263277</v>
      </c>
      <c r="D432" s="100">
        <v>8267925</v>
      </c>
      <c r="E432" s="62"/>
    </row>
    <row r="433" spans="1:5">
      <c r="A433" s="80" t="s">
        <v>551</v>
      </c>
      <c r="B433" s="130">
        <f>SUM(B432)</f>
        <v>62531202</v>
      </c>
      <c r="C433" s="130">
        <f t="shared" ref="C433:D433" si="15">SUM(C432)</f>
        <v>54263277</v>
      </c>
      <c r="D433" s="130">
        <f t="shared" si="15"/>
        <v>8267925</v>
      </c>
      <c r="E433" s="81"/>
    </row>
    <row r="434" spans="1:5">
      <c r="A434" s="66" t="s">
        <v>553</v>
      </c>
      <c r="B434" s="133"/>
      <c r="C434" s="133"/>
      <c r="D434" s="133"/>
      <c r="E434" s="67"/>
    </row>
    <row r="435" spans="1:5" s="54" customFormat="1">
      <c r="A435" s="61" t="s">
        <v>217</v>
      </c>
      <c r="B435" s="100">
        <v>57723102</v>
      </c>
      <c r="C435" s="100">
        <v>28145556</v>
      </c>
      <c r="D435" s="100">
        <v>29577546</v>
      </c>
      <c r="E435" s="62"/>
    </row>
    <row r="436" spans="1:5">
      <c r="A436" s="83" t="s">
        <v>554</v>
      </c>
      <c r="B436" s="111">
        <f>SUM(B435)</f>
        <v>57723102</v>
      </c>
      <c r="C436" s="111">
        <f t="shared" ref="C436:D436" si="16">SUM(C435)</f>
        <v>28145556</v>
      </c>
      <c r="D436" s="111">
        <f t="shared" si="16"/>
        <v>29577546</v>
      </c>
      <c r="E436" s="84"/>
    </row>
    <row r="437" spans="1:5">
      <c r="A437" s="85" t="s">
        <v>555</v>
      </c>
      <c r="B437" s="134"/>
      <c r="C437" s="134"/>
      <c r="D437" s="134"/>
      <c r="E437" s="86"/>
    </row>
    <row r="438" spans="1:5" s="54" customFormat="1">
      <c r="A438" s="62" t="s">
        <v>556</v>
      </c>
      <c r="B438" s="100">
        <v>0</v>
      </c>
      <c r="C438" s="100">
        <v>0</v>
      </c>
      <c r="D438" s="100">
        <v>0</v>
      </c>
      <c r="E438" s="62"/>
    </row>
    <row r="439" spans="1:5" s="54" customFormat="1">
      <c r="A439" s="62" t="s">
        <v>557</v>
      </c>
      <c r="B439" s="100">
        <v>0</v>
      </c>
      <c r="C439" s="100">
        <v>0</v>
      </c>
      <c r="D439" s="100">
        <v>0</v>
      </c>
      <c r="E439" s="62"/>
    </row>
    <row r="440" spans="1:5" s="54" customFormat="1">
      <c r="A440" s="62" t="s">
        <v>558</v>
      </c>
      <c r="B440" s="100">
        <v>7624825</v>
      </c>
      <c r="C440" s="100">
        <v>0</v>
      </c>
      <c r="D440" s="100">
        <v>7624825</v>
      </c>
      <c r="E440" s="62"/>
    </row>
    <row r="441" spans="1:5" s="54" customFormat="1">
      <c r="A441" s="62" t="s">
        <v>559</v>
      </c>
      <c r="B441" s="100">
        <v>0</v>
      </c>
      <c r="C441" s="100">
        <v>0</v>
      </c>
      <c r="D441" s="100">
        <v>0</v>
      </c>
      <c r="E441" s="62"/>
    </row>
    <row r="442" spans="1:5" s="54" customFormat="1">
      <c r="A442" s="62" t="s">
        <v>560</v>
      </c>
      <c r="B442" s="100">
        <v>2400000</v>
      </c>
      <c r="C442" s="100">
        <v>0</v>
      </c>
      <c r="D442" s="100">
        <v>2400000</v>
      </c>
      <c r="E442" s="62"/>
    </row>
    <row r="443" spans="1:5" s="54" customFormat="1">
      <c r="A443" s="62" t="s">
        <v>561</v>
      </c>
      <c r="B443" s="100">
        <v>0</v>
      </c>
      <c r="C443" s="100">
        <v>0</v>
      </c>
      <c r="D443" s="100">
        <v>0</v>
      </c>
      <c r="E443" s="62"/>
    </row>
    <row r="444" spans="1:5" s="54" customFormat="1">
      <c r="A444" s="62" t="s">
        <v>562</v>
      </c>
      <c r="B444" s="100">
        <v>0</v>
      </c>
      <c r="C444" s="100">
        <v>0</v>
      </c>
      <c r="D444" s="100">
        <v>0</v>
      </c>
      <c r="E444" s="62"/>
    </row>
    <row r="445" spans="1:5" s="54" customFormat="1">
      <c r="A445" s="62" t="s">
        <v>563</v>
      </c>
      <c r="B445" s="100">
        <v>0</v>
      </c>
      <c r="C445" s="100">
        <v>0</v>
      </c>
      <c r="D445" s="100">
        <v>0</v>
      </c>
      <c r="E445" s="62"/>
    </row>
    <row r="446" spans="1:5" s="54" customFormat="1">
      <c r="A446" s="62" t="s">
        <v>564</v>
      </c>
      <c r="B446" s="100">
        <v>2000000</v>
      </c>
      <c r="C446" s="100">
        <v>0</v>
      </c>
      <c r="D446" s="100">
        <v>2000000</v>
      </c>
      <c r="E446" s="62"/>
    </row>
    <row r="447" spans="1:5" s="54" customFormat="1">
      <c r="A447" s="62" t="s">
        <v>565</v>
      </c>
      <c r="B447" s="100">
        <v>0</v>
      </c>
      <c r="C447" s="100">
        <v>0</v>
      </c>
      <c r="D447" s="100">
        <v>0</v>
      </c>
      <c r="E447" s="62"/>
    </row>
    <row r="448" spans="1:5" s="54" customFormat="1">
      <c r="A448" s="62" t="s">
        <v>566</v>
      </c>
      <c r="B448" s="100">
        <v>0</v>
      </c>
      <c r="C448" s="100">
        <v>0</v>
      </c>
      <c r="D448" s="100">
        <v>0</v>
      </c>
      <c r="E448" s="62"/>
    </row>
    <row r="449" spans="1:5" s="54" customFormat="1">
      <c r="A449" s="62" t="s">
        <v>567</v>
      </c>
      <c r="B449" s="100">
        <v>2000000</v>
      </c>
      <c r="C449" s="100">
        <v>0</v>
      </c>
      <c r="D449" s="100">
        <v>2000000</v>
      </c>
      <c r="E449" s="62"/>
    </row>
    <row r="450" spans="1:5" s="54" customFormat="1">
      <c r="A450" s="62" t="s">
        <v>568</v>
      </c>
      <c r="B450" s="100">
        <v>3000000</v>
      </c>
      <c r="C450" s="100">
        <v>0</v>
      </c>
      <c r="D450" s="100">
        <v>3000000</v>
      </c>
      <c r="E450" s="62"/>
    </row>
    <row r="451" spans="1:5" s="54" customFormat="1">
      <c r="A451" s="62" t="s">
        <v>569</v>
      </c>
      <c r="B451" s="100">
        <v>2000000</v>
      </c>
      <c r="C451" s="100">
        <v>0</v>
      </c>
      <c r="D451" s="100">
        <v>2000000</v>
      </c>
      <c r="E451" s="62"/>
    </row>
    <row r="452" spans="1:5" s="54" customFormat="1">
      <c r="A452" s="62" t="s">
        <v>570</v>
      </c>
      <c r="B452" s="100">
        <v>0</v>
      </c>
      <c r="C452" s="100">
        <v>0</v>
      </c>
      <c r="D452" s="100">
        <v>0</v>
      </c>
      <c r="E452" s="62"/>
    </row>
    <row r="453" spans="1:5" s="54" customFormat="1">
      <c r="A453" s="62" t="s">
        <v>571</v>
      </c>
      <c r="B453" s="100">
        <v>0</v>
      </c>
      <c r="C453" s="100">
        <v>0</v>
      </c>
      <c r="D453" s="100">
        <v>0</v>
      </c>
      <c r="E453" s="62"/>
    </row>
    <row r="454" spans="1:5" s="54" customFormat="1">
      <c r="A454" s="62" t="s">
        <v>572</v>
      </c>
      <c r="B454" s="100">
        <v>0</v>
      </c>
      <c r="C454" s="100">
        <v>0</v>
      </c>
      <c r="D454" s="100">
        <v>0</v>
      </c>
      <c r="E454" s="62"/>
    </row>
    <row r="455" spans="1:5" s="54" customFormat="1">
      <c r="A455" s="62" t="s">
        <v>573</v>
      </c>
      <c r="B455" s="100">
        <v>0</v>
      </c>
      <c r="C455" s="100">
        <v>0</v>
      </c>
      <c r="D455" s="100">
        <v>0</v>
      </c>
      <c r="E455" s="62"/>
    </row>
    <row r="456" spans="1:5" s="54" customFormat="1">
      <c r="A456" s="62" t="s">
        <v>574</v>
      </c>
      <c r="B456" s="100">
        <v>2000000</v>
      </c>
      <c r="C456" s="100">
        <v>0</v>
      </c>
      <c r="D456" s="100">
        <v>2000000</v>
      </c>
      <c r="E456" s="62"/>
    </row>
    <row r="457" spans="1:5" s="54" customFormat="1">
      <c r="A457" s="62" t="s">
        <v>575</v>
      </c>
      <c r="B457" s="100">
        <v>3000000</v>
      </c>
      <c r="C457" s="100">
        <v>0</v>
      </c>
      <c r="D457" s="100">
        <v>3000000</v>
      </c>
      <c r="E457" s="62"/>
    </row>
    <row r="458" spans="1:5" s="54" customFormat="1">
      <c r="A458" s="62" t="s">
        <v>576</v>
      </c>
      <c r="B458" s="100">
        <v>0</v>
      </c>
      <c r="C458" s="100">
        <v>0</v>
      </c>
      <c r="D458" s="100">
        <v>0</v>
      </c>
      <c r="E458" s="62"/>
    </row>
    <row r="459" spans="1:5" s="54" customFormat="1">
      <c r="A459" s="62" t="s">
        <v>577</v>
      </c>
      <c r="B459" s="100">
        <v>0</v>
      </c>
      <c r="C459" s="100">
        <v>0</v>
      </c>
      <c r="D459" s="100">
        <v>0</v>
      </c>
      <c r="E459" s="62"/>
    </row>
    <row r="460" spans="1:5" s="54" customFormat="1">
      <c r="A460" s="62" t="s">
        <v>578</v>
      </c>
      <c r="B460" s="100">
        <v>0</v>
      </c>
      <c r="C460" s="100">
        <v>0</v>
      </c>
      <c r="D460" s="100">
        <v>0</v>
      </c>
      <c r="E460" s="62"/>
    </row>
    <row r="461" spans="1:5" s="54" customFormat="1">
      <c r="A461" s="62" t="s">
        <v>579</v>
      </c>
      <c r="B461" s="100">
        <v>0</v>
      </c>
      <c r="C461" s="100">
        <v>0</v>
      </c>
      <c r="D461" s="100">
        <v>0</v>
      </c>
      <c r="E461" s="62"/>
    </row>
    <row r="462" spans="1:5" s="54" customFormat="1">
      <c r="A462" s="62" t="s">
        <v>580</v>
      </c>
      <c r="B462" s="100">
        <v>0</v>
      </c>
      <c r="C462" s="100">
        <v>0</v>
      </c>
      <c r="D462" s="100">
        <v>0</v>
      </c>
      <c r="E462" s="62"/>
    </row>
    <row r="463" spans="1:5" s="54" customFormat="1">
      <c r="A463" s="62" t="s">
        <v>581</v>
      </c>
      <c r="B463" s="100">
        <v>0</v>
      </c>
      <c r="C463" s="100">
        <v>0</v>
      </c>
      <c r="D463" s="100">
        <v>0</v>
      </c>
      <c r="E463" s="62"/>
    </row>
    <row r="464" spans="1:5" s="54" customFormat="1">
      <c r="A464" s="62" t="s">
        <v>582</v>
      </c>
      <c r="B464" s="100">
        <v>0</v>
      </c>
      <c r="C464" s="100">
        <v>0</v>
      </c>
      <c r="D464" s="100">
        <v>0</v>
      </c>
      <c r="E464" s="62"/>
    </row>
    <row r="465" spans="1:6" s="54" customFormat="1">
      <c r="A465" s="62" t="s">
        <v>583</v>
      </c>
      <c r="B465" s="100">
        <v>2500000</v>
      </c>
      <c r="C465" s="100">
        <v>0</v>
      </c>
      <c r="D465" s="100">
        <v>2500000</v>
      </c>
      <c r="E465" s="62"/>
    </row>
    <row r="466" spans="1:6" s="54" customFormat="1">
      <c r="A466" s="62" t="s">
        <v>584</v>
      </c>
      <c r="B466" s="100">
        <v>2700000</v>
      </c>
      <c r="C466" s="100">
        <v>0</v>
      </c>
      <c r="D466" s="100">
        <v>2700000</v>
      </c>
      <c r="E466" s="62"/>
    </row>
    <row r="467" spans="1:6" s="54" customFormat="1">
      <c r="A467" s="62" t="s">
        <v>585</v>
      </c>
      <c r="B467" s="100">
        <v>0</v>
      </c>
      <c r="C467" s="100">
        <v>0</v>
      </c>
      <c r="D467" s="100">
        <v>0</v>
      </c>
      <c r="E467" s="62"/>
    </row>
    <row r="468" spans="1:6" s="54" customFormat="1">
      <c r="A468" s="62" t="s">
        <v>586</v>
      </c>
      <c r="B468" s="100">
        <v>0</v>
      </c>
      <c r="C468" s="100">
        <v>0</v>
      </c>
      <c r="D468" s="100">
        <v>0</v>
      </c>
      <c r="E468" s="62"/>
    </row>
    <row r="469" spans="1:6" s="54" customFormat="1">
      <c r="A469" s="62" t="s">
        <v>587</v>
      </c>
      <c r="B469" s="100">
        <v>0</v>
      </c>
      <c r="C469" s="100">
        <v>0</v>
      </c>
      <c r="D469" s="100">
        <v>0</v>
      </c>
      <c r="E469" s="62"/>
    </row>
    <row r="470" spans="1:6" s="54" customFormat="1">
      <c r="A470" s="62" t="s">
        <v>588</v>
      </c>
      <c r="B470" s="100">
        <v>0</v>
      </c>
      <c r="C470" s="100">
        <v>0</v>
      </c>
      <c r="D470" s="100">
        <v>0</v>
      </c>
      <c r="E470" s="62"/>
    </row>
    <row r="471" spans="1:6" s="54" customFormat="1">
      <c r="A471" s="62" t="s">
        <v>589</v>
      </c>
      <c r="B471" s="100">
        <v>0</v>
      </c>
      <c r="C471" s="100">
        <v>0</v>
      </c>
      <c r="D471" s="100">
        <v>0</v>
      </c>
      <c r="E471" s="62"/>
    </row>
    <row r="472" spans="1:6" s="54" customFormat="1">
      <c r="A472" s="62" t="s">
        <v>590</v>
      </c>
      <c r="B472" s="100">
        <v>0</v>
      </c>
      <c r="C472" s="100">
        <v>0</v>
      </c>
      <c r="D472" s="100">
        <v>0</v>
      </c>
      <c r="E472" s="62"/>
    </row>
    <row r="473" spans="1:6" s="54" customFormat="1">
      <c r="A473" s="62" t="s">
        <v>591</v>
      </c>
      <c r="B473" s="100">
        <v>0</v>
      </c>
      <c r="C473" s="100">
        <v>0</v>
      </c>
      <c r="D473" s="100">
        <v>0</v>
      </c>
      <c r="E473" s="62"/>
    </row>
    <row r="474" spans="1:6" s="54" customFormat="1">
      <c r="A474" s="62" t="s">
        <v>218</v>
      </c>
      <c r="B474" s="100">
        <v>239508556</v>
      </c>
      <c r="C474" s="100">
        <v>68961773</v>
      </c>
      <c r="D474" s="100">
        <v>170546783</v>
      </c>
      <c r="E474" s="62"/>
    </row>
    <row r="475" spans="1:6">
      <c r="A475" s="83" t="s">
        <v>592</v>
      </c>
      <c r="B475" s="111">
        <f>SUM(B438:B474)</f>
        <v>268733381</v>
      </c>
      <c r="C475" s="111">
        <f t="shared" ref="C475:D475" si="17">SUM(C438:C474)</f>
        <v>68961773</v>
      </c>
      <c r="D475" s="111">
        <f t="shared" si="17"/>
        <v>199771608</v>
      </c>
      <c r="E475" s="87"/>
    </row>
    <row r="476" spans="1:6">
      <c r="A476" s="88" t="s">
        <v>0</v>
      </c>
      <c r="B476" s="115">
        <f>B475+B436+B433+B430+B427+B424+B419+B415+B404+B297+B183+B140+B117+B88+B77+B66+B46+B11</f>
        <v>6949220735</v>
      </c>
      <c r="C476" s="115">
        <f t="shared" ref="C476:D476" si="18">C475+C436+C433+C430+C427+C424+C419+C415+C404+C297+C183+C140+C117+C88+C77+C66+C46+C11</f>
        <v>2208939793</v>
      </c>
      <c r="D476" s="115">
        <f t="shared" si="18"/>
        <v>4740280942</v>
      </c>
      <c r="E476" s="89"/>
    </row>
    <row r="478" spans="1:6">
      <c r="A478" s="842" t="s">
        <v>593</v>
      </c>
      <c r="B478" s="842"/>
      <c r="C478" s="842"/>
      <c r="D478" s="842"/>
      <c r="E478" s="842"/>
      <c r="F478" s="90"/>
    </row>
    <row r="480" spans="1:6">
      <c r="A480" s="91" t="s">
        <v>613</v>
      </c>
      <c r="B480" s="117"/>
      <c r="C480" s="117"/>
      <c r="D480" s="118" t="s">
        <v>6</v>
      </c>
      <c r="E480" s="92"/>
    </row>
    <row r="481" spans="1:5">
      <c r="A481" s="93" t="s">
        <v>611</v>
      </c>
      <c r="B481" s="97"/>
      <c r="C481" s="97"/>
      <c r="D481" s="97"/>
    </row>
    <row r="482" spans="1:5">
      <c r="A482" s="57"/>
      <c r="B482" s="97"/>
      <c r="C482" s="97"/>
      <c r="D482" s="97"/>
    </row>
    <row r="483" spans="1:5">
      <c r="A483" s="91" t="s">
        <v>610</v>
      </c>
      <c r="B483" s="117"/>
      <c r="C483" s="117"/>
      <c r="D483" s="97"/>
    </row>
    <row r="486" spans="1:5">
      <c r="A486" s="92" t="s">
        <v>612</v>
      </c>
      <c r="B486" s="118"/>
      <c r="C486" s="118"/>
      <c r="D486" s="118" t="s">
        <v>6</v>
      </c>
      <c r="E486" s="92"/>
    </row>
    <row r="487" spans="1:5">
      <c r="A487" s="93" t="s">
        <v>614</v>
      </c>
    </row>
    <row r="489" spans="1:5">
      <c r="A489" s="91" t="s">
        <v>610</v>
      </c>
      <c r="B489" s="117"/>
      <c r="C489" s="117"/>
    </row>
  </sheetData>
  <mergeCells count="6">
    <mergeCell ref="A478:E478"/>
    <mergeCell ref="A2:E2"/>
    <mergeCell ref="A3:E3"/>
    <mergeCell ref="A4:B4"/>
    <mergeCell ref="A5:A6"/>
    <mergeCell ref="E5:E6"/>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39"/>
  <sheetViews>
    <sheetView zoomScaleNormal="100" zoomScalePageLayoutView="50" workbookViewId="0">
      <selection activeCell="D12" sqref="D12"/>
    </sheetView>
  </sheetViews>
  <sheetFormatPr defaultColWidth="8.5703125" defaultRowHeight="15"/>
  <cols>
    <col min="1" max="1" width="9.140625" style="9" customWidth="1"/>
    <col min="2" max="2" width="14" style="9" customWidth="1"/>
    <col min="3" max="3" width="36.5703125" style="9" customWidth="1"/>
    <col min="4" max="4" width="20.5703125" style="9" customWidth="1"/>
    <col min="5" max="5" width="22.42578125" style="9" customWidth="1"/>
    <col min="6" max="6" width="23.85546875" style="9" customWidth="1"/>
    <col min="7" max="7" width="16.5703125" style="9" customWidth="1"/>
    <col min="8" max="8" width="19" style="9" customWidth="1"/>
    <col min="9" max="9" width="17.5703125" style="9" customWidth="1"/>
    <col min="10" max="10" width="17" style="9" customWidth="1"/>
    <col min="11" max="11" width="19.85546875" style="9" customWidth="1"/>
    <col min="12" max="12" width="30.85546875" style="9" customWidth="1"/>
    <col min="13" max="16384" width="8.5703125" style="9"/>
  </cols>
  <sheetData>
    <row r="1" spans="1:22" ht="15.75">
      <c r="A1" s="8" t="s">
        <v>4</v>
      </c>
      <c r="B1" s="8"/>
      <c r="C1" s="8"/>
      <c r="D1" s="8"/>
      <c r="E1" s="7"/>
      <c r="F1" s="7"/>
      <c r="G1" s="7"/>
      <c r="H1" s="7"/>
      <c r="I1" s="7"/>
      <c r="J1" s="7"/>
      <c r="K1" s="7"/>
      <c r="L1" s="7"/>
    </row>
    <row r="2" spans="1:22" s="57" customFormat="1" ht="15.75">
      <c r="A2" s="135" t="s">
        <v>160</v>
      </c>
      <c r="B2" s="135"/>
      <c r="C2" s="97"/>
      <c r="D2" s="97"/>
      <c r="E2" s="136"/>
      <c r="F2" s="97"/>
    </row>
    <row r="3" spans="1:22" s="154" customFormat="1" ht="15.75">
      <c r="A3" s="12" t="s">
        <v>117</v>
      </c>
      <c r="B3" s="12"/>
      <c r="C3" s="12"/>
      <c r="D3" s="12"/>
      <c r="E3" s="3"/>
      <c r="F3" s="3"/>
      <c r="G3" s="3"/>
      <c r="H3" s="3"/>
      <c r="I3" s="3"/>
      <c r="J3" s="3"/>
      <c r="K3" s="3"/>
      <c r="L3" s="3"/>
    </row>
    <row r="4" spans="1:22" s="57" customFormat="1" ht="15.75">
      <c r="A4" s="137" t="s">
        <v>898</v>
      </c>
      <c r="B4" s="137"/>
      <c r="C4" s="138"/>
      <c r="D4" s="138"/>
      <c r="E4" s="139"/>
      <c r="F4" s="97"/>
    </row>
    <row r="5" spans="1:22" ht="94.5">
      <c r="A5" s="45" t="s">
        <v>7</v>
      </c>
      <c r="B5" s="45" t="s">
        <v>40</v>
      </c>
      <c r="C5" s="45" t="s">
        <v>14</v>
      </c>
      <c r="D5" s="158" t="s">
        <v>41</v>
      </c>
      <c r="E5" s="46" t="s">
        <v>119</v>
      </c>
      <c r="F5" s="46" t="s">
        <v>120</v>
      </c>
      <c r="G5" s="47" t="s">
        <v>121</v>
      </c>
      <c r="H5" s="47" t="s">
        <v>2942</v>
      </c>
      <c r="I5" s="47" t="s">
        <v>122</v>
      </c>
      <c r="J5" s="47" t="s">
        <v>123</v>
      </c>
      <c r="K5" s="47" t="s">
        <v>124</v>
      </c>
      <c r="L5" s="159" t="s">
        <v>140</v>
      </c>
    </row>
    <row r="6" spans="1:22" s="95" customFormat="1" ht="70.349999999999994" customHeight="1">
      <c r="A6" s="151">
        <v>1</v>
      </c>
      <c r="B6" s="151" t="s">
        <v>899</v>
      </c>
      <c r="C6" s="151" t="s">
        <v>900</v>
      </c>
      <c r="D6" s="151" t="s">
        <v>901</v>
      </c>
      <c r="E6" s="152" t="s">
        <v>902</v>
      </c>
      <c r="F6" s="155" t="s">
        <v>902</v>
      </c>
      <c r="G6" s="153">
        <v>25157018</v>
      </c>
      <c r="H6" s="153">
        <v>23298166.149999999</v>
      </c>
      <c r="I6" s="153">
        <v>23298166.149999999</v>
      </c>
      <c r="J6" s="153">
        <v>23298166.149999999</v>
      </c>
      <c r="K6" s="223">
        <f>J6/G6</f>
        <v>0.92611000834836621</v>
      </c>
      <c r="L6" s="151" t="s">
        <v>903</v>
      </c>
    </row>
    <row r="7" spans="1:22" s="95" customFormat="1" ht="70.349999999999994" customHeight="1">
      <c r="A7" s="151">
        <v>2</v>
      </c>
      <c r="B7" s="151" t="s">
        <v>899</v>
      </c>
      <c r="C7" s="151" t="s">
        <v>904</v>
      </c>
      <c r="D7" s="151" t="s">
        <v>905</v>
      </c>
      <c r="E7" s="152" t="s">
        <v>902</v>
      </c>
      <c r="F7" s="155" t="s">
        <v>902</v>
      </c>
      <c r="G7" s="153">
        <v>10000000</v>
      </c>
      <c r="H7" s="153"/>
      <c r="I7" s="153"/>
      <c r="J7" s="153">
        <v>0</v>
      </c>
      <c r="K7" s="223">
        <f t="shared" ref="K7:K70" si="0">J7/G7</f>
        <v>0</v>
      </c>
      <c r="L7" s="151" t="s">
        <v>906</v>
      </c>
    </row>
    <row r="8" spans="1:22" s="95" customFormat="1" ht="70.349999999999994" customHeight="1">
      <c r="A8" s="151">
        <v>3</v>
      </c>
      <c r="B8" s="151" t="s">
        <v>899</v>
      </c>
      <c r="C8" s="151" t="s">
        <v>907</v>
      </c>
      <c r="D8" s="151" t="s">
        <v>905</v>
      </c>
      <c r="E8" s="152" t="s">
        <v>902</v>
      </c>
      <c r="F8" s="155" t="s">
        <v>902</v>
      </c>
      <c r="G8" s="153">
        <v>10000000</v>
      </c>
      <c r="H8" s="153"/>
      <c r="I8" s="153"/>
      <c r="J8" s="153">
        <v>0</v>
      </c>
      <c r="K8" s="223">
        <f t="shared" si="0"/>
        <v>0</v>
      </c>
      <c r="L8" s="151" t="s">
        <v>906</v>
      </c>
    </row>
    <row r="9" spans="1:22" s="95" customFormat="1" ht="70.349999999999994" customHeight="1">
      <c r="A9" s="151">
        <v>4</v>
      </c>
      <c r="B9" s="151" t="s">
        <v>899</v>
      </c>
      <c r="C9" s="151" t="s">
        <v>908</v>
      </c>
      <c r="D9" s="151" t="s">
        <v>909</v>
      </c>
      <c r="E9" s="152" t="s">
        <v>902</v>
      </c>
      <c r="F9" s="155" t="s">
        <v>902</v>
      </c>
      <c r="G9" s="153">
        <v>2400000</v>
      </c>
      <c r="H9" s="153"/>
      <c r="I9" s="153"/>
      <c r="J9" s="153">
        <v>0</v>
      </c>
      <c r="K9" s="223">
        <f t="shared" si="0"/>
        <v>0</v>
      </c>
      <c r="L9" s="151" t="s">
        <v>906</v>
      </c>
    </row>
    <row r="10" spans="1:22" ht="70.349999999999994" customHeight="1">
      <c r="A10" s="151">
        <v>5</v>
      </c>
      <c r="B10" s="156" t="s">
        <v>910</v>
      </c>
      <c r="C10" s="157" t="s">
        <v>911</v>
      </c>
      <c r="D10" s="156" t="s">
        <v>912</v>
      </c>
      <c r="E10" s="184" t="s">
        <v>913</v>
      </c>
      <c r="F10" s="184" t="s">
        <v>914</v>
      </c>
      <c r="G10" s="156">
        <f>H10</f>
        <v>13600000</v>
      </c>
      <c r="H10" s="156">
        <v>13600000</v>
      </c>
      <c r="I10" s="156">
        <v>13520211</v>
      </c>
      <c r="J10" s="156">
        <v>13520211</v>
      </c>
      <c r="K10" s="223">
        <f t="shared" si="0"/>
        <v>0.9941331617647059</v>
      </c>
      <c r="L10" s="30"/>
      <c r="M10" s="41"/>
      <c r="N10" s="41"/>
      <c r="O10" s="42"/>
      <c r="P10" s="43"/>
      <c r="Q10" s="44"/>
      <c r="R10" s="44"/>
      <c r="S10" s="44"/>
      <c r="T10" s="44"/>
      <c r="U10" s="44"/>
      <c r="V10" s="41"/>
    </row>
    <row r="11" spans="1:22" ht="70.349999999999994" customHeight="1">
      <c r="A11" s="151">
        <v>6</v>
      </c>
      <c r="B11" s="156" t="s">
        <v>910</v>
      </c>
      <c r="C11" s="157" t="s">
        <v>915</v>
      </c>
      <c r="D11" s="156" t="s">
        <v>912</v>
      </c>
      <c r="E11" s="184" t="s">
        <v>913</v>
      </c>
      <c r="F11" s="184" t="s">
        <v>914</v>
      </c>
      <c r="G11" s="156">
        <f t="shared" ref="G11:G74" si="1">H11</f>
        <v>156217103</v>
      </c>
      <c r="H11" s="156">
        <v>156217103</v>
      </c>
      <c r="I11" s="156">
        <v>65327824</v>
      </c>
      <c r="J11" s="156">
        <v>65327824</v>
      </c>
      <c r="K11" s="223">
        <f t="shared" si="0"/>
        <v>0.41818611884000945</v>
      </c>
      <c r="L11" s="30"/>
      <c r="M11" s="41"/>
      <c r="N11" s="41"/>
      <c r="O11" s="42"/>
      <c r="P11" s="43"/>
      <c r="Q11" s="44"/>
      <c r="R11" s="44"/>
      <c r="S11" s="44"/>
      <c r="T11" s="44"/>
      <c r="U11" s="44"/>
      <c r="V11" s="41"/>
    </row>
    <row r="12" spans="1:22" ht="70.349999999999994" customHeight="1">
      <c r="A12" s="151">
        <v>7</v>
      </c>
      <c r="B12" s="156" t="s">
        <v>910</v>
      </c>
      <c r="C12" s="157" t="s">
        <v>916</v>
      </c>
      <c r="D12" s="156" t="s">
        <v>912</v>
      </c>
      <c r="E12" s="184" t="s">
        <v>913</v>
      </c>
      <c r="F12" s="184" t="s">
        <v>914</v>
      </c>
      <c r="G12" s="156">
        <f t="shared" si="1"/>
        <v>5500000</v>
      </c>
      <c r="H12" s="156">
        <v>5500000</v>
      </c>
      <c r="I12" s="156">
        <v>0</v>
      </c>
      <c r="J12" s="156">
        <v>0</v>
      </c>
      <c r="K12" s="223">
        <f t="shared" si="0"/>
        <v>0</v>
      </c>
      <c r="L12" s="30"/>
      <c r="M12" s="41"/>
      <c r="N12" s="41"/>
      <c r="O12" s="42"/>
      <c r="P12" s="43"/>
      <c r="Q12" s="44"/>
      <c r="R12" s="44"/>
      <c r="S12" s="44"/>
      <c r="T12" s="44"/>
      <c r="U12" s="44"/>
      <c r="V12" s="41"/>
    </row>
    <row r="13" spans="1:22" ht="70.349999999999994" customHeight="1">
      <c r="A13" s="151">
        <v>8</v>
      </c>
      <c r="B13" s="156" t="s">
        <v>910</v>
      </c>
      <c r="C13" s="157" t="s">
        <v>917</v>
      </c>
      <c r="D13" s="156" t="s">
        <v>912</v>
      </c>
      <c r="E13" s="184" t="s">
        <v>913</v>
      </c>
      <c r="F13" s="184" t="s">
        <v>914</v>
      </c>
      <c r="G13" s="156">
        <f t="shared" si="1"/>
        <v>10918919</v>
      </c>
      <c r="H13" s="156">
        <v>10918919</v>
      </c>
      <c r="I13" s="156">
        <v>0</v>
      </c>
      <c r="J13" s="156">
        <v>0</v>
      </c>
      <c r="K13" s="223">
        <f>J13/G13</f>
        <v>0</v>
      </c>
      <c r="L13" s="30"/>
      <c r="M13" s="41"/>
      <c r="N13" s="41"/>
      <c r="O13" s="42"/>
      <c r="P13" s="43"/>
      <c r="Q13" s="44"/>
      <c r="R13" s="44"/>
      <c r="S13" s="44"/>
      <c r="T13" s="44"/>
      <c r="U13" s="44"/>
      <c r="V13" s="41"/>
    </row>
    <row r="14" spans="1:22" ht="70.349999999999994" customHeight="1">
      <c r="A14" s="151">
        <v>9</v>
      </c>
      <c r="B14" s="156" t="s">
        <v>910</v>
      </c>
      <c r="C14" s="157" t="s">
        <v>918</v>
      </c>
      <c r="D14" s="156" t="s">
        <v>912</v>
      </c>
      <c r="E14" s="184" t="s">
        <v>913</v>
      </c>
      <c r="F14" s="184" t="s">
        <v>914</v>
      </c>
      <c r="G14" s="156">
        <f t="shared" si="1"/>
        <v>10000000</v>
      </c>
      <c r="H14" s="156">
        <v>10000000</v>
      </c>
      <c r="I14" s="156">
        <v>0</v>
      </c>
      <c r="J14" s="156">
        <v>0</v>
      </c>
      <c r="K14" s="223">
        <f t="shared" si="0"/>
        <v>0</v>
      </c>
      <c r="L14" s="30"/>
      <c r="M14" s="41"/>
      <c r="N14" s="41"/>
      <c r="O14" s="42"/>
      <c r="P14" s="43"/>
      <c r="Q14" s="44"/>
      <c r="R14" s="44"/>
      <c r="S14" s="44"/>
      <c r="T14" s="44"/>
      <c r="U14" s="44"/>
      <c r="V14" s="41"/>
    </row>
    <row r="15" spans="1:22" ht="70.349999999999994" customHeight="1">
      <c r="A15" s="151">
        <v>10</v>
      </c>
      <c r="B15" s="156" t="s">
        <v>910</v>
      </c>
      <c r="C15" s="157" t="s">
        <v>919</v>
      </c>
      <c r="D15" s="156" t="s">
        <v>912</v>
      </c>
      <c r="E15" s="184" t="s">
        <v>913</v>
      </c>
      <c r="F15" s="184" t="s">
        <v>914</v>
      </c>
      <c r="G15" s="156">
        <f t="shared" si="1"/>
        <v>4000000</v>
      </c>
      <c r="H15" s="156">
        <v>4000000</v>
      </c>
      <c r="I15" s="156">
        <v>0</v>
      </c>
      <c r="J15" s="156">
        <v>0</v>
      </c>
      <c r="K15" s="223">
        <f t="shared" si="0"/>
        <v>0</v>
      </c>
      <c r="L15" s="30"/>
      <c r="M15" s="41"/>
      <c r="N15" s="41"/>
      <c r="O15" s="42"/>
      <c r="P15" s="43"/>
      <c r="Q15" s="44"/>
      <c r="R15" s="44"/>
      <c r="S15" s="44"/>
      <c r="T15" s="44"/>
      <c r="U15" s="44"/>
      <c r="V15" s="41"/>
    </row>
    <row r="16" spans="1:22" ht="70.349999999999994" customHeight="1">
      <c r="A16" s="151">
        <v>11</v>
      </c>
      <c r="B16" s="156" t="s">
        <v>910</v>
      </c>
      <c r="C16" s="157" t="s">
        <v>920</v>
      </c>
      <c r="D16" s="156" t="s">
        <v>921</v>
      </c>
      <c r="E16" s="184" t="s">
        <v>913</v>
      </c>
      <c r="F16" s="184" t="s">
        <v>914</v>
      </c>
      <c r="G16" s="156">
        <f t="shared" si="1"/>
        <v>4400000</v>
      </c>
      <c r="H16" s="156">
        <v>4400000</v>
      </c>
      <c r="I16" s="156">
        <v>0</v>
      </c>
      <c r="J16" s="156">
        <v>0</v>
      </c>
      <c r="K16" s="223">
        <f t="shared" si="0"/>
        <v>0</v>
      </c>
      <c r="L16" s="30"/>
      <c r="M16" s="41"/>
      <c r="N16" s="41"/>
      <c r="O16" s="42"/>
      <c r="P16" s="43"/>
      <c r="Q16" s="44"/>
      <c r="R16" s="44"/>
      <c r="S16" s="44"/>
      <c r="T16" s="44"/>
      <c r="U16" s="44"/>
      <c r="V16" s="41"/>
    </row>
    <row r="17" spans="1:22" ht="70.349999999999994" customHeight="1">
      <c r="A17" s="151">
        <v>12</v>
      </c>
      <c r="B17" s="156" t="s">
        <v>910</v>
      </c>
      <c r="C17" s="157" t="s">
        <v>922</v>
      </c>
      <c r="D17" s="156" t="s">
        <v>923</v>
      </c>
      <c r="E17" s="184" t="s">
        <v>913</v>
      </c>
      <c r="F17" s="184" t="s">
        <v>914</v>
      </c>
      <c r="G17" s="156">
        <f t="shared" si="1"/>
        <v>10000000</v>
      </c>
      <c r="H17" s="156">
        <v>10000000</v>
      </c>
      <c r="I17" s="156">
        <v>0</v>
      </c>
      <c r="J17" s="156">
        <v>0</v>
      </c>
      <c r="K17" s="223">
        <f t="shared" si="0"/>
        <v>0</v>
      </c>
      <c r="L17" s="30"/>
      <c r="M17" s="41"/>
      <c r="N17" s="41"/>
      <c r="O17" s="42"/>
      <c r="P17" s="43"/>
      <c r="Q17" s="44"/>
      <c r="R17" s="44"/>
      <c r="S17" s="44"/>
      <c r="T17" s="44"/>
      <c r="U17" s="44"/>
      <c r="V17" s="41"/>
    </row>
    <row r="18" spans="1:22" ht="70.349999999999994" customHeight="1">
      <c r="A18" s="151">
        <v>13</v>
      </c>
      <c r="B18" s="156" t="s">
        <v>910</v>
      </c>
      <c r="C18" s="157" t="s">
        <v>924</v>
      </c>
      <c r="D18" s="156" t="s">
        <v>912</v>
      </c>
      <c r="E18" s="184" t="s">
        <v>913</v>
      </c>
      <c r="F18" s="184" t="s">
        <v>914</v>
      </c>
      <c r="G18" s="156">
        <f t="shared" si="1"/>
        <v>3000000</v>
      </c>
      <c r="H18" s="156">
        <v>3000000</v>
      </c>
      <c r="I18" s="156">
        <v>0</v>
      </c>
      <c r="J18" s="156">
        <v>0</v>
      </c>
      <c r="K18" s="223">
        <f t="shared" si="0"/>
        <v>0</v>
      </c>
      <c r="L18" s="30"/>
      <c r="M18" s="41"/>
      <c r="N18" s="41"/>
      <c r="O18" s="42"/>
      <c r="P18" s="43"/>
      <c r="Q18" s="44"/>
      <c r="R18" s="44"/>
      <c r="S18" s="44"/>
      <c r="T18" s="44"/>
      <c r="U18" s="44"/>
      <c r="V18" s="41"/>
    </row>
    <row r="19" spans="1:22" ht="70.349999999999994" customHeight="1">
      <c r="A19" s="151">
        <v>14</v>
      </c>
      <c r="B19" s="156" t="s">
        <v>910</v>
      </c>
      <c r="C19" s="157" t="s">
        <v>925</v>
      </c>
      <c r="D19" s="156" t="s">
        <v>926</v>
      </c>
      <c r="E19" s="184" t="s">
        <v>913</v>
      </c>
      <c r="F19" s="184" t="s">
        <v>914</v>
      </c>
      <c r="G19" s="156">
        <f t="shared" si="1"/>
        <v>7000000</v>
      </c>
      <c r="H19" s="156">
        <v>7000000</v>
      </c>
      <c r="I19" s="156">
        <v>0</v>
      </c>
      <c r="J19" s="156">
        <v>0</v>
      </c>
      <c r="K19" s="223">
        <f t="shared" si="0"/>
        <v>0</v>
      </c>
      <c r="L19" s="30"/>
      <c r="M19" s="41"/>
      <c r="N19" s="41"/>
      <c r="O19" s="42"/>
      <c r="P19" s="43"/>
      <c r="Q19" s="44"/>
      <c r="R19" s="44"/>
      <c r="S19" s="44"/>
      <c r="T19" s="44"/>
      <c r="U19" s="44"/>
      <c r="V19" s="41"/>
    </row>
    <row r="20" spans="1:22" ht="70.349999999999994" customHeight="1">
      <c r="A20" s="151">
        <v>15</v>
      </c>
      <c r="B20" s="156" t="s">
        <v>910</v>
      </c>
      <c r="C20" s="157" t="s">
        <v>927</v>
      </c>
      <c r="D20" s="156" t="s">
        <v>923</v>
      </c>
      <c r="E20" s="184" t="s">
        <v>913</v>
      </c>
      <c r="F20" s="184" t="s">
        <v>914</v>
      </c>
      <c r="G20" s="156">
        <f t="shared" si="1"/>
        <v>7000000</v>
      </c>
      <c r="H20" s="156">
        <v>7000000</v>
      </c>
      <c r="I20" s="156">
        <v>0</v>
      </c>
      <c r="J20" s="156">
        <v>0</v>
      </c>
      <c r="K20" s="223">
        <f t="shared" si="0"/>
        <v>0</v>
      </c>
      <c r="L20" s="30"/>
      <c r="M20" s="41"/>
      <c r="N20" s="41"/>
      <c r="O20" s="42"/>
      <c r="P20" s="43"/>
      <c r="Q20" s="44"/>
      <c r="R20" s="44"/>
      <c r="S20" s="44"/>
      <c r="T20" s="44"/>
      <c r="U20" s="44"/>
      <c r="V20" s="41"/>
    </row>
    <row r="21" spans="1:22" ht="70.349999999999994" customHeight="1">
      <c r="A21" s="151">
        <v>16</v>
      </c>
      <c r="B21" s="156" t="s">
        <v>910</v>
      </c>
      <c r="C21" s="157" t="s">
        <v>928</v>
      </c>
      <c r="D21" s="156" t="s">
        <v>929</v>
      </c>
      <c r="E21" s="184" t="s">
        <v>913</v>
      </c>
      <c r="F21" s="184" t="s">
        <v>914</v>
      </c>
      <c r="G21" s="156">
        <f t="shared" si="1"/>
        <v>7000000</v>
      </c>
      <c r="H21" s="156">
        <v>7000000</v>
      </c>
      <c r="I21" s="156">
        <v>0</v>
      </c>
      <c r="J21" s="156">
        <v>0</v>
      </c>
      <c r="K21" s="223">
        <f t="shared" si="0"/>
        <v>0</v>
      </c>
      <c r="L21" s="30"/>
      <c r="M21" s="41"/>
      <c r="N21" s="41"/>
      <c r="O21" s="42"/>
      <c r="P21" s="43"/>
      <c r="Q21" s="44"/>
      <c r="R21" s="44"/>
      <c r="S21" s="44"/>
      <c r="T21" s="44"/>
      <c r="U21" s="44"/>
      <c r="V21" s="41"/>
    </row>
    <row r="22" spans="1:22" ht="70.349999999999994" customHeight="1">
      <c r="A22" s="151">
        <v>17</v>
      </c>
      <c r="B22" s="156" t="s">
        <v>910</v>
      </c>
      <c r="C22" s="157" t="s">
        <v>930</v>
      </c>
      <c r="D22" s="156" t="s">
        <v>931</v>
      </c>
      <c r="E22" s="184" t="s">
        <v>913</v>
      </c>
      <c r="F22" s="184" t="s">
        <v>914</v>
      </c>
      <c r="G22" s="156">
        <f t="shared" si="1"/>
        <v>5000000</v>
      </c>
      <c r="H22" s="156">
        <v>5000000</v>
      </c>
      <c r="I22" s="156">
        <v>0</v>
      </c>
      <c r="J22" s="156">
        <v>0</v>
      </c>
      <c r="K22" s="223">
        <f t="shared" si="0"/>
        <v>0</v>
      </c>
      <c r="L22" s="30"/>
      <c r="M22" s="41"/>
      <c r="N22" s="41"/>
      <c r="O22" s="42"/>
      <c r="P22" s="43"/>
      <c r="Q22" s="44"/>
      <c r="R22" s="44"/>
      <c r="S22" s="44"/>
      <c r="T22" s="44"/>
      <c r="U22" s="44"/>
      <c r="V22" s="41"/>
    </row>
    <row r="23" spans="1:22" ht="70.349999999999994" customHeight="1">
      <c r="A23" s="151">
        <v>18</v>
      </c>
      <c r="B23" s="156" t="s">
        <v>910</v>
      </c>
      <c r="C23" s="157" t="s">
        <v>932</v>
      </c>
      <c r="D23" s="156" t="s">
        <v>933</v>
      </c>
      <c r="E23" s="184" t="s">
        <v>913</v>
      </c>
      <c r="F23" s="184" t="s">
        <v>914</v>
      </c>
      <c r="G23" s="156">
        <f t="shared" si="1"/>
        <v>8100000</v>
      </c>
      <c r="H23" s="156">
        <v>8100000</v>
      </c>
      <c r="I23" s="156">
        <v>0</v>
      </c>
      <c r="J23" s="156">
        <v>0</v>
      </c>
      <c r="K23" s="223">
        <f t="shared" si="0"/>
        <v>0</v>
      </c>
      <c r="L23" s="30"/>
      <c r="M23" s="41"/>
      <c r="N23" s="41"/>
      <c r="O23" s="42"/>
      <c r="P23" s="43"/>
      <c r="Q23" s="44"/>
      <c r="R23" s="44"/>
      <c r="S23" s="44"/>
      <c r="T23" s="44"/>
      <c r="U23" s="44"/>
      <c r="V23" s="41"/>
    </row>
    <row r="24" spans="1:22" ht="70.349999999999994" customHeight="1">
      <c r="A24" s="151">
        <v>19</v>
      </c>
      <c r="B24" s="156" t="s">
        <v>910</v>
      </c>
      <c r="C24" s="157" t="s">
        <v>934</v>
      </c>
      <c r="D24" s="156" t="s">
        <v>935</v>
      </c>
      <c r="E24" s="184" t="s">
        <v>913</v>
      </c>
      <c r="F24" s="184" t="s">
        <v>914</v>
      </c>
      <c r="G24" s="156">
        <f t="shared" si="1"/>
        <v>2160000</v>
      </c>
      <c r="H24" s="156">
        <v>2160000</v>
      </c>
      <c r="I24" s="156">
        <v>0</v>
      </c>
      <c r="J24" s="156">
        <v>0</v>
      </c>
      <c r="K24" s="223">
        <f t="shared" si="0"/>
        <v>0</v>
      </c>
      <c r="L24" s="30"/>
      <c r="M24" s="41"/>
      <c r="N24" s="41"/>
      <c r="O24" s="42"/>
      <c r="P24" s="43"/>
      <c r="Q24" s="44"/>
      <c r="R24" s="44"/>
      <c r="S24" s="44"/>
      <c r="T24" s="44"/>
      <c r="U24" s="44"/>
      <c r="V24" s="41"/>
    </row>
    <row r="25" spans="1:22" ht="59.25" customHeight="1">
      <c r="A25" s="151">
        <v>20</v>
      </c>
      <c r="B25" s="156" t="s">
        <v>910</v>
      </c>
      <c r="C25" s="157" t="s">
        <v>936</v>
      </c>
      <c r="D25" s="156" t="s">
        <v>921</v>
      </c>
      <c r="E25" s="184" t="s">
        <v>913</v>
      </c>
      <c r="F25" s="184" t="s">
        <v>914</v>
      </c>
      <c r="G25" s="156">
        <f t="shared" si="1"/>
        <v>5000000</v>
      </c>
      <c r="H25" s="156">
        <v>5000000</v>
      </c>
      <c r="I25" s="156">
        <v>0</v>
      </c>
      <c r="J25" s="156">
        <v>0</v>
      </c>
      <c r="K25" s="223">
        <f t="shared" si="0"/>
        <v>0</v>
      </c>
      <c r="L25" s="30"/>
      <c r="M25" s="41"/>
      <c r="N25" s="41"/>
      <c r="O25" s="42"/>
      <c r="P25" s="43"/>
      <c r="Q25" s="44"/>
      <c r="R25" s="44"/>
      <c r="S25" s="44"/>
      <c r="T25" s="44"/>
      <c r="U25" s="44"/>
      <c r="V25" s="41"/>
    </row>
    <row r="26" spans="1:22" ht="54.75" customHeight="1">
      <c r="A26" s="151">
        <v>21</v>
      </c>
      <c r="B26" s="156" t="s">
        <v>910</v>
      </c>
      <c r="C26" s="157" t="s">
        <v>937</v>
      </c>
      <c r="D26" s="156" t="s">
        <v>938</v>
      </c>
      <c r="E26" s="184" t="s">
        <v>913</v>
      </c>
      <c r="F26" s="184" t="s">
        <v>914</v>
      </c>
      <c r="G26" s="156">
        <f t="shared" si="1"/>
        <v>3000000</v>
      </c>
      <c r="H26" s="156">
        <v>3000000</v>
      </c>
      <c r="I26" s="156">
        <v>0</v>
      </c>
      <c r="J26" s="156">
        <v>0</v>
      </c>
      <c r="K26" s="223">
        <f t="shared" si="0"/>
        <v>0</v>
      </c>
      <c r="L26" s="30"/>
      <c r="M26" s="41"/>
      <c r="N26" s="41"/>
      <c r="O26" s="42"/>
      <c r="P26" s="43"/>
      <c r="Q26" s="44"/>
      <c r="R26" s="44"/>
      <c r="S26" s="44"/>
      <c r="T26" s="44"/>
      <c r="U26" s="44"/>
      <c r="V26" s="41"/>
    </row>
    <row r="27" spans="1:22" ht="70.349999999999994" customHeight="1">
      <c r="A27" s="151">
        <v>22</v>
      </c>
      <c r="B27" s="156" t="s">
        <v>910</v>
      </c>
      <c r="C27" s="157" t="s">
        <v>939</v>
      </c>
      <c r="D27" s="156" t="s">
        <v>940</v>
      </c>
      <c r="E27" s="184"/>
      <c r="F27" s="184"/>
      <c r="G27" s="156">
        <f t="shared" si="1"/>
        <v>5892670</v>
      </c>
      <c r="H27" s="156">
        <v>5892670</v>
      </c>
      <c r="I27" s="156">
        <v>5892670</v>
      </c>
      <c r="J27" s="156">
        <v>5892670</v>
      </c>
      <c r="K27" s="223">
        <f t="shared" si="0"/>
        <v>1</v>
      </c>
      <c r="L27" s="30"/>
      <c r="M27" s="41"/>
      <c r="N27" s="41"/>
      <c r="O27" s="42"/>
      <c r="P27" s="43"/>
      <c r="Q27" s="44"/>
      <c r="R27" s="44"/>
      <c r="S27" s="44"/>
      <c r="T27" s="44"/>
      <c r="U27" s="44"/>
      <c r="V27" s="41"/>
    </row>
    <row r="28" spans="1:22" ht="70.349999999999994" customHeight="1">
      <c r="A28" s="151">
        <v>23</v>
      </c>
      <c r="B28" s="156" t="s">
        <v>910</v>
      </c>
      <c r="C28" s="157" t="s">
        <v>941</v>
      </c>
      <c r="D28" s="156" t="s">
        <v>935</v>
      </c>
      <c r="E28" s="184"/>
      <c r="F28" s="184"/>
      <c r="G28" s="156">
        <f t="shared" si="1"/>
        <v>432659</v>
      </c>
      <c r="H28" s="156">
        <v>432659</v>
      </c>
      <c r="I28" s="156">
        <v>0</v>
      </c>
      <c r="J28" s="156">
        <v>0</v>
      </c>
      <c r="K28" s="223">
        <f>J28/G28</f>
        <v>0</v>
      </c>
      <c r="L28" s="30"/>
      <c r="M28" s="41"/>
      <c r="N28" s="41"/>
      <c r="O28" s="42"/>
      <c r="P28" s="43"/>
      <c r="Q28" s="44"/>
      <c r="R28" s="44"/>
      <c r="S28" s="44"/>
      <c r="T28" s="44"/>
      <c r="U28" s="44"/>
      <c r="V28" s="41"/>
    </row>
    <row r="29" spans="1:22" ht="70.349999999999994" customHeight="1">
      <c r="A29" s="151">
        <v>24</v>
      </c>
      <c r="B29" s="156" t="s">
        <v>910</v>
      </c>
      <c r="C29" s="157" t="s">
        <v>942</v>
      </c>
      <c r="D29" s="156" t="s">
        <v>912</v>
      </c>
      <c r="E29" s="184"/>
      <c r="F29" s="184"/>
      <c r="G29" s="156">
        <f t="shared" si="1"/>
        <v>3206250</v>
      </c>
      <c r="H29" s="156">
        <v>3206250</v>
      </c>
      <c r="I29" s="156">
        <v>0</v>
      </c>
      <c r="J29" s="156">
        <v>0</v>
      </c>
      <c r="K29" s="223">
        <f t="shared" si="0"/>
        <v>0</v>
      </c>
      <c r="L29" s="30"/>
      <c r="M29" s="41"/>
      <c r="N29" s="41"/>
      <c r="O29" s="42"/>
      <c r="P29" s="43"/>
      <c r="Q29" s="44"/>
      <c r="R29" s="44"/>
      <c r="S29" s="44"/>
      <c r="T29" s="44"/>
      <c r="U29" s="44"/>
      <c r="V29" s="41"/>
    </row>
    <row r="30" spans="1:22" ht="70.349999999999994" customHeight="1">
      <c r="A30" s="151">
        <v>25</v>
      </c>
      <c r="B30" s="156" t="s">
        <v>910</v>
      </c>
      <c r="C30" s="157" t="s">
        <v>943</v>
      </c>
      <c r="D30" s="156" t="s">
        <v>912</v>
      </c>
      <c r="E30" s="184"/>
      <c r="F30" s="184"/>
      <c r="G30" s="156">
        <f t="shared" si="1"/>
        <v>11400000</v>
      </c>
      <c r="H30" s="156">
        <v>11400000</v>
      </c>
      <c r="I30" s="156">
        <v>11400000</v>
      </c>
      <c r="J30" s="156">
        <v>11400000</v>
      </c>
      <c r="K30" s="223">
        <f t="shared" si="0"/>
        <v>1</v>
      </c>
      <c r="L30" s="30"/>
      <c r="M30" s="41"/>
      <c r="N30" s="41"/>
      <c r="O30" s="42"/>
      <c r="P30" s="43"/>
      <c r="Q30" s="44"/>
      <c r="R30" s="44"/>
      <c r="S30" s="44"/>
      <c r="T30" s="44"/>
      <c r="U30" s="44"/>
      <c r="V30" s="41"/>
    </row>
    <row r="31" spans="1:22" ht="70.349999999999994" customHeight="1">
      <c r="A31" s="151">
        <v>26</v>
      </c>
      <c r="B31" s="156" t="s">
        <v>910</v>
      </c>
      <c r="C31" s="157" t="s">
        <v>944</v>
      </c>
      <c r="D31" s="156" t="s">
        <v>940</v>
      </c>
      <c r="E31" s="184"/>
      <c r="F31" s="184"/>
      <c r="G31" s="156">
        <f t="shared" si="1"/>
        <v>1999900</v>
      </c>
      <c r="H31" s="156">
        <v>1999900</v>
      </c>
      <c r="I31" s="156">
        <v>1999900</v>
      </c>
      <c r="J31" s="156">
        <v>1999900</v>
      </c>
      <c r="K31" s="223">
        <f t="shared" si="0"/>
        <v>1</v>
      </c>
      <c r="L31" s="30"/>
      <c r="M31" s="41"/>
      <c r="N31" s="41"/>
      <c r="O31" s="42"/>
      <c r="P31" s="43"/>
      <c r="Q31" s="44"/>
      <c r="R31" s="44"/>
      <c r="S31" s="44"/>
      <c r="T31" s="44"/>
      <c r="U31" s="44"/>
      <c r="V31" s="41"/>
    </row>
    <row r="32" spans="1:22" ht="70.349999999999994" customHeight="1">
      <c r="A32" s="151">
        <v>27</v>
      </c>
      <c r="B32" s="156" t="s">
        <v>910</v>
      </c>
      <c r="C32" s="157" t="s">
        <v>945</v>
      </c>
      <c r="D32" s="156" t="s">
        <v>940</v>
      </c>
      <c r="E32" s="184"/>
      <c r="F32" s="184"/>
      <c r="G32" s="156">
        <f t="shared" si="1"/>
        <v>5879760</v>
      </c>
      <c r="H32" s="156">
        <v>5879760</v>
      </c>
      <c r="I32" s="156">
        <v>5879760</v>
      </c>
      <c r="J32" s="156">
        <v>5879760</v>
      </c>
      <c r="K32" s="223">
        <f t="shared" si="0"/>
        <v>1</v>
      </c>
      <c r="L32" s="30"/>
      <c r="M32" s="41"/>
      <c r="N32" s="41"/>
      <c r="O32" s="42"/>
      <c r="P32" s="43"/>
      <c r="Q32" s="44"/>
      <c r="R32" s="44"/>
      <c r="S32" s="44"/>
      <c r="T32" s="44"/>
      <c r="U32" s="44"/>
      <c r="V32" s="41"/>
    </row>
    <row r="33" spans="1:22" ht="70.349999999999994" customHeight="1">
      <c r="A33" s="151">
        <v>28</v>
      </c>
      <c r="B33" s="156" t="s">
        <v>910</v>
      </c>
      <c r="C33" s="157" t="s">
        <v>946</v>
      </c>
      <c r="D33" s="156" t="s">
        <v>940</v>
      </c>
      <c r="E33" s="184"/>
      <c r="F33" s="184"/>
      <c r="G33" s="156">
        <f t="shared" si="1"/>
        <v>1999822</v>
      </c>
      <c r="H33" s="156">
        <v>1999822</v>
      </c>
      <c r="I33" s="156">
        <v>1705365</v>
      </c>
      <c r="J33" s="156">
        <v>1705365</v>
      </c>
      <c r="K33" s="223">
        <f t="shared" si="0"/>
        <v>0.85275839549719923</v>
      </c>
      <c r="L33" s="30"/>
      <c r="M33" s="41"/>
      <c r="N33" s="41"/>
      <c r="O33" s="42"/>
      <c r="P33" s="43"/>
      <c r="Q33" s="44"/>
      <c r="R33" s="44"/>
      <c r="S33" s="44"/>
      <c r="T33" s="44"/>
      <c r="U33" s="44"/>
      <c r="V33" s="41"/>
    </row>
    <row r="34" spans="1:22" ht="70.349999999999994" customHeight="1">
      <c r="A34" s="151">
        <v>29</v>
      </c>
      <c r="B34" s="156" t="s">
        <v>910</v>
      </c>
      <c r="C34" s="157" t="s">
        <v>947</v>
      </c>
      <c r="D34" s="156" t="s">
        <v>940</v>
      </c>
      <c r="E34" s="184"/>
      <c r="F34" s="184"/>
      <c r="G34" s="156">
        <f t="shared" si="1"/>
        <v>3999945</v>
      </c>
      <c r="H34" s="156">
        <v>3999945</v>
      </c>
      <c r="I34" s="156">
        <v>3999945</v>
      </c>
      <c r="J34" s="156">
        <v>3999945</v>
      </c>
      <c r="K34" s="223">
        <f t="shared" si="0"/>
        <v>1</v>
      </c>
      <c r="L34" s="30"/>
      <c r="M34" s="41"/>
      <c r="N34" s="41"/>
      <c r="O34" s="42"/>
      <c r="P34" s="43"/>
      <c r="Q34" s="44"/>
      <c r="R34" s="44"/>
      <c r="S34" s="44"/>
      <c r="T34" s="44"/>
      <c r="U34" s="44"/>
      <c r="V34" s="41"/>
    </row>
    <row r="35" spans="1:22" ht="70.349999999999994" customHeight="1">
      <c r="A35" s="151">
        <v>30</v>
      </c>
      <c r="B35" s="156" t="s">
        <v>910</v>
      </c>
      <c r="C35" s="157" t="s">
        <v>948</v>
      </c>
      <c r="D35" s="156" t="s">
        <v>940</v>
      </c>
      <c r="E35" s="184"/>
      <c r="F35" s="184"/>
      <c r="G35" s="156">
        <f t="shared" si="1"/>
        <v>3999055</v>
      </c>
      <c r="H35" s="156">
        <v>3999055</v>
      </c>
      <c r="I35" s="156">
        <v>0</v>
      </c>
      <c r="J35" s="156">
        <v>0</v>
      </c>
      <c r="K35" s="223">
        <f t="shared" si="0"/>
        <v>0</v>
      </c>
      <c r="L35" s="30"/>
      <c r="M35" s="41"/>
      <c r="N35" s="41"/>
      <c r="O35" s="42"/>
      <c r="P35" s="43"/>
      <c r="Q35" s="44"/>
      <c r="R35" s="44"/>
      <c r="S35" s="44"/>
      <c r="T35" s="44"/>
      <c r="U35" s="44"/>
      <c r="V35" s="41"/>
    </row>
    <row r="36" spans="1:22" ht="70.349999999999994" customHeight="1">
      <c r="A36" s="151">
        <v>31</v>
      </c>
      <c r="B36" s="156" t="s">
        <v>910</v>
      </c>
      <c r="C36" s="157" t="s">
        <v>949</v>
      </c>
      <c r="D36" s="156" t="s">
        <v>940</v>
      </c>
      <c r="E36" s="184"/>
      <c r="F36" s="184"/>
      <c r="G36" s="156">
        <f t="shared" si="1"/>
        <v>4999995</v>
      </c>
      <c r="H36" s="156">
        <v>4999995</v>
      </c>
      <c r="I36" s="156">
        <v>4999995</v>
      </c>
      <c r="J36" s="156">
        <v>4999995</v>
      </c>
      <c r="K36" s="223">
        <f t="shared" si="0"/>
        <v>1</v>
      </c>
      <c r="L36" s="30"/>
      <c r="M36" s="41"/>
      <c r="N36" s="41"/>
      <c r="O36" s="42"/>
      <c r="P36" s="43"/>
      <c r="Q36" s="44"/>
      <c r="R36" s="44"/>
      <c r="S36" s="44"/>
      <c r="T36" s="44"/>
      <c r="U36" s="44"/>
      <c r="V36" s="41"/>
    </row>
    <row r="37" spans="1:22" ht="70.349999999999994" customHeight="1">
      <c r="A37" s="151">
        <v>32</v>
      </c>
      <c r="B37" s="156" t="s">
        <v>910</v>
      </c>
      <c r="C37" s="157" t="s">
        <v>950</v>
      </c>
      <c r="D37" s="156" t="s">
        <v>940</v>
      </c>
      <c r="E37" s="184"/>
      <c r="F37" s="184"/>
      <c r="G37" s="156">
        <f t="shared" si="1"/>
        <v>3335336</v>
      </c>
      <c r="H37" s="156">
        <v>3335336</v>
      </c>
      <c r="I37" s="156">
        <v>0</v>
      </c>
      <c r="J37" s="156">
        <v>0</v>
      </c>
      <c r="K37" s="223">
        <f t="shared" si="0"/>
        <v>0</v>
      </c>
      <c r="L37" s="30"/>
      <c r="M37" s="41"/>
      <c r="N37" s="41"/>
      <c r="O37" s="42"/>
      <c r="P37" s="43"/>
      <c r="Q37" s="44"/>
      <c r="R37" s="44"/>
      <c r="S37" s="44"/>
      <c r="T37" s="44"/>
      <c r="U37" s="44"/>
      <c r="V37" s="41"/>
    </row>
    <row r="38" spans="1:22" ht="70.349999999999994" customHeight="1">
      <c r="A38" s="151">
        <v>33</v>
      </c>
      <c r="B38" s="156" t="s">
        <v>910</v>
      </c>
      <c r="C38" s="157" t="s">
        <v>951</v>
      </c>
      <c r="D38" s="156" t="s">
        <v>940</v>
      </c>
      <c r="E38" s="184"/>
      <c r="F38" s="184"/>
      <c r="G38" s="156">
        <f t="shared" si="1"/>
        <v>1999782</v>
      </c>
      <c r="H38" s="156">
        <v>1999782</v>
      </c>
      <c r="I38" s="156">
        <v>1999782</v>
      </c>
      <c r="J38" s="156">
        <v>1999782</v>
      </c>
      <c r="K38" s="223">
        <f t="shared" si="0"/>
        <v>1</v>
      </c>
      <c r="L38" s="30"/>
      <c r="M38" s="41"/>
      <c r="N38" s="41"/>
      <c r="O38" s="42"/>
      <c r="P38" s="43"/>
      <c r="Q38" s="44"/>
      <c r="R38" s="44"/>
      <c r="S38" s="44"/>
      <c r="T38" s="44"/>
      <c r="U38" s="44"/>
      <c r="V38" s="41"/>
    </row>
    <row r="39" spans="1:22" ht="70.349999999999994" customHeight="1">
      <c r="A39" s="151">
        <v>34</v>
      </c>
      <c r="B39" s="156" t="s">
        <v>910</v>
      </c>
      <c r="C39" s="157" t="s">
        <v>952</v>
      </c>
      <c r="D39" s="156" t="s">
        <v>940</v>
      </c>
      <c r="E39" s="184"/>
      <c r="F39" s="184"/>
      <c r="G39" s="156">
        <f t="shared" si="1"/>
        <v>3289354</v>
      </c>
      <c r="H39" s="156">
        <v>3289354</v>
      </c>
      <c r="I39" s="156">
        <v>3289354</v>
      </c>
      <c r="J39" s="156">
        <v>3289354</v>
      </c>
      <c r="K39" s="223">
        <f t="shared" si="0"/>
        <v>1</v>
      </c>
      <c r="L39" s="30"/>
      <c r="M39" s="41"/>
      <c r="N39" s="41"/>
      <c r="O39" s="42"/>
      <c r="P39" s="43"/>
      <c r="Q39" s="44"/>
      <c r="R39" s="44"/>
      <c r="S39" s="44"/>
      <c r="T39" s="44"/>
      <c r="U39" s="44"/>
      <c r="V39" s="41"/>
    </row>
    <row r="40" spans="1:22" ht="70.349999999999994" customHeight="1">
      <c r="A40" s="151">
        <v>35</v>
      </c>
      <c r="B40" s="156" t="s">
        <v>910</v>
      </c>
      <c r="C40" s="157" t="s">
        <v>953</v>
      </c>
      <c r="D40" s="156" t="s">
        <v>940</v>
      </c>
      <c r="E40" s="184"/>
      <c r="F40" s="184"/>
      <c r="G40" s="156">
        <f t="shared" si="1"/>
        <v>3999807</v>
      </c>
      <c r="H40" s="156">
        <v>3999807</v>
      </c>
      <c r="I40" s="156">
        <v>3999807</v>
      </c>
      <c r="J40" s="156">
        <v>3999807</v>
      </c>
      <c r="K40" s="223">
        <f t="shared" si="0"/>
        <v>1</v>
      </c>
      <c r="L40" s="30"/>
      <c r="M40" s="41"/>
      <c r="N40" s="41"/>
      <c r="O40" s="42"/>
      <c r="P40" s="43"/>
      <c r="Q40" s="44"/>
      <c r="R40" s="44"/>
      <c r="S40" s="44"/>
      <c r="T40" s="44"/>
      <c r="U40" s="44"/>
      <c r="V40" s="41"/>
    </row>
    <row r="41" spans="1:22" ht="70.349999999999994" customHeight="1">
      <c r="A41" s="151">
        <v>36</v>
      </c>
      <c r="B41" s="156" t="s">
        <v>910</v>
      </c>
      <c r="C41" s="157" t="s">
        <v>954</v>
      </c>
      <c r="D41" s="156" t="s">
        <v>940</v>
      </c>
      <c r="E41" s="184"/>
      <c r="F41" s="184"/>
      <c r="G41" s="156">
        <f t="shared" si="1"/>
        <v>996628</v>
      </c>
      <c r="H41" s="156">
        <v>996628</v>
      </c>
      <c r="I41" s="156">
        <v>996628</v>
      </c>
      <c r="J41" s="156">
        <v>996628</v>
      </c>
      <c r="K41" s="223">
        <f t="shared" si="0"/>
        <v>1</v>
      </c>
      <c r="L41" s="30"/>
      <c r="M41" s="41"/>
      <c r="N41" s="41"/>
      <c r="O41" s="42"/>
      <c r="P41" s="43"/>
      <c r="Q41" s="44"/>
      <c r="R41" s="44"/>
      <c r="S41" s="44"/>
      <c r="T41" s="44"/>
      <c r="U41" s="44"/>
      <c r="V41" s="41"/>
    </row>
    <row r="42" spans="1:22" ht="70.349999999999994" customHeight="1">
      <c r="A42" s="151">
        <v>37</v>
      </c>
      <c r="B42" s="156" t="s">
        <v>910</v>
      </c>
      <c r="C42" s="157" t="s">
        <v>955</v>
      </c>
      <c r="D42" s="156" t="s">
        <v>940</v>
      </c>
      <c r="E42" s="184"/>
      <c r="F42" s="184"/>
      <c r="G42" s="156">
        <f t="shared" si="1"/>
        <v>3333282</v>
      </c>
      <c r="H42" s="156">
        <v>3333282</v>
      </c>
      <c r="I42" s="156">
        <v>0</v>
      </c>
      <c r="J42" s="156">
        <v>0</v>
      </c>
      <c r="K42" s="223">
        <f>J42/G42</f>
        <v>0</v>
      </c>
      <c r="L42" s="30"/>
      <c r="M42" s="41"/>
      <c r="N42" s="41"/>
      <c r="O42" s="42"/>
      <c r="P42" s="43"/>
      <c r="Q42" s="44"/>
      <c r="R42" s="44"/>
      <c r="S42" s="44"/>
      <c r="T42" s="44"/>
      <c r="U42" s="44"/>
      <c r="V42" s="41"/>
    </row>
    <row r="43" spans="1:22" ht="70.349999999999994" customHeight="1">
      <c r="A43" s="151">
        <v>38</v>
      </c>
      <c r="B43" s="156" t="s">
        <v>910</v>
      </c>
      <c r="C43" s="157" t="s">
        <v>956</v>
      </c>
      <c r="D43" s="156" t="s">
        <v>940</v>
      </c>
      <c r="E43" s="184"/>
      <c r="F43" s="184"/>
      <c r="G43" s="156">
        <f t="shared" si="1"/>
        <v>1000000</v>
      </c>
      <c r="H43" s="156">
        <v>1000000</v>
      </c>
      <c r="I43" s="156">
        <v>0</v>
      </c>
      <c r="J43" s="156">
        <v>0</v>
      </c>
      <c r="K43" s="223">
        <f t="shared" si="0"/>
        <v>0</v>
      </c>
      <c r="L43" s="30"/>
      <c r="M43" s="41"/>
      <c r="N43" s="41"/>
      <c r="O43" s="42"/>
      <c r="P43" s="43"/>
      <c r="Q43" s="44"/>
      <c r="R43" s="44"/>
      <c r="S43" s="44"/>
      <c r="T43" s="44"/>
      <c r="U43" s="44"/>
      <c r="V43" s="41"/>
    </row>
    <row r="44" spans="1:22" ht="70.349999999999994" customHeight="1">
      <c r="A44" s="151">
        <v>39</v>
      </c>
      <c r="B44" s="156" t="s">
        <v>910</v>
      </c>
      <c r="C44" s="157" t="s">
        <v>957</v>
      </c>
      <c r="D44" s="156" t="s">
        <v>940</v>
      </c>
      <c r="E44" s="184"/>
      <c r="F44" s="184"/>
      <c r="G44" s="156">
        <f t="shared" si="1"/>
        <v>999225</v>
      </c>
      <c r="H44" s="156">
        <v>999225</v>
      </c>
      <c r="I44" s="156">
        <v>999225</v>
      </c>
      <c r="J44" s="156">
        <v>999225</v>
      </c>
      <c r="K44" s="223">
        <f t="shared" si="0"/>
        <v>1</v>
      </c>
      <c r="L44" s="30"/>
      <c r="M44" s="41"/>
      <c r="N44" s="41"/>
      <c r="O44" s="42"/>
      <c r="P44" s="43"/>
      <c r="Q44" s="44"/>
      <c r="R44" s="44"/>
      <c r="S44" s="44"/>
      <c r="T44" s="44"/>
      <c r="U44" s="44"/>
      <c r="V44" s="41"/>
    </row>
    <row r="45" spans="1:22" ht="70.349999999999994" customHeight="1">
      <c r="A45" s="151">
        <v>40</v>
      </c>
      <c r="B45" s="156" t="s">
        <v>910</v>
      </c>
      <c r="C45" s="157" t="s">
        <v>958</v>
      </c>
      <c r="D45" s="156" t="s">
        <v>940</v>
      </c>
      <c r="E45" s="184"/>
      <c r="F45" s="184"/>
      <c r="G45" s="156">
        <f t="shared" si="1"/>
        <v>3999530</v>
      </c>
      <c r="H45" s="156">
        <v>3999530</v>
      </c>
      <c r="I45" s="156">
        <v>3999530</v>
      </c>
      <c r="J45" s="156">
        <v>3999530</v>
      </c>
      <c r="K45" s="223">
        <f t="shared" si="0"/>
        <v>1</v>
      </c>
      <c r="L45" s="30"/>
      <c r="M45" s="41"/>
      <c r="N45" s="41"/>
      <c r="O45" s="42"/>
      <c r="P45" s="43"/>
      <c r="Q45" s="44"/>
      <c r="R45" s="44"/>
      <c r="S45" s="44"/>
      <c r="T45" s="44"/>
      <c r="U45" s="44"/>
      <c r="V45" s="41"/>
    </row>
    <row r="46" spans="1:22" ht="70.349999999999994" customHeight="1">
      <c r="A46" s="151">
        <v>41</v>
      </c>
      <c r="B46" s="156" t="s">
        <v>910</v>
      </c>
      <c r="C46" s="157" t="s">
        <v>959</v>
      </c>
      <c r="D46" s="156" t="s">
        <v>940</v>
      </c>
      <c r="E46" s="184"/>
      <c r="F46" s="184"/>
      <c r="G46" s="156">
        <f t="shared" si="1"/>
        <v>3999289</v>
      </c>
      <c r="H46" s="156">
        <v>3999289</v>
      </c>
      <c r="I46" s="156">
        <v>0</v>
      </c>
      <c r="J46" s="156">
        <v>0</v>
      </c>
      <c r="K46" s="223">
        <f t="shared" si="0"/>
        <v>0</v>
      </c>
      <c r="L46" s="30"/>
      <c r="M46" s="41"/>
      <c r="N46" s="41"/>
      <c r="O46" s="42"/>
      <c r="P46" s="43"/>
      <c r="Q46" s="44"/>
      <c r="R46" s="44"/>
      <c r="S46" s="44"/>
      <c r="T46" s="44"/>
      <c r="U46" s="44"/>
      <c r="V46" s="41"/>
    </row>
    <row r="47" spans="1:22" ht="70.349999999999994" customHeight="1">
      <c r="A47" s="151">
        <v>42</v>
      </c>
      <c r="B47" s="156" t="s">
        <v>910</v>
      </c>
      <c r="C47" s="157" t="s">
        <v>960</v>
      </c>
      <c r="D47" s="156" t="s">
        <v>940</v>
      </c>
      <c r="E47" s="184"/>
      <c r="F47" s="184"/>
      <c r="G47" s="156">
        <f t="shared" si="1"/>
        <v>2364092</v>
      </c>
      <c r="H47" s="156">
        <v>2364092</v>
      </c>
      <c r="I47" s="156">
        <v>0</v>
      </c>
      <c r="J47" s="156">
        <v>0</v>
      </c>
      <c r="K47" s="223">
        <f t="shared" si="0"/>
        <v>0</v>
      </c>
      <c r="L47" s="30"/>
      <c r="M47" s="41"/>
      <c r="N47" s="41"/>
      <c r="O47" s="42"/>
      <c r="P47" s="43"/>
      <c r="Q47" s="44"/>
      <c r="R47" s="44"/>
      <c r="S47" s="44"/>
      <c r="T47" s="44"/>
      <c r="U47" s="44"/>
      <c r="V47" s="41"/>
    </row>
    <row r="48" spans="1:22" ht="70.349999999999994" customHeight="1">
      <c r="A48" s="151">
        <v>43</v>
      </c>
      <c r="B48" s="156" t="s">
        <v>910</v>
      </c>
      <c r="C48" s="157" t="s">
        <v>961</v>
      </c>
      <c r="D48" s="156" t="s">
        <v>940</v>
      </c>
      <c r="E48" s="184"/>
      <c r="F48" s="184"/>
      <c r="G48" s="156">
        <f t="shared" si="1"/>
        <v>1421928</v>
      </c>
      <c r="H48" s="156">
        <v>1421928</v>
      </c>
      <c r="I48" s="156">
        <v>0</v>
      </c>
      <c r="J48" s="156">
        <v>0</v>
      </c>
      <c r="K48" s="223">
        <f t="shared" si="0"/>
        <v>0</v>
      </c>
      <c r="L48" s="30"/>
      <c r="M48" s="41"/>
      <c r="N48" s="41"/>
      <c r="O48" s="42"/>
      <c r="P48" s="43"/>
      <c r="Q48" s="44"/>
      <c r="R48" s="44"/>
      <c r="S48" s="44"/>
      <c r="T48" s="44"/>
      <c r="U48" s="44"/>
      <c r="V48" s="41"/>
    </row>
    <row r="49" spans="1:22" ht="70.349999999999994" customHeight="1">
      <c r="A49" s="151">
        <v>44</v>
      </c>
      <c r="B49" s="156" t="s">
        <v>910</v>
      </c>
      <c r="C49" s="157" t="s">
        <v>962</v>
      </c>
      <c r="D49" s="156" t="s">
        <v>940</v>
      </c>
      <c r="E49" s="184"/>
      <c r="F49" s="184"/>
      <c r="G49" s="156">
        <f t="shared" si="1"/>
        <v>5826431</v>
      </c>
      <c r="H49" s="156">
        <v>5826431</v>
      </c>
      <c r="I49" s="156">
        <v>0</v>
      </c>
      <c r="J49" s="156">
        <v>0</v>
      </c>
      <c r="K49" s="223">
        <f t="shared" si="0"/>
        <v>0</v>
      </c>
      <c r="L49" s="30"/>
      <c r="M49" s="41"/>
      <c r="N49" s="41"/>
      <c r="O49" s="42"/>
      <c r="P49" s="43"/>
      <c r="Q49" s="44"/>
      <c r="R49" s="44"/>
      <c r="S49" s="44"/>
      <c r="T49" s="44"/>
      <c r="U49" s="44"/>
      <c r="V49" s="41"/>
    </row>
    <row r="50" spans="1:22" ht="70.349999999999994" customHeight="1">
      <c r="A50" s="151">
        <v>45</v>
      </c>
      <c r="B50" s="156" t="s">
        <v>910</v>
      </c>
      <c r="C50" s="157" t="s">
        <v>960</v>
      </c>
      <c r="D50" s="156" t="s">
        <v>940</v>
      </c>
      <c r="E50" s="184"/>
      <c r="F50" s="184"/>
      <c r="G50" s="156">
        <f t="shared" si="1"/>
        <v>1562004</v>
      </c>
      <c r="H50" s="156">
        <v>1562004</v>
      </c>
      <c r="I50" s="156">
        <v>0</v>
      </c>
      <c r="J50" s="156">
        <v>0</v>
      </c>
      <c r="K50" s="223">
        <f t="shared" si="0"/>
        <v>0</v>
      </c>
      <c r="L50" s="30"/>
      <c r="M50" s="41"/>
      <c r="N50" s="41"/>
      <c r="O50" s="42"/>
      <c r="P50" s="43"/>
      <c r="Q50" s="44"/>
      <c r="R50" s="44"/>
      <c r="S50" s="44"/>
      <c r="T50" s="44"/>
      <c r="U50" s="44"/>
      <c r="V50" s="41"/>
    </row>
    <row r="51" spans="1:22" ht="70.349999999999994" customHeight="1">
      <c r="A51" s="151">
        <v>46</v>
      </c>
      <c r="B51" s="156" t="s">
        <v>910</v>
      </c>
      <c r="C51" s="157" t="s">
        <v>956</v>
      </c>
      <c r="D51" s="156" t="s">
        <v>940</v>
      </c>
      <c r="E51" s="184"/>
      <c r="F51" s="184"/>
      <c r="G51" s="156">
        <f t="shared" si="1"/>
        <v>8064948</v>
      </c>
      <c r="H51" s="156">
        <v>8064948</v>
      </c>
      <c r="I51" s="156">
        <v>0</v>
      </c>
      <c r="J51" s="156">
        <v>0</v>
      </c>
      <c r="K51" s="223">
        <f t="shared" si="0"/>
        <v>0</v>
      </c>
      <c r="L51" s="30"/>
      <c r="M51" s="41"/>
      <c r="N51" s="41"/>
      <c r="O51" s="42"/>
      <c r="P51" s="43"/>
      <c r="Q51" s="44"/>
      <c r="R51" s="44"/>
      <c r="S51" s="44"/>
      <c r="T51" s="44"/>
      <c r="U51" s="44"/>
      <c r="V51" s="41"/>
    </row>
    <row r="52" spans="1:22" ht="70.349999999999994" customHeight="1">
      <c r="A52" s="151">
        <v>47</v>
      </c>
      <c r="B52" s="156" t="s">
        <v>910</v>
      </c>
      <c r="C52" s="157" t="s">
        <v>952</v>
      </c>
      <c r="D52" s="156" t="s">
        <v>940</v>
      </c>
      <c r="E52" s="184"/>
      <c r="F52" s="184"/>
      <c r="G52" s="156">
        <f t="shared" si="1"/>
        <v>3548440</v>
      </c>
      <c r="H52" s="156">
        <v>3548440</v>
      </c>
      <c r="I52" s="156">
        <v>0</v>
      </c>
      <c r="J52" s="156">
        <v>0</v>
      </c>
      <c r="K52" s="223">
        <f t="shared" si="0"/>
        <v>0</v>
      </c>
      <c r="L52" s="30"/>
      <c r="M52" s="41"/>
      <c r="N52" s="41"/>
      <c r="O52" s="42"/>
      <c r="P52" s="43"/>
      <c r="Q52" s="44"/>
      <c r="R52" s="44"/>
      <c r="S52" s="44"/>
      <c r="T52" s="44"/>
      <c r="U52" s="44"/>
      <c r="V52" s="41"/>
    </row>
    <row r="53" spans="1:22" ht="70.349999999999994" customHeight="1">
      <c r="A53" s="151">
        <v>48</v>
      </c>
      <c r="B53" s="156" t="s">
        <v>910</v>
      </c>
      <c r="C53" s="157" t="s">
        <v>963</v>
      </c>
      <c r="D53" s="156" t="s">
        <v>940</v>
      </c>
      <c r="E53" s="184"/>
      <c r="F53" s="184"/>
      <c r="G53" s="156">
        <f t="shared" si="1"/>
        <v>625658</v>
      </c>
      <c r="H53" s="156">
        <v>625658</v>
      </c>
      <c r="I53" s="156">
        <v>0</v>
      </c>
      <c r="J53" s="156">
        <v>0</v>
      </c>
      <c r="K53" s="223">
        <f t="shared" si="0"/>
        <v>0</v>
      </c>
      <c r="L53" s="30"/>
      <c r="M53" s="41"/>
      <c r="N53" s="41"/>
      <c r="O53" s="42"/>
      <c r="P53" s="43"/>
      <c r="Q53" s="44"/>
      <c r="R53" s="44"/>
      <c r="S53" s="44"/>
      <c r="T53" s="44"/>
      <c r="U53" s="44"/>
      <c r="V53" s="41"/>
    </row>
    <row r="54" spans="1:22" ht="70.349999999999994" customHeight="1">
      <c r="A54" s="151">
        <v>49</v>
      </c>
      <c r="B54" s="156" t="s">
        <v>910</v>
      </c>
      <c r="C54" s="157" t="s">
        <v>964</v>
      </c>
      <c r="D54" s="156" t="s">
        <v>940</v>
      </c>
      <c r="E54" s="184"/>
      <c r="F54" s="184"/>
      <c r="G54" s="156">
        <f t="shared" si="1"/>
        <v>3996427</v>
      </c>
      <c r="H54" s="156">
        <v>3996427</v>
      </c>
      <c r="I54" s="156">
        <v>0</v>
      </c>
      <c r="J54" s="156">
        <v>0</v>
      </c>
      <c r="K54" s="223">
        <f t="shared" si="0"/>
        <v>0</v>
      </c>
      <c r="L54" s="30"/>
      <c r="M54" s="41"/>
      <c r="N54" s="41"/>
      <c r="O54" s="42"/>
      <c r="P54" s="43"/>
      <c r="Q54" s="44"/>
      <c r="R54" s="44"/>
      <c r="S54" s="44"/>
      <c r="T54" s="44"/>
      <c r="U54" s="44"/>
      <c r="V54" s="41"/>
    </row>
    <row r="55" spans="1:22" ht="70.349999999999994" customHeight="1">
      <c r="A55" s="151">
        <v>50</v>
      </c>
      <c r="B55" s="156" t="s">
        <v>910</v>
      </c>
      <c r="C55" s="157" t="s">
        <v>965</v>
      </c>
      <c r="D55" s="156" t="s">
        <v>940</v>
      </c>
      <c r="E55" s="184"/>
      <c r="F55" s="184"/>
      <c r="G55" s="156">
        <f t="shared" si="1"/>
        <v>2999800</v>
      </c>
      <c r="H55" s="156">
        <v>2999800</v>
      </c>
      <c r="I55" s="156">
        <v>0</v>
      </c>
      <c r="J55" s="156">
        <v>0</v>
      </c>
      <c r="K55" s="223">
        <f t="shared" si="0"/>
        <v>0</v>
      </c>
      <c r="L55" s="30"/>
      <c r="M55" s="41"/>
      <c r="N55" s="41"/>
      <c r="O55" s="42"/>
      <c r="P55" s="43"/>
      <c r="Q55" s="44"/>
      <c r="R55" s="44"/>
      <c r="S55" s="44"/>
      <c r="T55" s="44"/>
      <c r="U55" s="44"/>
      <c r="V55" s="41"/>
    </row>
    <row r="56" spans="1:22" ht="70.349999999999994" customHeight="1">
      <c r="A56" s="151">
        <v>51</v>
      </c>
      <c r="B56" s="156" t="s">
        <v>910</v>
      </c>
      <c r="C56" s="157" t="s">
        <v>966</v>
      </c>
      <c r="D56" s="156" t="s">
        <v>940</v>
      </c>
      <c r="E56" s="184"/>
      <c r="F56" s="184"/>
      <c r="G56" s="156">
        <f t="shared" si="1"/>
        <v>800000</v>
      </c>
      <c r="H56" s="156">
        <v>800000</v>
      </c>
      <c r="I56" s="156">
        <v>0</v>
      </c>
      <c r="J56" s="156">
        <v>0</v>
      </c>
      <c r="K56" s="223">
        <f t="shared" si="0"/>
        <v>0</v>
      </c>
      <c r="L56" s="30"/>
      <c r="M56" s="41"/>
      <c r="N56" s="41"/>
      <c r="O56" s="42"/>
      <c r="P56" s="43"/>
      <c r="Q56" s="44"/>
      <c r="R56" s="44"/>
      <c r="S56" s="44"/>
      <c r="T56" s="44"/>
      <c r="U56" s="44"/>
      <c r="V56" s="41"/>
    </row>
    <row r="57" spans="1:22" ht="70.349999999999994" customHeight="1">
      <c r="A57" s="151">
        <v>52</v>
      </c>
      <c r="B57" s="156" t="s">
        <v>910</v>
      </c>
      <c r="C57" s="157" t="s">
        <v>967</v>
      </c>
      <c r="D57" s="156" t="s">
        <v>940</v>
      </c>
      <c r="E57" s="184"/>
      <c r="F57" s="184"/>
      <c r="G57" s="156">
        <f t="shared" si="1"/>
        <v>1937667</v>
      </c>
      <c r="H57" s="156">
        <v>1937667</v>
      </c>
      <c r="I57" s="156">
        <v>0</v>
      </c>
      <c r="J57" s="156">
        <v>0</v>
      </c>
      <c r="K57" s="223">
        <f t="shared" si="0"/>
        <v>0</v>
      </c>
      <c r="L57" s="30"/>
      <c r="M57" s="41"/>
      <c r="N57" s="41"/>
      <c r="O57" s="42"/>
      <c r="P57" s="43"/>
      <c r="Q57" s="44"/>
      <c r="R57" s="44"/>
      <c r="S57" s="44"/>
      <c r="T57" s="44"/>
      <c r="U57" s="44"/>
      <c r="V57" s="41"/>
    </row>
    <row r="58" spans="1:22" ht="70.349999999999994" customHeight="1">
      <c r="A58" s="151">
        <v>53</v>
      </c>
      <c r="B58" s="156" t="s">
        <v>910</v>
      </c>
      <c r="C58" s="157" t="s">
        <v>968</v>
      </c>
      <c r="D58" s="156" t="s">
        <v>940</v>
      </c>
      <c r="E58" s="184"/>
      <c r="F58" s="184"/>
      <c r="G58" s="156">
        <f t="shared" si="1"/>
        <v>510777</v>
      </c>
      <c r="H58" s="156">
        <v>510777</v>
      </c>
      <c r="I58" s="156">
        <v>0</v>
      </c>
      <c r="J58" s="156">
        <v>0</v>
      </c>
      <c r="K58" s="223">
        <f t="shared" si="0"/>
        <v>0</v>
      </c>
      <c r="L58" s="30"/>
      <c r="M58" s="41"/>
      <c r="N58" s="41"/>
      <c r="O58" s="42"/>
      <c r="P58" s="43"/>
      <c r="Q58" s="44"/>
      <c r="R58" s="44"/>
      <c r="S58" s="44"/>
      <c r="T58" s="44"/>
      <c r="U58" s="44"/>
      <c r="V58" s="41"/>
    </row>
    <row r="59" spans="1:22" ht="70.349999999999994" customHeight="1">
      <c r="A59" s="151">
        <v>54</v>
      </c>
      <c r="B59" s="156" t="s">
        <v>910</v>
      </c>
      <c r="C59" s="157" t="s">
        <v>969</v>
      </c>
      <c r="D59" s="156" t="s">
        <v>940</v>
      </c>
      <c r="E59" s="184"/>
      <c r="F59" s="184"/>
      <c r="G59" s="156">
        <f t="shared" si="1"/>
        <v>3972756</v>
      </c>
      <c r="H59" s="156">
        <v>3972756</v>
      </c>
      <c r="I59" s="156">
        <v>0</v>
      </c>
      <c r="J59" s="156">
        <v>0</v>
      </c>
      <c r="K59" s="223">
        <f t="shared" si="0"/>
        <v>0</v>
      </c>
      <c r="L59" s="30"/>
      <c r="M59" s="41"/>
      <c r="N59" s="41"/>
      <c r="O59" s="42"/>
      <c r="P59" s="43"/>
      <c r="Q59" s="44"/>
      <c r="R59" s="44"/>
      <c r="S59" s="44"/>
      <c r="T59" s="44"/>
      <c r="U59" s="44"/>
      <c r="V59" s="41"/>
    </row>
    <row r="60" spans="1:22" ht="70.349999999999994" customHeight="1">
      <c r="A60" s="151">
        <v>55</v>
      </c>
      <c r="B60" s="156" t="s">
        <v>910</v>
      </c>
      <c r="C60" s="157" t="s">
        <v>970</v>
      </c>
      <c r="D60" s="156" t="s">
        <v>940</v>
      </c>
      <c r="E60" s="184"/>
      <c r="F60" s="184"/>
      <c r="G60" s="156">
        <f t="shared" si="1"/>
        <v>2449021</v>
      </c>
      <c r="H60" s="156">
        <v>2449021</v>
      </c>
      <c r="I60" s="156">
        <v>0</v>
      </c>
      <c r="J60" s="156">
        <v>0</v>
      </c>
      <c r="K60" s="223">
        <f t="shared" si="0"/>
        <v>0</v>
      </c>
      <c r="L60" s="30"/>
      <c r="M60" s="41"/>
      <c r="N60" s="41"/>
      <c r="O60" s="42"/>
      <c r="P60" s="43"/>
      <c r="Q60" s="44"/>
      <c r="R60" s="44"/>
      <c r="S60" s="44"/>
      <c r="T60" s="44"/>
      <c r="U60" s="44"/>
      <c r="V60" s="41"/>
    </row>
    <row r="61" spans="1:22" ht="70.349999999999994" customHeight="1">
      <c r="A61" s="151">
        <v>56</v>
      </c>
      <c r="B61" s="156" t="s">
        <v>910</v>
      </c>
      <c r="C61" s="157" t="s">
        <v>971</v>
      </c>
      <c r="D61" s="156" t="s">
        <v>940</v>
      </c>
      <c r="E61" s="184"/>
      <c r="F61" s="184"/>
      <c r="G61" s="156">
        <f t="shared" si="1"/>
        <v>500000</v>
      </c>
      <c r="H61" s="156">
        <v>500000</v>
      </c>
      <c r="I61" s="156">
        <v>0</v>
      </c>
      <c r="J61" s="156">
        <v>0</v>
      </c>
      <c r="K61" s="223">
        <f t="shared" si="0"/>
        <v>0</v>
      </c>
      <c r="L61" s="30"/>
      <c r="M61" s="41"/>
      <c r="N61" s="41"/>
      <c r="O61" s="42"/>
      <c r="P61" s="43"/>
      <c r="Q61" s="44"/>
      <c r="R61" s="44"/>
      <c r="S61" s="44"/>
      <c r="T61" s="44"/>
      <c r="U61" s="44"/>
      <c r="V61" s="41"/>
    </row>
    <row r="62" spans="1:22" ht="70.349999999999994" customHeight="1">
      <c r="A62" s="151">
        <v>57</v>
      </c>
      <c r="B62" s="156" t="s">
        <v>910</v>
      </c>
      <c r="C62" s="157" t="s">
        <v>972</v>
      </c>
      <c r="D62" s="156" t="s">
        <v>940</v>
      </c>
      <c r="E62" s="184"/>
      <c r="F62" s="184"/>
      <c r="G62" s="156">
        <f t="shared" si="1"/>
        <v>500000</v>
      </c>
      <c r="H62" s="156">
        <v>500000</v>
      </c>
      <c r="I62" s="156">
        <v>0</v>
      </c>
      <c r="J62" s="156">
        <v>0</v>
      </c>
      <c r="K62" s="223">
        <f t="shared" si="0"/>
        <v>0</v>
      </c>
      <c r="L62" s="30"/>
      <c r="M62" s="41"/>
      <c r="N62" s="41"/>
      <c r="O62" s="42"/>
      <c r="P62" s="43"/>
      <c r="Q62" s="44"/>
      <c r="R62" s="44"/>
      <c r="S62" s="44"/>
      <c r="T62" s="44"/>
      <c r="U62" s="44"/>
      <c r="V62" s="41"/>
    </row>
    <row r="63" spans="1:22" ht="70.349999999999994" customHeight="1">
      <c r="A63" s="151">
        <v>58</v>
      </c>
      <c r="B63" s="156" t="s">
        <v>910</v>
      </c>
      <c r="C63" s="157" t="s">
        <v>973</v>
      </c>
      <c r="D63" s="156" t="s">
        <v>940</v>
      </c>
      <c r="E63" s="184"/>
      <c r="F63" s="184"/>
      <c r="G63" s="156">
        <f t="shared" si="1"/>
        <v>500000</v>
      </c>
      <c r="H63" s="156">
        <v>500000</v>
      </c>
      <c r="I63" s="156">
        <v>0</v>
      </c>
      <c r="J63" s="156">
        <v>0</v>
      </c>
      <c r="K63" s="223">
        <f t="shared" si="0"/>
        <v>0</v>
      </c>
      <c r="L63" s="30"/>
      <c r="M63" s="41"/>
      <c r="N63" s="41"/>
      <c r="O63" s="42"/>
      <c r="P63" s="43"/>
      <c r="Q63" s="44"/>
      <c r="R63" s="44"/>
      <c r="S63" s="44"/>
      <c r="T63" s="44"/>
      <c r="U63" s="44"/>
      <c r="V63" s="41"/>
    </row>
    <row r="64" spans="1:22" ht="70.349999999999994" customHeight="1">
      <c r="A64" s="151">
        <v>59</v>
      </c>
      <c r="B64" s="156" t="s">
        <v>910</v>
      </c>
      <c r="C64" s="157" t="s">
        <v>974</v>
      </c>
      <c r="D64" s="156" t="s">
        <v>940</v>
      </c>
      <c r="E64" s="184"/>
      <c r="F64" s="184"/>
      <c r="G64" s="156">
        <f t="shared" si="1"/>
        <v>2000000</v>
      </c>
      <c r="H64" s="156">
        <v>2000000</v>
      </c>
      <c r="I64" s="156">
        <v>0</v>
      </c>
      <c r="J64" s="156">
        <v>0</v>
      </c>
      <c r="K64" s="223">
        <f t="shared" si="0"/>
        <v>0</v>
      </c>
      <c r="L64" s="30"/>
      <c r="M64" s="41"/>
      <c r="N64" s="41"/>
      <c r="O64" s="42"/>
      <c r="P64" s="43"/>
      <c r="Q64" s="44"/>
      <c r="R64" s="44"/>
      <c r="S64" s="44"/>
      <c r="T64" s="44"/>
      <c r="U64" s="44"/>
      <c r="V64" s="41"/>
    </row>
    <row r="65" spans="1:22" ht="70.349999999999994" customHeight="1">
      <c r="A65" s="151">
        <v>60</v>
      </c>
      <c r="B65" s="156" t="s">
        <v>910</v>
      </c>
      <c r="C65" s="157" t="s">
        <v>975</v>
      </c>
      <c r="D65" s="156" t="s">
        <v>940</v>
      </c>
      <c r="E65" s="184"/>
      <c r="F65" s="184"/>
      <c r="G65" s="156">
        <f t="shared" si="1"/>
        <v>500000</v>
      </c>
      <c r="H65" s="156">
        <v>500000</v>
      </c>
      <c r="I65" s="156">
        <v>0</v>
      </c>
      <c r="J65" s="156">
        <v>0</v>
      </c>
      <c r="K65" s="223">
        <f t="shared" si="0"/>
        <v>0</v>
      </c>
      <c r="L65" s="30"/>
      <c r="M65" s="41"/>
      <c r="N65" s="41"/>
      <c r="O65" s="42"/>
      <c r="P65" s="43"/>
      <c r="Q65" s="44"/>
      <c r="R65" s="44"/>
      <c r="S65" s="44"/>
      <c r="T65" s="44"/>
      <c r="U65" s="44"/>
      <c r="V65" s="41"/>
    </row>
    <row r="66" spans="1:22" ht="70.349999999999994" customHeight="1">
      <c r="A66" s="151">
        <v>61</v>
      </c>
      <c r="B66" s="156" t="s">
        <v>910</v>
      </c>
      <c r="C66" s="157" t="s">
        <v>976</v>
      </c>
      <c r="D66" s="156" t="s">
        <v>940</v>
      </c>
      <c r="E66" s="184"/>
      <c r="F66" s="184"/>
      <c r="G66" s="156">
        <f t="shared" si="1"/>
        <v>500000</v>
      </c>
      <c r="H66" s="156">
        <v>500000</v>
      </c>
      <c r="I66" s="156">
        <v>0</v>
      </c>
      <c r="J66" s="156">
        <v>0</v>
      </c>
      <c r="K66" s="223">
        <f t="shared" si="0"/>
        <v>0</v>
      </c>
      <c r="L66" s="30"/>
      <c r="M66" s="41"/>
      <c r="N66" s="41"/>
      <c r="O66" s="42"/>
      <c r="P66" s="43"/>
      <c r="Q66" s="44"/>
      <c r="R66" s="44"/>
      <c r="S66" s="44"/>
      <c r="T66" s="44"/>
      <c r="U66" s="44"/>
      <c r="V66" s="41"/>
    </row>
    <row r="67" spans="1:22" ht="70.349999999999994" customHeight="1">
      <c r="A67" s="151">
        <v>62</v>
      </c>
      <c r="B67" s="156" t="s">
        <v>910</v>
      </c>
      <c r="C67" s="157" t="s">
        <v>977</v>
      </c>
      <c r="D67" s="156" t="s">
        <v>940</v>
      </c>
      <c r="E67" s="184"/>
      <c r="F67" s="184"/>
      <c r="G67" s="156">
        <f t="shared" si="1"/>
        <v>500000</v>
      </c>
      <c r="H67" s="156">
        <v>500000</v>
      </c>
      <c r="I67" s="156">
        <v>0</v>
      </c>
      <c r="J67" s="156">
        <v>0</v>
      </c>
      <c r="K67" s="223">
        <f t="shared" si="0"/>
        <v>0</v>
      </c>
      <c r="L67" s="30"/>
      <c r="M67" s="41"/>
      <c r="N67" s="41"/>
      <c r="O67" s="42"/>
      <c r="P67" s="43"/>
      <c r="Q67" s="44"/>
      <c r="R67" s="44"/>
      <c r="S67" s="44"/>
      <c r="T67" s="44"/>
      <c r="U67" s="44"/>
      <c r="V67" s="41"/>
    </row>
    <row r="68" spans="1:22" ht="70.349999999999994" customHeight="1">
      <c r="A68" s="151">
        <v>63</v>
      </c>
      <c r="B68" s="156" t="s">
        <v>910</v>
      </c>
      <c r="C68" s="157" t="s">
        <v>978</v>
      </c>
      <c r="D68" s="156" t="s">
        <v>940</v>
      </c>
      <c r="E68" s="184"/>
      <c r="F68" s="184"/>
      <c r="G68" s="156">
        <f t="shared" si="1"/>
        <v>4765787</v>
      </c>
      <c r="H68" s="156">
        <v>4765787</v>
      </c>
      <c r="I68" s="156">
        <v>0</v>
      </c>
      <c r="J68" s="156">
        <v>0</v>
      </c>
      <c r="K68" s="223">
        <f t="shared" si="0"/>
        <v>0</v>
      </c>
      <c r="L68" s="30"/>
      <c r="M68" s="41"/>
      <c r="N68" s="41"/>
      <c r="O68" s="42"/>
      <c r="P68" s="43"/>
      <c r="Q68" s="44"/>
      <c r="R68" s="44"/>
      <c r="S68" s="44"/>
      <c r="T68" s="44"/>
      <c r="U68" s="44"/>
      <c r="V68" s="41"/>
    </row>
    <row r="69" spans="1:22" ht="70.349999999999994" customHeight="1">
      <c r="A69" s="151">
        <v>64</v>
      </c>
      <c r="B69" s="156" t="s">
        <v>910</v>
      </c>
      <c r="C69" s="157" t="s">
        <v>978</v>
      </c>
      <c r="D69" s="156" t="s">
        <v>940</v>
      </c>
      <c r="E69" s="184"/>
      <c r="F69" s="184"/>
      <c r="G69" s="156">
        <f t="shared" si="1"/>
        <v>1741906</v>
      </c>
      <c r="H69" s="156">
        <v>1741906</v>
      </c>
      <c r="I69" s="156">
        <v>0</v>
      </c>
      <c r="J69" s="156">
        <v>0</v>
      </c>
      <c r="K69" s="223">
        <f t="shared" si="0"/>
        <v>0</v>
      </c>
      <c r="L69" s="30"/>
      <c r="M69" s="41"/>
      <c r="N69" s="41"/>
      <c r="O69" s="42"/>
      <c r="P69" s="43"/>
      <c r="Q69" s="44"/>
      <c r="R69" s="44"/>
      <c r="S69" s="44"/>
      <c r="T69" s="44"/>
      <c r="U69" s="44"/>
      <c r="V69" s="41"/>
    </row>
    <row r="70" spans="1:22" ht="70.349999999999994" customHeight="1">
      <c r="A70" s="151">
        <v>65</v>
      </c>
      <c r="B70" s="156" t="s">
        <v>910</v>
      </c>
      <c r="C70" s="157" t="s">
        <v>979</v>
      </c>
      <c r="D70" s="156" t="s">
        <v>940</v>
      </c>
      <c r="E70" s="184"/>
      <c r="F70" s="184"/>
      <c r="G70" s="156">
        <f t="shared" si="1"/>
        <v>1964559</v>
      </c>
      <c r="H70" s="156">
        <v>1964559</v>
      </c>
      <c r="I70" s="156">
        <v>0</v>
      </c>
      <c r="J70" s="156">
        <v>0</v>
      </c>
      <c r="K70" s="223">
        <f t="shared" si="0"/>
        <v>0</v>
      </c>
      <c r="L70" s="30"/>
      <c r="M70" s="41"/>
      <c r="N70" s="41"/>
      <c r="O70" s="42"/>
      <c r="P70" s="43"/>
      <c r="Q70" s="44"/>
      <c r="R70" s="44"/>
      <c r="S70" s="44"/>
      <c r="T70" s="44"/>
      <c r="U70" s="44"/>
      <c r="V70" s="41"/>
    </row>
    <row r="71" spans="1:22" ht="70.349999999999994" customHeight="1">
      <c r="A71" s="151">
        <v>66</v>
      </c>
      <c r="B71" s="156" t="s">
        <v>910</v>
      </c>
      <c r="C71" s="157" t="s">
        <v>980</v>
      </c>
      <c r="D71" s="156" t="s">
        <v>940</v>
      </c>
      <c r="E71" s="184"/>
      <c r="F71" s="184"/>
      <c r="G71" s="156">
        <f t="shared" si="1"/>
        <v>2817776</v>
      </c>
      <c r="H71" s="156">
        <v>2817776</v>
      </c>
      <c r="I71" s="156">
        <v>0</v>
      </c>
      <c r="J71" s="156">
        <v>0</v>
      </c>
      <c r="K71" s="223">
        <f t="shared" ref="K71:K134" si="2">J71/G71</f>
        <v>0</v>
      </c>
      <c r="L71" s="30"/>
      <c r="M71" s="41"/>
      <c r="N71" s="41"/>
      <c r="O71" s="42"/>
      <c r="P71" s="43"/>
      <c r="Q71" s="44"/>
      <c r="R71" s="44"/>
      <c r="S71" s="44"/>
      <c r="T71" s="44"/>
      <c r="U71" s="44"/>
      <c r="V71" s="41"/>
    </row>
    <row r="72" spans="1:22" ht="70.349999999999994" customHeight="1">
      <c r="A72" s="151">
        <v>67</v>
      </c>
      <c r="B72" s="156" t="s">
        <v>910</v>
      </c>
      <c r="C72" s="157" t="s">
        <v>981</v>
      </c>
      <c r="D72" s="156" t="s">
        <v>940</v>
      </c>
      <c r="E72" s="184"/>
      <c r="F72" s="184"/>
      <c r="G72" s="156">
        <f t="shared" si="1"/>
        <v>1991186</v>
      </c>
      <c r="H72" s="156">
        <v>1991186</v>
      </c>
      <c r="I72" s="156">
        <v>0</v>
      </c>
      <c r="J72" s="156">
        <v>0</v>
      </c>
      <c r="K72" s="223">
        <f t="shared" si="2"/>
        <v>0</v>
      </c>
      <c r="L72" s="30"/>
      <c r="M72" s="41"/>
      <c r="N72" s="41"/>
      <c r="O72" s="42"/>
      <c r="P72" s="43"/>
      <c r="Q72" s="44"/>
      <c r="R72" s="44"/>
      <c r="S72" s="44"/>
      <c r="T72" s="44"/>
      <c r="U72" s="44"/>
      <c r="V72" s="41"/>
    </row>
    <row r="73" spans="1:22" ht="70.349999999999994" customHeight="1">
      <c r="A73" s="151">
        <v>68</v>
      </c>
      <c r="B73" s="156" t="s">
        <v>910</v>
      </c>
      <c r="C73" s="157" t="s">
        <v>982</v>
      </c>
      <c r="D73" s="156" t="s">
        <v>940</v>
      </c>
      <c r="E73" s="184"/>
      <c r="F73" s="184"/>
      <c r="G73" s="156">
        <f t="shared" si="1"/>
        <v>1999980</v>
      </c>
      <c r="H73" s="156">
        <v>1999980</v>
      </c>
      <c r="I73" s="156">
        <v>0</v>
      </c>
      <c r="J73" s="156">
        <v>0</v>
      </c>
      <c r="K73" s="223">
        <f t="shared" si="2"/>
        <v>0</v>
      </c>
      <c r="L73" s="30"/>
      <c r="M73" s="41"/>
      <c r="N73" s="41"/>
      <c r="O73" s="42"/>
      <c r="P73" s="43"/>
      <c r="Q73" s="44"/>
      <c r="R73" s="44"/>
      <c r="S73" s="44"/>
      <c r="T73" s="44"/>
      <c r="U73" s="44"/>
      <c r="V73" s="41"/>
    </row>
    <row r="74" spans="1:22" ht="70.349999999999994" customHeight="1">
      <c r="A74" s="151">
        <v>69</v>
      </c>
      <c r="B74" s="156" t="s">
        <v>910</v>
      </c>
      <c r="C74" s="157" t="s">
        <v>983</v>
      </c>
      <c r="D74" s="156" t="s">
        <v>940</v>
      </c>
      <c r="E74" s="184"/>
      <c r="F74" s="184"/>
      <c r="G74" s="156">
        <f t="shared" si="1"/>
        <v>1000000</v>
      </c>
      <c r="H74" s="156">
        <v>1000000</v>
      </c>
      <c r="I74" s="156">
        <v>0</v>
      </c>
      <c r="J74" s="156">
        <v>0</v>
      </c>
      <c r="K74" s="223">
        <f t="shared" si="2"/>
        <v>0</v>
      </c>
      <c r="L74" s="30"/>
      <c r="M74" s="41"/>
      <c r="N74" s="41"/>
      <c r="O74" s="42"/>
      <c r="P74" s="43"/>
      <c r="Q74" s="44"/>
      <c r="R74" s="44"/>
      <c r="S74" s="44"/>
      <c r="T74" s="44"/>
      <c r="U74" s="44"/>
      <c r="V74" s="41"/>
    </row>
    <row r="75" spans="1:22" s="95" customFormat="1" ht="70.349999999999994" customHeight="1">
      <c r="A75" s="151">
        <v>70</v>
      </c>
      <c r="B75" s="151" t="s">
        <v>1118</v>
      </c>
      <c r="C75" s="151" t="s">
        <v>1119</v>
      </c>
      <c r="D75" s="151" t="s">
        <v>1120</v>
      </c>
      <c r="E75" s="152">
        <v>45653</v>
      </c>
      <c r="F75" s="152">
        <v>45715</v>
      </c>
      <c r="G75" s="153">
        <v>200000</v>
      </c>
      <c r="H75" s="153">
        <v>0</v>
      </c>
      <c r="I75" s="153">
        <v>0</v>
      </c>
      <c r="J75" s="153">
        <v>0</v>
      </c>
      <c r="K75" s="223">
        <f t="shared" si="2"/>
        <v>0</v>
      </c>
      <c r="L75" s="151"/>
    </row>
    <row r="76" spans="1:22" s="95" customFormat="1" ht="70.349999999999994" customHeight="1">
      <c r="A76" s="151">
        <v>71</v>
      </c>
      <c r="B76" s="151" t="s">
        <v>1118</v>
      </c>
      <c r="C76" s="151" t="s">
        <v>1121</v>
      </c>
      <c r="D76" s="151" t="s">
        <v>1122</v>
      </c>
      <c r="E76" s="152">
        <v>45653</v>
      </c>
      <c r="F76" s="152">
        <v>45715</v>
      </c>
      <c r="G76" s="153">
        <v>200000</v>
      </c>
      <c r="H76" s="153">
        <v>0</v>
      </c>
      <c r="I76" s="153">
        <v>0</v>
      </c>
      <c r="J76" s="153">
        <v>0</v>
      </c>
      <c r="K76" s="223">
        <f t="shared" si="2"/>
        <v>0</v>
      </c>
      <c r="L76" s="151"/>
    </row>
    <row r="77" spans="1:22" s="95" customFormat="1" ht="70.349999999999994" customHeight="1">
      <c r="A77" s="151">
        <v>72</v>
      </c>
      <c r="B77" s="151" t="s">
        <v>1118</v>
      </c>
      <c r="C77" s="151" t="s">
        <v>1123</v>
      </c>
      <c r="D77" s="151" t="s">
        <v>921</v>
      </c>
      <c r="E77" s="152">
        <v>45653</v>
      </c>
      <c r="F77" s="152">
        <v>45715</v>
      </c>
      <c r="G77" s="153">
        <v>198128</v>
      </c>
      <c r="H77" s="153">
        <v>0</v>
      </c>
      <c r="I77" s="153">
        <v>0</v>
      </c>
      <c r="J77" s="153">
        <v>0</v>
      </c>
      <c r="K77" s="223">
        <f t="shared" si="2"/>
        <v>0</v>
      </c>
      <c r="L77" s="151"/>
    </row>
    <row r="78" spans="1:22" s="95" customFormat="1" ht="70.349999999999994" customHeight="1">
      <c r="A78" s="151">
        <v>73</v>
      </c>
      <c r="B78" s="151" t="s">
        <v>1118</v>
      </c>
      <c r="C78" s="151" t="s">
        <v>1124</v>
      </c>
      <c r="D78" s="151" t="s">
        <v>931</v>
      </c>
      <c r="E78" s="152">
        <v>45653</v>
      </c>
      <c r="F78" s="152">
        <v>45715</v>
      </c>
      <c r="G78" s="153">
        <v>198128</v>
      </c>
      <c r="H78" s="153">
        <v>0</v>
      </c>
      <c r="I78" s="153">
        <v>0</v>
      </c>
      <c r="J78" s="153">
        <v>0</v>
      </c>
      <c r="K78" s="223">
        <f t="shared" si="2"/>
        <v>0</v>
      </c>
      <c r="L78" s="151"/>
    </row>
    <row r="79" spans="1:22" s="95" customFormat="1" ht="70.349999999999994" customHeight="1">
      <c r="A79" s="151">
        <v>74</v>
      </c>
      <c r="B79" s="151" t="s">
        <v>1118</v>
      </c>
      <c r="C79" s="151" t="s">
        <v>1125</v>
      </c>
      <c r="D79" s="151" t="s">
        <v>935</v>
      </c>
      <c r="E79" s="152">
        <v>45653</v>
      </c>
      <c r="F79" s="152">
        <v>45715</v>
      </c>
      <c r="G79" s="153">
        <v>198128</v>
      </c>
      <c r="H79" s="153">
        <v>0</v>
      </c>
      <c r="I79" s="153">
        <v>0</v>
      </c>
      <c r="J79" s="153">
        <v>0</v>
      </c>
      <c r="K79" s="223">
        <f t="shared" si="2"/>
        <v>0</v>
      </c>
      <c r="L79" s="151"/>
    </row>
    <row r="80" spans="1:22" s="95" customFormat="1" ht="70.349999999999994" customHeight="1">
      <c r="A80" s="151">
        <v>75</v>
      </c>
      <c r="B80" s="151" t="s">
        <v>1118</v>
      </c>
      <c r="C80" s="151" t="s">
        <v>1126</v>
      </c>
      <c r="D80" s="151" t="s">
        <v>1127</v>
      </c>
      <c r="E80" s="152">
        <v>45653</v>
      </c>
      <c r="F80" s="152">
        <v>45715</v>
      </c>
      <c r="G80" s="153">
        <v>198128</v>
      </c>
      <c r="H80" s="153">
        <v>0</v>
      </c>
      <c r="I80" s="153">
        <v>0</v>
      </c>
      <c r="J80" s="153">
        <v>0</v>
      </c>
      <c r="K80" s="223">
        <f t="shared" si="2"/>
        <v>0</v>
      </c>
      <c r="L80" s="151"/>
    </row>
    <row r="81" spans="1:12" s="95" customFormat="1" ht="70.349999999999994" customHeight="1">
      <c r="A81" s="151">
        <v>76</v>
      </c>
      <c r="B81" s="151" t="s">
        <v>1118</v>
      </c>
      <c r="C81" s="151" t="s">
        <v>1128</v>
      </c>
      <c r="D81" s="151" t="s">
        <v>1129</v>
      </c>
      <c r="E81" s="152">
        <v>45653</v>
      </c>
      <c r="F81" s="152">
        <v>45715</v>
      </c>
      <c r="G81" s="153">
        <v>198128</v>
      </c>
      <c r="H81" s="153">
        <v>0</v>
      </c>
      <c r="I81" s="153">
        <v>0</v>
      </c>
      <c r="J81" s="153">
        <v>0</v>
      </c>
      <c r="K81" s="223">
        <f t="shared" si="2"/>
        <v>0</v>
      </c>
      <c r="L81" s="151"/>
    </row>
    <row r="82" spans="1:12" s="95" customFormat="1" ht="70.349999999999994" customHeight="1">
      <c r="A82" s="151">
        <v>77</v>
      </c>
      <c r="B82" s="151" t="s">
        <v>1118</v>
      </c>
      <c r="C82" s="151" t="s">
        <v>1130</v>
      </c>
      <c r="D82" s="151" t="s">
        <v>1131</v>
      </c>
      <c r="E82" s="152">
        <v>45653</v>
      </c>
      <c r="F82" s="152">
        <v>45715</v>
      </c>
      <c r="G82" s="153">
        <v>198128</v>
      </c>
      <c r="H82" s="153">
        <v>0</v>
      </c>
      <c r="I82" s="153">
        <v>0</v>
      </c>
      <c r="J82" s="153">
        <v>0</v>
      </c>
      <c r="K82" s="223">
        <f t="shared" si="2"/>
        <v>0</v>
      </c>
      <c r="L82" s="151"/>
    </row>
    <row r="83" spans="1:12" s="95" customFormat="1" ht="70.349999999999994" customHeight="1">
      <c r="A83" s="151">
        <v>78</v>
      </c>
      <c r="B83" s="151" t="s">
        <v>1118</v>
      </c>
      <c r="C83" s="151" t="s">
        <v>1132</v>
      </c>
      <c r="D83" s="151" t="s">
        <v>1133</v>
      </c>
      <c r="E83" s="152">
        <v>45653</v>
      </c>
      <c r="F83" s="152">
        <v>45715</v>
      </c>
      <c r="G83" s="153">
        <v>198128</v>
      </c>
      <c r="H83" s="153">
        <v>0</v>
      </c>
      <c r="I83" s="153">
        <v>0</v>
      </c>
      <c r="J83" s="153">
        <v>0</v>
      </c>
      <c r="K83" s="223">
        <f t="shared" si="2"/>
        <v>0</v>
      </c>
      <c r="L83" s="151"/>
    </row>
    <row r="84" spans="1:12" s="95" customFormat="1" ht="70.349999999999994" customHeight="1">
      <c r="A84" s="151">
        <v>79</v>
      </c>
      <c r="B84" s="151" t="s">
        <v>1118</v>
      </c>
      <c r="C84" s="151" t="s">
        <v>1134</v>
      </c>
      <c r="D84" s="151" t="s">
        <v>1135</v>
      </c>
      <c r="E84" s="152">
        <v>45653</v>
      </c>
      <c r="F84" s="152">
        <v>45715</v>
      </c>
      <c r="G84" s="153">
        <v>198128</v>
      </c>
      <c r="H84" s="153">
        <v>0</v>
      </c>
      <c r="I84" s="153">
        <v>0</v>
      </c>
      <c r="J84" s="153">
        <v>0</v>
      </c>
      <c r="K84" s="223">
        <f t="shared" si="2"/>
        <v>0</v>
      </c>
      <c r="L84" s="151"/>
    </row>
    <row r="85" spans="1:12" s="95" customFormat="1" ht="70.349999999999994" customHeight="1">
      <c r="A85" s="151">
        <v>80</v>
      </c>
      <c r="B85" s="151" t="s">
        <v>1118</v>
      </c>
      <c r="C85" s="151" t="s">
        <v>1136</v>
      </c>
      <c r="D85" s="151" t="s">
        <v>1137</v>
      </c>
      <c r="E85" s="152">
        <v>45653</v>
      </c>
      <c r="F85" s="152">
        <v>45715</v>
      </c>
      <c r="G85" s="153">
        <v>198360</v>
      </c>
      <c r="H85" s="153">
        <v>0</v>
      </c>
      <c r="I85" s="153">
        <v>0</v>
      </c>
      <c r="J85" s="153">
        <v>0</v>
      </c>
      <c r="K85" s="223">
        <f t="shared" si="2"/>
        <v>0</v>
      </c>
      <c r="L85" s="151"/>
    </row>
    <row r="86" spans="1:12" s="95" customFormat="1" ht="70.349999999999994" customHeight="1">
      <c r="A86" s="151">
        <v>81</v>
      </c>
      <c r="B86" s="151" t="s">
        <v>1118</v>
      </c>
      <c r="C86" s="151" t="s">
        <v>1138</v>
      </c>
      <c r="D86" s="151" t="s">
        <v>1139</v>
      </c>
      <c r="E86" s="152">
        <v>45653</v>
      </c>
      <c r="F86" s="152">
        <v>45715</v>
      </c>
      <c r="G86" s="153">
        <v>295000</v>
      </c>
      <c r="H86" s="153">
        <v>0</v>
      </c>
      <c r="I86" s="153">
        <v>0</v>
      </c>
      <c r="J86" s="153">
        <v>0</v>
      </c>
      <c r="K86" s="223">
        <f t="shared" si="2"/>
        <v>0</v>
      </c>
      <c r="L86" s="151"/>
    </row>
    <row r="87" spans="1:12" s="95" customFormat="1" ht="70.349999999999994" customHeight="1">
      <c r="A87" s="151">
        <v>82</v>
      </c>
      <c r="B87" s="151" t="s">
        <v>1118</v>
      </c>
      <c r="C87" s="151" t="s">
        <v>1140</v>
      </c>
      <c r="D87" s="151" t="s">
        <v>1120</v>
      </c>
      <c r="E87" s="152">
        <v>45698</v>
      </c>
      <c r="F87" s="152">
        <v>45787</v>
      </c>
      <c r="G87" s="153">
        <v>6704566.2599999998</v>
      </c>
      <c r="H87" s="153">
        <v>0</v>
      </c>
      <c r="I87" s="153">
        <v>0</v>
      </c>
      <c r="J87" s="153">
        <v>0</v>
      </c>
      <c r="K87" s="223">
        <f t="shared" si="2"/>
        <v>0</v>
      </c>
      <c r="L87" s="151"/>
    </row>
    <row r="88" spans="1:12" s="95" customFormat="1" ht="70.349999999999994" customHeight="1">
      <c r="A88" s="151">
        <v>83</v>
      </c>
      <c r="B88" s="151" t="s">
        <v>1118</v>
      </c>
      <c r="C88" s="151" t="s">
        <v>1141</v>
      </c>
      <c r="D88" s="151" t="s">
        <v>1142</v>
      </c>
      <c r="E88" s="152">
        <v>45681</v>
      </c>
      <c r="F88" s="152">
        <v>45771</v>
      </c>
      <c r="G88" s="153">
        <v>6791183.46</v>
      </c>
      <c r="H88" s="153">
        <v>0</v>
      </c>
      <c r="I88" s="153">
        <v>0</v>
      </c>
      <c r="J88" s="153">
        <v>0</v>
      </c>
      <c r="K88" s="223">
        <f t="shared" si="2"/>
        <v>0</v>
      </c>
      <c r="L88" s="151"/>
    </row>
    <row r="89" spans="1:12" s="95" customFormat="1" ht="70.349999999999994" customHeight="1">
      <c r="A89" s="151">
        <v>84</v>
      </c>
      <c r="B89" s="151" t="s">
        <v>1118</v>
      </c>
      <c r="C89" s="151" t="s">
        <v>1143</v>
      </c>
      <c r="D89" s="151" t="s">
        <v>1144</v>
      </c>
      <c r="E89" s="152">
        <v>45705</v>
      </c>
      <c r="F89" s="152">
        <v>45794</v>
      </c>
      <c r="G89" s="153">
        <v>6892203.7999999998</v>
      </c>
      <c r="H89" s="153">
        <v>0</v>
      </c>
      <c r="I89" s="153">
        <v>0</v>
      </c>
      <c r="J89" s="153">
        <v>0</v>
      </c>
      <c r="K89" s="223">
        <f t="shared" si="2"/>
        <v>0</v>
      </c>
      <c r="L89" s="151"/>
    </row>
    <row r="90" spans="1:12" s="95" customFormat="1" ht="70.349999999999994" customHeight="1">
      <c r="A90" s="151">
        <v>85</v>
      </c>
      <c r="B90" s="151" t="s">
        <v>1118</v>
      </c>
      <c r="C90" s="151" t="s">
        <v>1145</v>
      </c>
      <c r="D90" s="151" t="s">
        <v>935</v>
      </c>
      <c r="E90" s="152">
        <v>45680</v>
      </c>
      <c r="F90" s="152">
        <v>45770</v>
      </c>
      <c r="G90" s="153">
        <v>6412684.7400000002</v>
      </c>
      <c r="H90" s="153">
        <v>0</v>
      </c>
      <c r="I90" s="153">
        <v>0</v>
      </c>
      <c r="J90" s="153">
        <v>0</v>
      </c>
      <c r="K90" s="223">
        <f t="shared" si="2"/>
        <v>0</v>
      </c>
      <c r="L90" s="151"/>
    </row>
    <row r="91" spans="1:12" s="95" customFormat="1" ht="70.349999999999994" customHeight="1">
      <c r="A91" s="151">
        <v>86</v>
      </c>
      <c r="B91" s="151" t="s">
        <v>1118</v>
      </c>
      <c r="C91" s="151" t="s">
        <v>1146</v>
      </c>
      <c r="D91" s="151" t="s">
        <v>1137</v>
      </c>
      <c r="E91" s="152">
        <v>45698</v>
      </c>
      <c r="F91" s="152">
        <v>45787</v>
      </c>
      <c r="G91" s="153">
        <v>6801653</v>
      </c>
      <c r="H91" s="153">
        <v>0</v>
      </c>
      <c r="I91" s="153">
        <v>0</v>
      </c>
      <c r="J91" s="153">
        <v>0</v>
      </c>
      <c r="K91" s="223">
        <f t="shared" si="2"/>
        <v>0</v>
      </c>
      <c r="L91" s="151"/>
    </row>
    <row r="92" spans="1:12" s="95" customFormat="1" ht="70.349999999999994" customHeight="1">
      <c r="A92" s="151">
        <v>87</v>
      </c>
      <c r="B92" s="151" t="s">
        <v>1118</v>
      </c>
      <c r="C92" s="151" t="s">
        <v>1147</v>
      </c>
      <c r="D92" s="151" t="s">
        <v>1139</v>
      </c>
      <c r="E92" s="152">
        <v>45699</v>
      </c>
      <c r="F92" s="152">
        <v>45788</v>
      </c>
      <c r="G92" s="153">
        <v>5399885</v>
      </c>
      <c r="H92" s="153">
        <v>0</v>
      </c>
      <c r="I92" s="153">
        <v>0</v>
      </c>
      <c r="J92" s="153">
        <v>0</v>
      </c>
      <c r="K92" s="223">
        <f>J92/G92</f>
        <v>0</v>
      </c>
      <c r="L92" s="151"/>
    </row>
    <row r="93" spans="1:12" s="95" customFormat="1" ht="70.349999999999994" customHeight="1">
      <c r="A93" s="151">
        <v>88</v>
      </c>
      <c r="B93" s="151" t="s">
        <v>1118</v>
      </c>
      <c r="C93" s="151" t="s">
        <v>1148</v>
      </c>
      <c r="D93" s="151" t="s">
        <v>1149</v>
      </c>
      <c r="E93" s="152">
        <v>45705</v>
      </c>
      <c r="F93" s="152">
        <v>45794</v>
      </c>
      <c r="G93" s="153">
        <v>6003500</v>
      </c>
      <c r="H93" s="153">
        <v>0</v>
      </c>
      <c r="I93" s="153">
        <v>0</v>
      </c>
      <c r="J93" s="153">
        <v>0</v>
      </c>
      <c r="K93" s="223">
        <f t="shared" si="2"/>
        <v>0</v>
      </c>
      <c r="L93" s="151"/>
    </row>
    <row r="94" spans="1:12" s="95" customFormat="1" ht="70.349999999999994" customHeight="1">
      <c r="A94" s="151">
        <v>89</v>
      </c>
      <c r="B94" s="151" t="s">
        <v>1118</v>
      </c>
      <c r="C94" s="151" t="s">
        <v>1150</v>
      </c>
      <c r="D94" s="151" t="s">
        <v>921</v>
      </c>
      <c r="E94" s="152">
        <v>45686</v>
      </c>
      <c r="F94" s="152">
        <v>45776</v>
      </c>
      <c r="G94" s="153">
        <v>6311347</v>
      </c>
      <c r="H94" s="153">
        <v>0</v>
      </c>
      <c r="I94" s="153">
        <v>0</v>
      </c>
      <c r="J94" s="153">
        <v>0</v>
      </c>
      <c r="K94" s="223">
        <f t="shared" si="2"/>
        <v>0</v>
      </c>
      <c r="L94" s="151"/>
    </row>
    <row r="95" spans="1:12" s="95" customFormat="1" ht="70.349999999999994" customHeight="1">
      <c r="A95" s="151">
        <v>90</v>
      </c>
      <c r="B95" s="151" t="s">
        <v>1118</v>
      </c>
      <c r="C95" s="151" t="s">
        <v>1151</v>
      </c>
      <c r="D95" s="151" t="s">
        <v>931</v>
      </c>
      <c r="E95" s="152">
        <v>45686</v>
      </c>
      <c r="F95" s="152">
        <v>45776</v>
      </c>
      <c r="G95" s="153">
        <v>6754163.2199999997</v>
      </c>
      <c r="H95" s="153">
        <v>0</v>
      </c>
      <c r="I95" s="153">
        <v>0</v>
      </c>
      <c r="J95" s="153">
        <v>0</v>
      </c>
      <c r="K95" s="223">
        <f t="shared" si="2"/>
        <v>0</v>
      </c>
      <c r="L95" s="151"/>
    </row>
    <row r="96" spans="1:12" s="95" customFormat="1" ht="70.349999999999994" customHeight="1">
      <c r="A96" s="151">
        <v>91</v>
      </c>
      <c r="B96" s="151" t="s">
        <v>1118</v>
      </c>
      <c r="C96" s="151" t="s">
        <v>1152</v>
      </c>
      <c r="D96" s="151" t="s">
        <v>1131</v>
      </c>
      <c r="E96" s="152">
        <v>45681</v>
      </c>
      <c r="F96" s="152">
        <v>45771</v>
      </c>
      <c r="G96" s="153">
        <v>6629701.8899999997</v>
      </c>
      <c r="H96" s="153">
        <v>0</v>
      </c>
      <c r="I96" s="153">
        <v>0</v>
      </c>
      <c r="J96" s="153">
        <v>0</v>
      </c>
      <c r="K96" s="223">
        <f t="shared" si="2"/>
        <v>0</v>
      </c>
      <c r="L96" s="151"/>
    </row>
    <row r="97" spans="1:12" s="95" customFormat="1" ht="70.349999999999994" customHeight="1">
      <c r="A97" s="151">
        <v>92</v>
      </c>
      <c r="B97" s="151" t="s">
        <v>1118</v>
      </c>
      <c r="C97" s="151" t="s">
        <v>1153</v>
      </c>
      <c r="D97" s="151" t="s">
        <v>1154</v>
      </c>
      <c r="E97" s="152">
        <v>45686</v>
      </c>
      <c r="F97" s="152">
        <v>45776</v>
      </c>
      <c r="G97" s="153">
        <v>20672312.82</v>
      </c>
      <c r="H97" s="153">
        <v>0</v>
      </c>
      <c r="I97" s="153">
        <v>0</v>
      </c>
      <c r="J97" s="153">
        <v>0</v>
      </c>
      <c r="K97" s="223">
        <f t="shared" si="2"/>
        <v>0</v>
      </c>
      <c r="L97" s="151"/>
    </row>
    <row r="98" spans="1:12" s="95" customFormat="1" ht="70.349999999999994" customHeight="1">
      <c r="A98" s="151">
        <v>93</v>
      </c>
      <c r="B98" s="151" t="s">
        <v>1118</v>
      </c>
      <c r="C98" s="151" t="s">
        <v>1155</v>
      </c>
      <c r="D98" s="151" t="s">
        <v>1129</v>
      </c>
      <c r="E98" s="152">
        <v>45681</v>
      </c>
      <c r="F98" s="152">
        <v>45771</v>
      </c>
      <c r="G98" s="153">
        <v>6635335.1399999997</v>
      </c>
      <c r="H98" s="153">
        <v>0</v>
      </c>
      <c r="I98" s="153">
        <v>0</v>
      </c>
      <c r="J98" s="153">
        <v>0</v>
      </c>
      <c r="K98" s="223">
        <f t="shared" si="2"/>
        <v>0</v>
      </c>
      <c r="L98" s="151"/>
    </row>
    <row r="99" spans="1:12" s="95" customFormat="1" ht="70.349999999999994" customHeight="1">
      <c r="A99" s="151">
        <v>94</v>
      </c>
      <c r="B99" s="151" t="s">
        <v>1118</v>
      </c>
      <c r="C99" s="151" t="s">
        <v>1156</v>
      </c>
      <c r="D99" s="151" t="s">
        <v>1133</v>
      </c>
      <c r="E99" s="152">
        <v>45684</v>
      </c>
      <c r="F99" s="152">
        <v>45774</v>
      </c>
      <c r="G99" s="153">
        <v>6990009.4299999997</v>
      </c>
      <c r="H99" s="153">
        <v>0</v>
      </c>
      <c r="I99" s="153">
        <v>0</v>
      </c>
      <c r="J99" s="153">
        <v>0</v>
      </c>
      <c r="K99" s="223">
        <f t="shared" si="2"/>
        <v>0</v>
      </c>
      <c r="L99" s="151"/>
    </row>
    <row r="100" spans="1:12" s="95" customFormat="1" ht="70.349999999999994" customHeight="1">
      <c r="A100" s="151">
        <v>95</v>
      </c>
      <c r="B100" s="151" t="s">
        <v>1118</v>
      </c>
      <c r="C100" s="151" t="s">
        <v>1157</v>
      </c>
      <c r="D100" s="151" t="s">
        <v>1158</v>
      </c>
      <c r="E100" s="152">
        <v>45701</v>
      </c>
      <c r="F100" s="152">
        <v>45729</v>
      </c>
      <c r="G100" s="153">
        <v>19700000</v>
      </c>
      <c r="H100" s="153">
        <v>0</v>
      </c>
      <c r="I100" s="153">
        <v>0</v>
      </c>
      <c r="J100" s="153">
        <v>0</v>
      </c>
      <c r="K100" s="223">
        <f t="shared" si="2"/>
        <v>0</v>
      </c>
      <c r="L100" s="151"/>
    </row>
    <row r="101" spans="1:12" s="95" customFormat="1" ht="70.349999999999994" customHeight="1">
      <c r="A101" s="151">
        <v>96</v>
      </c>
      <c r="B101" s="151" t="s">
        <v>1118</v>
      </c>
      <c r="C101" s="151" t="s">
        <v>1159</v>
      </c>
      <c r="D101" s="151" t="s">
        <v>933</v>
      </c>
      <c r="E101" s="152">
        <v>45334</v>
      </c>
      <c r="F101" s="152">
        <v>45669</v>
      </c>
      <c r="G101" s="153">
        <v>9378600</v>
      </c>
      <c r="H101" s="153">
        <v>6565020</v>
      </c>
      <c r="I101" s="153">
        <v>6565020</v>
      </c>
      <c r="J101" s="153">
        <v>9378600</v>
      </c>
      <c r="K101" s="223">
        <f t="shared" si="2"/>
        <v>1</v>
      </c>
      <c r="L101" s="151"/>
    </row>
    <row r="102" spans="1:12" s="95" customFormat="1" ht="70.349999999999994" customHeight="1">
      <c r="A102" s="151">
        <v>97</v>
      </c>
      <c r="B102" s="151" t="s">
        <v>1118</v>
      </c>
      <c r="C102" s="151" t="s">
        <v>1160</v>
      </c>
      <c r="D102" s="151" t="s">
        <v>1158</v>
      </c>
      <c r="E102" s="152">
        <v>44986</v>
      </c>
      <c r="F102" s="152">
        <v>45323</v>
      </c>
      <c r="G102" s="153">
        <v>14964000</v>
      </c>
      <c r="H102" s="153">
        <v>4964000</v>
      </c>
      <c r="I102" s="153">
        <v>4489200</v>
      </c>
      <c r="J102" s="153">
        <v>14489200</v>
      </c>
      <c r="K102" s="223">
        <f t="shared" si="2"/>
        <v>0.96827051590483826</v>
      </c>
      <c r="L102" s="151"/>
    </row>
    <row r="103" spans="1:12" s="95" customFormat="1" ht="70.349999999999994" customHeight="1">
      <c r="A103" s="151">
        <v>98</v>
      </c>
      <c r="B103" s="151" t="s">
        <v>1118</v>
      </c>
      <c r="C103" s="151" t="s">
        <v>1161</v>
      </c>
      <c r="D103" s="151" t="s">
        <v>1129</v>
      </c>
      <c r="E103" s="152">
        <v>44986</v>
      </c>
      <c r="F103" s="152">
        <v>45329</v>
      </c>
      <c r="G103" s="153">
        <v>7888000</v>
      </c>
      <c r="H103" s="153">
        <v>376200</v>
      </c>
      <c r="I103" s="153">
        <v>376200</v>
      </c>
      <c r="J103" s="153">
        <v>7475200</v>
      </c>
      <c r="K103" s="223">
        <f t="shared" si="2"/>
        <v>0.94766734279918863</v>
      </c>
      <c r="L103" s="151"/>
    </row>
    <row r="104" spans="1:12" s="95" customFormat="1" ht="70.349999999999994" customHeight="1">
      <c r="A104" s="151">
        <v>99</v>
      </c>
      <c r="B104" s="151" t="s">
        <v>1118</v>
      </c>
      <c r="C104" s="151" t="s">
        <v>1162</v>
      </c>
      <c r="D104" s="151" t="s">
        <v>1163</v>
      </c>
      <c r="E104" s="152" t="s">
        <v>1164</v>
      </c>
      <c r="F104" s="152" t="s">
        <v>1165</v>
      </c>
      <c r="G104" s="153">
        <v>3997230</v>
      </c>
      <c r="H104" s="153">
        <v>3997230</v>
      </c>
      <c r="I104" s="153">
        <v>3997230</v>
      </c>
      <c r="J104" s="153">
        <v>3997230</v>
      </c>
      <c r="K104" s="223">
        <f t="shared" si="2"/>
        <v>1</v>
      </c>
      <c r="L104" s="151"/>
    </row>
    <row r="105" spans="1:12" s="95" customFormat="1" ht="70.349999999999994" customHeight="1">
      <c r="A105" s="151">
        <v>100</v>
      </c>
      <c r="B105" s="151" t="s">
        <v>1118</v>
      </c>
      <c r="C105" s="151" t="s">
        <v>1166</v>
      </c>
      <c r="D105" s="151" t="s">
        <v>1167</v>
      </c>
      <c r="E105" s="152">
        <v>45210</v>
      </c>
      <c r="F105" s="152">
        <v>45241</v>
      </c>
      <c r="G105" s="153">
        <v>625000</v>
      </c>
      <c r="H105" s="153">
        <v>625000</v>
      </c>
      <c r="I105" s="153">
        <v>625000</v>
      </c>
      <c r="J105" s="153">
        <v>625000</v>
      </c>
      <c r="K105" s="223">
        <f t="shared" si="2"/>
        <v>1</v>
      </c>
      <c r="L105" s="151"/>
    </row>
    <row r="106" spans="1:12" s="95" customFormat="1" ht="70.349999999999994" customHeight="1">
      <c r="A106" s="151">
        <v>101</v>
      </c>
      <c r="B106" s="151" t="s">
        <v>1118</v>
      </c>
      <c r="C106" s="151" t="s">
        <v>1168</v>
      </c>
      <c r="D106" s="151" t="s">
        <v>1127</v>
      </c>
      <c r="E106" s="152" t="s">
        <v>1169</v>
      </c>
      <c r="F106" s="152" t="s">
        <v>1170</v>
      </c>
      <c r="G106" s="153">
        <v>10000000</v>
      </c>
      <c r="H106" s="153">
        <v>4000000</v>
      </c>
      <c r="I106" s="153">
        <v>4000000</v>
      </c>
      <c r="J106" s="153">
        <v>4000000</v>
      </c>
      <c r="K106" s="223">
        <f t="shared" si="2"/>
        <v>0.4</v>
      </c>
      <c r="L106" s="151"/>
    </row>
    <row r="107" spans="1:12" s="95" customFormat="1" ht="70.349999999999994" customHeight="1">
      <c r="A107" s="151">
        <v>102</v>
      </c>
      <c r="B107" s="151" t="s">
        <v>1118</v>
      </c>
      <c r="C107" s="151" t="s">
        <v>1171</v>
      </c>
      <c r="D107" s="151" t="s">
        <v>921</v>
      </c>
      <c r="E107" s="152">
        <v>45628</v>
      </c>
      <c r="F107" s="152">
        <v>45963</v>
      </c>
      <c r="G107" s="153">
        <v>8708700</v>
      </c>
      <c r="H107" s="153">
        <v>0</v>
      </c>
      <c r="I107" s="153">
        <v>0</v>
      </c>
      <c r="J107" s="153">
        <v>2612610</v>
      </c>
      <c r="K107" s="223">
        <f t="shared" si="2"/>
        <v>0.3</v>
      </c>
      <c r="L107" s="151"/>
    </row>
    <row r="108" spans="1:12" s="95" customFormat="1" ht="70.349999999999994" customHeight="1">
      <c r="A108" s="151">
        <v>103</v>
      </c>
      <c r="B108" s="151" t="s">
        <v>1118</v>
      </c>
      <c r="C108" s="151" t="s">
        <v>1172</v>
      </c>
      <c r="D108" s="151" t="s">
        <v>1173</v>
      </c>
      <c r="E108" s="152" t="s">
        <v>1174</v>
      </c>
      <c r="F108" s="152" t="s">
        <v>1175</v>
      </c>
      <c r="G108" s="153">
        <v>13466150</v>
      </c>
      <c r="H108" s="153">
        <v>0</v>
      </c>
      <c r="I108" s="153">
        <v>0</v>
      </c>
      <c r="J108" s="153">
        <v>3029883</v>
      </c>
      <c r="K108" s="223">
        <f t="shared" si="2"/>
        <v>0.22499994430479386</v>
      </c>
      <c r="L108" s="151"/>
    </row>
    <row r="109" spans="1:12" s="95" customFormat="1" ht="70.349999999999994" customHeight="1">
      <c r="A109" s="151">
        <v>104</v>
      </c>
      <c r="B109" s="151" t="s">
        <v>1118</v>
      </c>
      <c r="C109" s="151" t="s">
        <v>1176</v>
      </c>
      <c r="D109" s="151" t="s">
        <v>1177</v>
      </c>
      <c r="E109" s="152" t="s">
        <v>1178</v>
      </c>
      <c r="F109" s="152">
        <v>45570</v>
      </c>
      <c r="G109" s="153">
        <v>14200000</v>
      </c>
      <c r="H109" s="153">
        <v>4260000</v>
      </c>
      <c r="I109" s="153">
        <v>4260000</v>
      </c>
      <c r="J109" s="153">
        <v>4260000</v>
      </c>
      <c r="K109" s="223">
        <f t="shared" si="2"/>
        <v>0.3</v>
      </c>
      <c r="L109" s="151"/>
    </row>
    <row r="110" spans="1:12" s="95" customFormat="1" ht="69" customHeight="1">
      <c r="A110" s="151">
        <v>105</v>
      </c>
      <c r="B110" s="151" t="s">
        <v>1118</v>
      </c>
      <c r="C110" s="151" t="s">
        <v>1179</v>
      </c>
      <c r="D110" s="151" t="s">
        <v>933</v>
      </c>
      <c r="E110" s="152"/>
      <c r="F110" s="152"/>
      <c r="G110" s="153">
        <v>8717223</v>
      </c>
      <c r="H110" s="153"/>
      <c r="I110" s="153">
        <v>0</v>
      </c>
      <c r="J110" s="153">
        <v>0</v>
      </c>
      <c r="K110" s="223">
        <f t="shared" si="2"/>
        <v>0</v>
      </c>
      <c r="L110" s="151"/>
    </row>
    <row r="111" spans="1:12" s="95" customFormat="1" ht="69" customHeight="1">
      <c r="A111" s="151">
        <v>106</v>
      </c>
      <c r="B111" s="151" t="s">
        <v>1188</v>
      </c>
      <c r="C111" s="151" t="s">
        <v>1189</v>
      </c>
      <c r="D111" s="151" t="s">
        <v>1190</v>
      </c>
      <c r="E111" s="152"/>
      <c r="F111" s="152"/>
      <c r="G111" s="153">
        <v>2000000</v>
      </c>
      <c r="H111" s="153">
        <v>2000000</v>
      </c>
      <c r="I111" s="153">
        <v>0</v>
      </c>
      <c r="J111" s="153">
        <v>0</v>
      </c>
      <c r="K111" s="223">
        <f t="shared" si="2"/>
        <v>0</v>
      </c>
      <c r="L111" s="151"/>
    </row>
    <row r="112" spans="1:12" s="95" customFormat="1" ht="69" customHeight="1">
      <c r="A112" s="151">
        <v>107</v>
      </c>
      <c r="B112" s="151" t="s">
        <v>1188</v>
      </c>
      <c r="C112" s="151" t="s">
        <v>1191</v>
      </c>
      <c r="D112" s="151" t="s">
        <v>1190</v>
      </c>
      <c r="E112" s="152"/>
      <c r="F112" s="152"/>
      <c r="G112" s="153">
        <v>3916284</v>
      </c>
      <c r="H112" s="153">
        <v>3916284</v>
      </c>
      <c r="I112" s="153">
        <v>0</v>
      </c>
      <c r="J112" s="153">
        <v>0</v>
      </c>
      <c r="K112" s="223">
        <f t="shared" si="2"/>
        <v>0</v>
      </c>
      <c r="L112" s="151"/>
    </row>
    <row r="113" spans="1:12" s="95" customFormat="1" ht="69" customHeight="1">
      <c r="A113" s="151">
        <v>108</v>
      </c>
      <c r="B113" s="151" t="s">
        <v>1188</v>
      </c>
      <c r="C113" s="151" t="s">
        <v>1192</v>
      </c>
      <c r="D113" s="151" t="s">
        <v>1190</v>
      </c>
      <c r="E113" s="152">
        <v>45736</v>
      </c>
      <c r="F113" s="152">
        <v>45828</v>
      </c>
      <c r="G113" s="153">
        <v>4800000</v>
      </c>
      <c r="H113" s="153">
        <v>4800000</v>
      </c>
      <c r="I113" s="153">
        <v>0</v>
      </c>
      <c r="J113" s="153">
        <v>0</v>
      </c>
      <c r="K113" s="223">
        <f t="shared" si="2"/>
        <v>0</v>
      </c>
      <c r="L113" s="151"/>
    </row>
    <row r="114" spans="1:12" s="95" customFormat="1" ht="69" customHeight="1">
      <c r="A114" s="151">
        <v>109</v>
      </c>
      <c r="B114" s="151" t="s">
        <v>1188</v>
      </c>
      <c r="C114" s="151" t="s">
        <v>1193</v>
      </c>
      <c r="D114" s="151" t="s">
        <v>1190</v>
      </c>
      <c r="E114" s="152" t="s">
        <v>1194</v>
      </c>
      <c r="F114" s="152">
        <v>45813</v>
      </c>
      <c r="G114" s="153">
        <v>12000000</v>
      </c>
      <c r="H114" s="153">
        <v>12000000</v>
      </c>
      <c r="I114" s="153">
        <v>0</v>
      </c>
      <c r="J114" s="153">
        <v>0</v>
      </c>
      <c r="K114" s="223">
        <f t="shared" si="2"/>
        <v>0</v>
      </c>
      <c r="L114" s="151"/>
    </row>
    <row r="115" spans="1:12" s="95" customFormat="1" ht="69" customHeight="1">
      <c r="A115" s="151">
        <v>110</v>
      </c>
      <c r="B115" s="151" t="s">
        <v>1188</v>
      </c>
      <c r="C115" s="151" t="s">
        <v>1195</v>
      </c>
      <c r="D115" s="151" t="s">
        <v>1190</v>
      </c>
      <c r="E115" s="152">
        <v>45660</v>
      </c>
      <c r="F115" s="152">
        <v>45750</v>
      </c>
      <c r="G115" s="153">
        <v>3000000</v>
      </c>
      <c r="H115" s="153">
        <v>3000000</v>
      </c>
      <c r="I115" s="153">
        <v>0</v>
      </c>
      <c r="J115" s="153">
        <v>0</v>
      </c>
      <c r="K115" s="223">
        <f t="shared" si="2"/>
        <v>0</v>
      </c>
      <c r="L115" s="151"/>
    </row>
    <row r="116" spans="1:12" s="95" customFormat="1" ht="69" customHeight="1">
      <c r="A116" s="151">
        <v>111</v>
      </c>
      <c r="B116" s="151" t="s">
        <v>1188</v>
      </c>
      <c r="C116" s="151" t="s">
        <v>1196</v>
      </c>
      <c r="D116" s="151" t="s">
        <v>1197</v>
      </c>
      <c r="E116" s="152"/>
      <c r="F116" s="152"/>
      <c r="G116" s="153">
        <v>4000000</v>
      </c>
      <c r="H116" s="153">
        <v>4000000</v>
      </c>
      <c r="I116" s="153">
        <v>0</v>
      </c>
      <c r="J116" s="153">
        <v>0</v>
      </c>
      <c r="K116" s="223">
        <f t="shared" si="2"/>
        <v>0</v>
      </c>
      <c r="L116" s="151"/>
    </row>
    <row r="117" spans="1:12" s="95" customFormat="1" ht="69" customHeight="1">
      <c r="A117" s="151">
        <v>112</v>
      </c>
      <c r="B117" s="151" t="s">
        <v>1188</v>
      </c>
      <c r="C117" s="151" t="s">
        <v>1198</v>
      </c>
      <c r="D117" s="151" t="s">
        <v>1197</v>
      </c>
      <c r="E117" s="152"/>
      <c r="F117" s="152"/>
      <c r="G117" s="153">
        <v>3200000</v>
      </c>
      <c r="H117" s="153">
        <v>3200000</v>
      </c>
      <c r="I117" s="153">
        <v>0</v>
      </c>
      <c r="J117" s="153">
        <v>0</v>
      </c>
      <c r="K117" s="223">
        <f t="shared" si="2"/>
        <v>0</v>
      </c>
      <c r="L117" s="151"/>
    </row>
    <row r="118" spans="1:12" s="95" customFormat="1" ht="69" customHeight="1">
      <c r="A118" s="151">
        <v>113</v>
      </c>
      <c r="B118" s="151" t="s">
        <v>1188</v>
      </c>
      <c r="C118" s="151" t="s">
        <v>1199</v>
      </c>
      <c r="D118" s="151" t="s">
        <v>1197</v>
      </c>
      <c r="E118" s="152">
        <v>45723</v>
      </c>
      <c r="F118" s="152">
        <v>45815</v>
      </c>
      <c r="G118" s="153">
        <v>1600000</v>
      </c>
      <c r="H118" s="153">
        <v>1600000</v>
      </c>
      <c r="I118" s="153">
        <v>0</v>
      </c>
      <c r="J118" s="153">
        <v>0</v>
      </c>
      <c r="K118" s="223">
        <f t="shared" si="2"/>
        <v>0</v>
      </c>
      <c r="L118" s="151"/>
    </row>
    <row r="119" spans="1:12" s="95" customFormat="1" ht="69" customHeight="1">
      <c r="A119" s="151">
        <v>114</v>
      </c>
      <c r="B119" s="151" t="s">
        <v>1188</v>
      </c>
      <c r="C119" s="151" t="s">
        <v>1200</v>
      </c>
      <c r="D119" s="151" t="s">
        <v>1197</v>
      </c>
      <c r="E119" s="152"/>
      <c r="F119" s="152"/>
      <c r="G119" s="153">
        <v>5269262</v>
      </c>
      <c r="H119" s="153">
        <v>5269262</v>
      </c>
      <c r="I119" s="153">
        <v>0</v>
      </c>
      <c r="J119" s="153">
        <v>0</v>
      </c>
      <c r="K119" s="223">
        <f t="shared" si="2"/>
        <v>0</v>
      </c>
      <c r="L119" s="151"/>
    </row>
    <row r="120" spans="1:12" s="95" customFormat="1" ht="69" customHeight="1">
      <c r="A120" s="151">
        <v>115</v>
      </c>
      <c r="B120" s="151" t="s">
        <v>1188</v>
      </c>
      <c r="C120" s="151" t="s">
        <v>1201</v>
      </c>
      <c r="D120" s="151" t="s">
        <v>1197</v>
      </c>
      <c r="E120" s="152" t="s">
        <v>1194</v>
      </c>
      <c r="F120" s="152">
        <v>45813</v>
      </c>
      <c r="G120" s="153">
        <v>12000000</v>
      </c>
      <c r="H120" s="153">
        <v>12000000</v>
      </c>
      <c r="I120" s="153">
        <v>0</v>
      </c>
      <c r="J120" s="153">
        <v>0</v>
      </c>
      <c r="K120" s="223">
        <f t="shared" si="2"/>
        <v>0</v>
      </c>
      <c r="L120" s="151"/>
    </row>
    <row r="121" spans="1:12" s="95" customFormat="1" ht="69" customHeight="1">
      <c r="A121" s="151">
        <v>116</v>
      </c>
      <c r="B121" s="151" t="s">
        <v>1188</v>
      </c>
      <c r="C121" s="151" t="s">
        <v>1202</v>
      </c>
      <c r="D121" s="151" t="s">
        <v>1197</v>
      </c>
      <c r="E121" s="152"/>
      <c r="F121" s="152"/>
      <c r="G121" s="153">
        <v>24000000</v>
      </c>
      <c r="H121" s="153">
        <v>24000000</v>
      </c>
      <c r="I121" s="153">
        <v>0</v>
      </c>
      <c r="J121" s="153">
        <v>0</v>
      </c>
      <c r="K121" s="223">
        <f t="shared" si="2"/>
        <v>0</v>
      </c>
      <c r="L121" s="151"/>
    </row>
    <row r="122" spans="1:12" s="95" customFormat="1" ht="69" customHeight="1">
      <c r="A122" s="151">
        <v>117</v>
      </c>
      <c r="B122" s="151" t="s">
        <v>1188</v>
      </c>
      <c r="C122" s="151" t="s">
        <v>1203</v>
      </c>
      <c r="D122" s="151" t="s">
        <v>1197</v>
      </c>
      <c r="E122" s="152">
        <v>45736</v>
      </c>
      <c r="F122" s="152">
        <v>45828</v>
      </c>
      <c r="G122" s="153">
        <v>4000000</v>
      </c>
      <c r="H122" s="153">
        <v>4000000</v>
      </c>
      <c r="I122" s="153">
        <v>0</v>
      </c>
      <c r="J122" s="153">
        <v>0</v>
      </c>
      <c r="K122" s="223">
        <f t="shared" si="2"/>
        <v>0</v>
      </c>
      <c r="L122" s="151"/>
    </row>
    <row r="123" spans="1:12" s="95" customFormat="1" ht="69" customHeight="1">
      <c r="A123" s="151">
        <v>118</v>
      </c>
      <c r="B123" s="151" t="s">
        <v>1188</v>
      </c>
      <c r="C123" s="151" t="s">
        <v>1204</v>
      </c>
      <c r="D123" s="151" t="s">
        <v>1205</v>
      </c>
      <c r="E123" s="152"/>
      <c r="F123" s="152"/>
      <c r="G123" s="153">
        <v>2400000</v>
      </c>
      <c r="H123" s="153">
        <v>2400000</v>
      </c>
      <c r="I123" s="153">
        <v>0</v>
      </c>
      <c r="J123" s="153">
        <v>0</v>
      </c>
      <c r="K123" s="223">
        <f t="shared" si="2"/>
        <v>0</v>
      </c>
      <c r="L123" s="151"/>
    </row>
    <row r="124" spans="1:12" s="95" customFormat="1" ht="69" customHeight="1">
      <c r="A124" s="151">
        <v>119</v>
      </c>
      <c r="B124" s="151" t="s">
        <v>1188</v>
      </c>
      <c r="C124" s="151" t="s">
        <v>1206</v>
      </c>
      <c r="D124" s="151" t="s">
        <v>1205</v>
      </c>
      <c r="E124" s="152"/>
      <c r="F124" s="152"/>
      <c r="G124" s="153">
        <v>4000000</v>
      </c>
      <c r="H124" s="153">
        <v>4000000</v>
      </c>
      <c r="I124" s="153">
        <v>0</v>
      </c>
      <c r="J124" s="153">
        <v>0</v>
      </c>
      <c r="K124" s="223">
        <f t="shared" si="2"/>
        <v>0</v>
      </c>
      <c r="L124" s="151"/>
    </row>
    <row r="125" spans="1:12" s="95" customFormat="1" ht="69" customHeight="1">
      <c r="A125" s="151">
        <v>120</v>
      </c>
      <c r="B125" s="151" t="s">
        <v>1188</v>
      </c>
      <c r="C125" s="151" t="s">
        <v>1207</v>
      </c>
      <c r="D125" s="151" t="s">
        <v>1205</v>
      </c>
      <c r="E125" s="152">
        <v>45694</v>
      </c>
      <c r="F125" s="152">
        <v>45724</v>
      </c>
      <c r="G125" s="153">
        <v>480000</v>
      </c>
      <c r="H125" s="153">
        <v>480000</v>
      </c>
      <c r="I125" s="153">
        <v>0</v>
      </c>
      <c r="J125" s="153">
        <v>0</v>
      </c>
      <c r="K125" s="223">
        <f t="shared" si="2"/>
        <v>0</v>
      </c>
      <c r="L125" s="151"/>
    </row>
    <row r="126" spans="1:12" s="95" customFormat="1" ht="69" customHeight="1">
      <c r="A126" s="151">
        <v>121</v>
      </c>
      <c r="B126" s="151" t="s">
        <v>1188</v>
      </c>
      <c r="C126" s="151" t="s">
        <v>1208</v>
      </c>
      <c r="D126" s="151" t="s">
        <v>1209</v>
      </c>
      <c r="E126" s="152" t="s">
        <v>1194</v>
      </c>
      <c r="F126" s="152">
        <v>45813</v>
      </c>
      <c r="G126" s="153">
        <v>10500000</v>
      </c>
      <c r="H126" s="153">
        <v>10500000</v>
      </c>
      <c r="I126" s="153">
        <v>0</v>
      </c>
      <c r="J126" s="153">
        <v>0</v>
      </c>
      <c r="K126" s="223">
        <f t="shared" si="2"/>
        <v>0</v>
      </c>
      <c r="L126" s="151"/>
    </row>
    <row r="127" spans="1:12" s="95" customFormat="1" ht="69" customHeight="1">
      <c r="A127" s="151">
        <v>122</v>
      </c>
      <c r="B127" s="151" t="s">
        <v>1188</v>
      </c>
      <c r="C127" s="151" t="s">
        <v>1210</v>
      </c>
      <c r="D127" s="151" t="s">
        <v>1209</v>
      </c>
      <c r="E127" s="152">
        <v>45664</v>
      </c>
      <c r="F127" s="152">
        <v>45845</v>
      </c>
      <c r="G127" s="153">
        <v>2000000</v>
      </c>
      <c r="H127" s="153">
        <v>2000000</v>
      </c>
      <c r="I127" s="153">
        <v>0</v>
      </c>
      <c r="J127" s="153">
        <v>0</v>
      </c>
      <c r="K127" s="223">
        <f t="shared" si="2"/>
        <v>0</v>
      </c>
      <c r="L127" s="151"/>
    </row>
    <row r="128" spans="1:12" s="95" customFormat="1" ht="69" customHeight="1">
      <c r="A128" s="151">
        <v>123</v>
      </c>
      <c r="B128" s="151" t="s">
        <v>1188</v>
      </c>
      <c r="C128" s="151" t="s">
        <v>1211</v>
      </c>
      <c r="D128" s="151" t="s">
        <v>1209</v>
      </c>
      <c r="E128" s="152"/>
      <c r="F128" s="152"/>
      <c r="G128" s="153">
        <v>3600000</v>
      </c>
      <c r="H128" s="153">
        <v>3600000</v>
      </c>
      <c r="I128" s="153">
        <v>0</v>
      </c>
      <c r="J128" s="153">
        <v>0</v>
      </c>
      <c r="K128" s="223">
        <f t="shared" si="2"/>
        <v>0</v>
      </c>
      <c r="L128" s="151"/>
    </row>
    <row r="129" spans="1:12" s="95" customFormat="1" ht="69" customHeight="1">
      <c r="A129" s="151">
        <v>124</v>
      </c>
      <c r="B129" s="151" t="s">
        <v>1188</v>
      </c>
      <c r="C129" s="151" t="s">
        <v>1212</v>
      </c>
      <c r="D129" s="151" t="s">
        <v>1213</v>
      </c>
      <c r="E129" s="152">
        <v>45677</v>
      </c>
      <c r="F129" s="152">
        <v>45767</v>
      </c>
      <c r="G129" s="153">
        <v>3000000</v>
      </c>
      <c r="H129" s="153">
        <v>3000000</v>
      </c>
      <c r="I129" s="153">
        <v>0</v>
      </c>
      <c r="J129" s="153">
        <v>0</v>
      </c>
      <c r="K129" s="223">
        <f t="shared" si="2"/>
        <v>0</v>
      </c>
      <c r="L129" s="151"/>
    </row>
    <row r="130" spans="1:12" s="95" customFormat="1" ht="69" customHeight="1">
      <c r="A130" s="151">
        <v>125</v>
      </c>
      <c r="B130" s="151" t="s">
        <v>1188</v>
      </c>
      <c r="C130" s="151" t="s">
        <v>1214</v>
      </c>
      <c r="D130" s="151" t="s">
        <v>1213</v>
      </c>
      <c r="E130" s="152">
        <v>45677</v>
      </c>
      <c r="F130" s="152">
        <v>45858</v>
      </c>
      <c r="G130" s="153">
        <v>4000000</v>
      </c>
      <c r="H130" s="153">
        <v>4000000</v>
      </c>
      <c r="I130" s="153">
        <v>0</v>
      </c>
      <c r="J130" s="153">
        <v>0</v>
      </c>
      <c r="K130" s="223">
        <f t="shared" si="2"/>
        <v>0</v>
      </c>
      <c r="L130" s="151"/>
    </row>
    <row r="131" spans="1:12" s="95" customFormat="1" ht="69" customHeight="1">
      <c r="A131" s="151">
        <v>126</v>
      </c>
      <c r="B131" s="151" t="s">
        <v>1188</v>
      </c>
      <c r="C131" s="151" t="s">
        <v>1215</v>
      </c>
      <c r="D131" s="151" t="s">
        <v>1213</v>
      </c>
      <c r="E131" s="152">
        <v>45694</v>
      </c>
      <c r="F131" s="152">
        <v>45724</v>
      </c>
      <c r="G131" s="153">
        <v>8000000</v>
      </c>
      <c r="H131" s="153">
        <v>8000000</v>
      </c>
      <c r="I131" s="153">
        <v>0</v>
      </c>
      <c r="J131" s="153">
        <v>0</v>
      </c>
      <c r="K131" s="223">
        <f t="shared" si="2"/>
        <v>0</v>
      </c>
      <c r="L131" s="151"/>
    </row>
    <row r="132" spans="1:12" s="95" customFormat="1" ht="69" customHeight="1">
      <c r="A132" s="151">
        <v>127</v>
      </c>
      <c r="B132" s="151" t="s">
        <v>1188</v>
      </c>
      <c r="C132" s="151" t="s">
        <v>1216</v>
      </c>
      <c r="D132" s="151" t="s">
        <v>1213</v>
      </c>
      <c r="E132" s="152"/>
      <c r="F132" s="152"/>
      <c r="G132" s="153">
        <v>3600000</v>
      </c>
      <c r="H132" s="153">
        <v>3600000</v>
      </c>
      <c r="I132" s="153">
        <v>0</v>
      </c>
      <c r="J132" s="153">
        <v>0</v>
      </c>
      <c r="K132" s="223">
        <f t="shared" si="2"/>
        <v>0</v>
      </c>
      <c r="L132" s="151"/>
    </row>
    <row r="133" spans="1:12" s="95" customFormat="1" ht="69" customHeight="1">
      <c r="A133" s="151">
        <v>128</v>
      </c>
      <c r="B133" s="151" t="s">
        <v>1188</v>
      </c>
      <c r="C133" s="151" t="s">
        <v>1217</v>
      </c>
      <c r="D133" s="151" t="s">
        <v>1213</v>
      </c>
      <c r="E133" s="152"/>
      <c r="F133" s="152"/>
      <c r="G133" s="153">
        <v>16000000</v>
      </c>
      <c r="H133" s="153">
        <v>16000000</v>
      </c>
      <c r="I133" s="153">
        <v>0</v>
      </c>
      <c r="J133" s="153">
        <v>0</v>
      </c>
      <c r="K133" s="223">
        <f t="shared" si="2"/>
        <v>0</v>
      </c>
      <c r="L133" s="151"/>
    </row>
    <row r="134" spans="1:12" s="95" customFormat="1" ht="69" customHeight="1">
      <c r="A134" s="151">
        <v>129</v>
      </c>
      <c r="B134" s="151" t="s">
        <v>1188</v>
      </c>
      <c r="C134" s="151" t="s">
        <v>1218</v>
      </c>
      <c r="D134" s="151" t="s">
        <v>1219</v>
      </c>
      <c r="E134" s="152" t="s">
        <v>1194</v>
      </c>
      <c r="F134" s="152">
        <v>45813</v>
      </c>
      <c r="G134" s="153">
        <v>12000000</v>
      </c>
      <c r="H134" s="153">
        <v>12000000</v>
      </c>
      <c r="I134" s="153">
        <v>0</v>
      </c>
      <c r="J134" s="153">
        <v>0</v>
      </c>
      <c r="K134" s="223">
        <f t="shared" si="2"/>
        <v>0</v>
      </c>
      <c r="L134" s="151"/>
    </row>
    <row r="135" spans="1:12" s="95" customFormat="1" ht="69" customHeight="1">
      <c r="A135" s="151">
        <v>130</v>
      </c>
      <c r="B135" s="151" t="s">
        <v>1188</v>
      </c>
      <c r="C135" s="151" t="s">
        <v>1220</v>
      </c>
      <c r="D135" s="151" t="s">
        <v>1221</v>
      </c>
      <c r="E135" s="152" t="s">
        <v>1222</v>
      </c>
      <c r="F135" s="152">
        <v>45825</v>
      </c>
      <c r="G135" s="153">
        <v>10000000</v>
      </c>
      <c r="H135" s="153">
        <v>10000000</v>
      </c>
      <c r="I135" s="153">
        <v>0</v>
      </c>
      <c r="J135" s="153">
        <v>0</v>
      </c>
      <c r="K135" s="223">
        <f t="shared" ref="K135" si="3">J135/G135</f>
        <v>0</v>
      </c>
      <c r="L135" s="151"/>
    </row>
    <row r="136" spans="1:12" s="95" customFormat="1" ht="69" customHeight="1">
      <c r="A136" s="151">
        <v>131</v>
      </c>
      <c r="B136" s="151" t="s">
        <v>1188</v>
      </c>
      <c r="C136" s="151" t="s">
        <v>1223</v>
      </c>
      <c r="D136" s="151" t="s">
        <v>1224</v>
      </c>
      <c r="E136" s="152" t="s">
        <v>1194</v>
      </c>
      <c r="F136" s="152">
        <v>45813</v>
      </c>
      <c r="G136" s="153">
        <v>12000000</v>
      </c>
      <c r="H136" s="153">
        <v>12000000</v>
      </c>
      <c r="I136" s="153">
        <v>0</v>
      </c>
      <c r="J136" s="153">
        <v>0</v>
      </c>
      <c r="K136" s="223">
        <f>J136/G136</f>
        <v>0</v>
      </c>
      <c r="L136" s="151"/>
    </row>
    <row r="137" spans="1:12" s="95" customFormat="1" ht="69" customHeight="1">
      <c r="A137" s="151">
        <v>132</v>
      </c>
      <c r="B137" s="30" t="s">
        <v>1225</v>
      </c>
      <c r="C137" s="30" t="s">
        <v>1226</v>
      </c>
      <c r="D137" s="30" t="s">
        <v>1227</v>
      </c>
      <c r="E137" s="36">
        <v>44375</v>
      </c>
      <c r="F137" s="37"/>
      <c r="G137" s="38">
        <v>13786292.060000001</v>
      </c>
      <c r="H137" s="38">
        <v>464496.06000000052</v>
      </c>
      <c r="I137" s="38"/>
      <c r="J137" s="38">
        <f>I137+13321796</f>
        <v>13321796</v>
      </c>
      <c r="K137" s="223">
        <f>J137/G137</f>
        <v>0.96630739737861027</v>
      </c>
      <c r="L137" s="151"/>
    </row>
    <row r="138" spans="1:12" s="95" customFormat="1" ht="69" customHeight="1">
      <c r="A138" s="151">
        <v>133</v>
      </c>
      <c r="B138" s="30" t="s">
        <v>1225</v>
      </c>
      <c r="C138" s="30" t="s">
        <v>1228</v>
      </c>
      <c r="D138" s="30" t="s">
        <v>1229</v>
      </c>
      <c r="E138" s="36">
        <v>45108</v>
      </c>
      <c r="F138" s="37"/>
      <c r="G138" s="38">
        <v>109969398.52</v>
      </c>
      <c r="H138" s="38">
        <v>62498279</v>
      </c>
      <c r="I138" s="38">
        <v>42645427</v>
      </c>
      <c r="J138" s="38">
        <f>47501721+I138</f>
        <v>90147148</v>
      </c>
      <c r="K138" s="223">
        <f t="shared" ref="K138:K145" si="4">J138/G138</f>
        <v>0.81974757717352664</v>
      </c>
      <c r="L138" s="151"/>
    </row>
    <row r="139" spans="1:12" s="95" customFormat="1" ht="69" customHeight="1">
      <c r="A139" s="151">
        <v>134</v>
      </c>
      <c r="B139" s="30" t="s">
        <v>1225</v>
      </c>
      <c r="C139" s="30" t="s">
        <v>1230</v>
      </c>
      <c r="D139" s="30" t="s">
        <v>1231</v>
      </c>
      <c r="E139" s="36">
        <v>45471</v>
      </c>
      <c r="F139" s="37"/>
      <c r="G139" s="38">
        <v>74000000</v>
      </c>
      <c r="H139" s="38">
        <v>74000000</v>
      </c>
      <c r="I139" s="38">
        <f>43189120+4984370+2000000+5936035+4424250+2557090</f>
        <v>63090865</v>
      </c>
      <c r="J139" s="38">
        <f t="shared" ref="J139:J146" si="5">I139</f>
        <v>63090865</v>
      </c>
      <c r="K139" s="223">
        <f t="shared" si="4"/>
        <v>0.85257925675675672</v>
      </c>
      <c r="L139" s="151"/>
    </row>
    <row r="140" spans="1:12" s="95" customFormat="1" ht="69" customHeight="1">
      <c r="A140" s="151">
        <v>135</v>
      </c>
      <c r="B140" s="30" t="s">
        <v>1225</v>
      </c>
      <c r="C140" s="30" t="s">
        <v>1232</v>
      </c>
      <c r="D140" s="30" t="s">
        <v>1233</v>
      </c>
      <c r="E140" s="36">
        <v>45470</v>
      </c>
      <c r="F140" s="37"/>
      <c r="G140" s="38">
        <v>36532822</v>
      </c>
      <c r="H140" s="38">
        <v>36532822</v>
      </c>
      <c r="I140" s="38">
        <v>14501854</v>
      </c>
      <c r="J140" s="38">
        <f t="shared" si="5"/>
        <v>14501854</v>
      </c>
      <c r="K140" s="223">
        <f t="shared" si="4"/>
        <v>0.39695411430302319</v>
      </c>
      <c r="L140" s="151"/>
    </row>
    <row r="141" spans="1:12" s="95" customFormat="1" ht="69" customHeight="1">
      <c r="A141" s="151">
        <v>136</v>
      </c>
      <c r="B141" s="30" t="s">
        <v>1225</v>
      </c>
      <c r="C141" s="30" t="s">
        <v>1234</v>
      </c>
      <c r="D141" s="30" t="s">
        <v>1229</v>
      </c>
      <c r="E141" s="36">
        <v>45453</v>
      </c>
      <c r="F141" s="37"/>
      <c r="G141" s="38">
        <v>13377700</v>
      </c>
      <c r="H141" s="38">
        <v>13377700</v>
      </c>
      <c r="I141" s="38">
        <v>13377700</v>
      </c>
      <c r="J141" s="38">
        <f t="shared" si="5"/>
        <v>13377700</v>
      </c>
      <c r="K141" s="223">
        <f t="shared" si="4"/>
        <v>1</v>
      </c>
      <c r="L141" s="151"/>
    </row>
    <row r="142" spans="1:12" s="95" customFormat="1" ht="69" customHeight="1">
      <c r="A142" s="151">
        <v>137</v>
      </c>
      <c r="B142" s="30" t="s">
        <v>1225</v>
      </c>
      <c r="C142" s="30" t="s">
        <v>1235</v>
      </c>
      <c r="D142" s="30" t="s">
        <v>1236</v>
      </c>
      <c r="E142" s="36"/>
      <c r="F142" s="37"/>
      <c r="G142" s="38">
        <v>45000000</v>
      </c>
      <c r="H142" s="38">
        <v>45000000</v>
      </c>
      <c r="I142" s="38"/>
      <c r="J142" s="38">
        <f t="shared" si="5"/>
        <v>0</v>
      </c>
      <c r="K142" s="223">
        <f t="shared" si="4"/>
        <v>0</v>
      </c>
      <c r="L142" s="151" t="s">
        <v>1242</v>
      </c>
    </row>
    <row r="143" spans="1:12" s="95" customFormat="1" ht="69" customHeight="1">
      <c r="A143" s="151">
        <v>138</v>
      </c>
      <c r="B143" s="30" t="s">
        <v>1225</v>
      </c>
      <c r="C143" s="30" t="s">
        <v>1237</v>
      </c>
      <c r="D143" s="30" t="s">
        <v>1236</v>
      </c>
      <c r="E143" s="36"/>
      <c r="F143" s="37"/>
      <c r="G143" s="38">
        <v>88000000</v>
      </c>
      <c r="H143" s="38">
        <v>88000000</v>
      </c>
      <c r="I143" s="38"/>
      <c r="J143" s="38">
        <f t="shared" si="5"/>
        <v>0</v>
      </c>
      <c r="K143" s="223">
        <f t="shared" si="4"/>
        <v>0</v>
      </c>
      <c r="L143" s="151" t="s">
        <v>1242</v>
      </c>
    </row>
    <row r="144" spans="1:12" s="95" customFormat="1" ht="69" customHeight="1">
      <c r="A144" s="151">
        <v>139</v>
      </c>
      <c r="B144" s="30" t="s">
        <v>1225</v>
      </c>
      <c r="C144" s="30" t="s">
        <v>1238</v>
      </c>
      <c r="D144" s="30" t="s">
        <v>1231</v>
      </c>
      <c r="E144" s="36"/>
      <c r="F144" s="37"/>
      <c r="G144" s="38">
        <v>20000000</v>
      </c>
      <c r="H144" s="38">
        <v>20000000</v>
      </c>
      <c r="I144" s="38"/>
      <c r="J144" s="38">
        <f t="shared" si="5"/>
        <v>0</v>
      </c>
      <c r="K144" s="223">
        <f t="shared" si="4"/>
        <v>0</v>
      </c>
      <c r="L144" s="151" t="s">
        <v>1243</v>
      </c>
    </row>
    <row r="145" spans="1:12" s="95" customFormat="1" ht="69" customHeight="1">
      <c r="A145" s="151">
        <v>140</v>
      </c>
      <c r="B145" s="30" t="s">
        <v>1225</v>
      </c>
      <c r="C145" s="30" t="s">
        <v>1239</v>
      </c>
      <c r="D145" s="30" t="s">
        <v>1231</v>
      </c>
      <c r="E145" s="36"/>
      <c r="F145" s="37"/>
      <c r="G145" s="38">
        <v>15000000</v>
      </c>
      <c r="H145" s="38">
        <v>15000000</v>
      </c>
      <c r="I145" s="38"/>
      <c r="J145" s="38">
        <f t="shared" si="5"/>
        <v>0</v>
      </c>
      <c r="K145" s="223">
        <f t="shared" si="4"/>
        <v>0</v>
      </c>
      <c r="L145" s="151" t="s">
        <v>1243</v>
      </c>
    </row>
    <row r="146" spans="1:12" s="95" customFormat="1" ht="69" customHeight="1">
      <c r="A146" s="151">
        <v>141</v>
      </c>
      <c r="B146" s="30" t="s">
        <v>1225</v>
      </c>
      <c r="C146" s="30" t="s">
        <v>1240</v>
      </c>
      <c r="D146" s="30" t="s">
        <v>1241</v>
      </c>
      <c r="E146" s="36"/>
      <c r="F146" s="37"/>
      <c r="G146" s="38">
        <v>84542356.524428308</v>
      </c>
      <c r="H146" s="38">
        <v>84542356.524428308</v>
      </c>
      <c r="I146" s="38">
        <v>39018971</v>
      </c>
      <c r="J146" s="38">
        <f t="shared" si="5"/>
        <v>39018971</v>
      </c>
      <c r="K146" s="223">
        <f>J146/G146</f>
        <v>0.46153162277568599</v>
      </c>
      <c r="L146" s="151"/>
    </row>
    <row r="147" spans="1:12" s="95" customFormat="1" ht="69" customHeight="1">
      <c r="A147" s="151">
        <v>142</v>
      </c>
      <c r="B147" s="157" t="s">
        <v>1244</v>
      </c>
      <c r="C147" s="224" t="s">
        <v>1245</v>
      </c>
      <c r="D147" s="151" t="s">
        <v>1181</v>
      </c>
      <c r="E147" s="151"/>
      <c r="F147" s="151"/>
      <c r="G147" s="225" cm="1">
        <f t="array" aca="1" ref="G147" ca="1">G147:G644</f>
        <v>0</v>
      </c>
      <c r="H147" s="226">
        <f>10423887-2084777</f>
        <v>8339110</v>
      </c>
      <c r="I147" s="227">
        <v>0</v>
      </c>
      <c r="J147" s="228">
        <v>0</v>
      </c>
      <c r="K147" s="223" t="e">
        <f t="shared" ref="K147:K210" ca="1" si="6">J147/G147</f>
        <v>#DIV/0!</v>
      </c>
      <c r="L147" s="229" t="s">
        <v>1246</v>
      </c>
    </row>
    <row r="148" spans="1:12" s="95" customFormat="1" ht="69" customHeight="1">
      <c r="A148" s="151">
        <v>143</v>
      </c>
      <c r="B148" s="157" t="s">
        <v>1244</v>
      </c>
      <c r="C148" s="224" t="s">
        <v>1247</v>
      </c>
      <c r="D148" s="230" t="s">
        <v>1248</v>
      </c>
      <c r="E148" s="268">
        <v>45659</v>
      </c>
      <c r="F148" s="268">
        <v>46025</v>
      </c>
      <c r="G148" s="231">
        <v>124450353</v>
      </c>
      <c r="H148" s="232">
        <v>115500000</v>
      </c>
      <c r="I148" s="227">
        <v>0</v>
      </c>
      <c r="J148" s="228">
        <v>0</v>
      </c>
      <c r="K148" s="223">
        <f t="shared" si="6"/>
        <v>0</v>
      </c>
      <c r="L148" s="229" t="s">
        <v>1249</v>
      </c>
    </row>
    <row r="149" spans="1:12" s="95" customFormat="1" ht="69" customHeight="1">
      <c r="A149" s="151">
        <v>144</v>
      </c>
      <c r="B149" s="157" t="s">
        <v>1244</v>
      </c>
      <c r="C149" s="224" t="s">
        <v>1250</v>
      </c>
      <c r="D149" s="157" t="s">
        <v>1251</v>
      </c>
      <c r="E149" s="157"/>
      <c r="F149" s="157"/>
      <c r="G149" s="315">
        <v>0</v>
      </c>
      <c r="H149" s="226">
        <f>3000000-600000-100000</f>
        <v>2300000</v>
      </c>
      <c r="I149" s="227">
        <v>0</v>
      </c>
      <c r="J149" s="228">
        <v>0</v>
      </c>
      <c r="K149" s="223">
        <v>0</v>
      </c>
      <c r="L149" s="229" t="s">
        <v>1246</v>
      </c>
    </row>
    <row r="150" spans="1:12" s="95" customFormat="1" ht="69" customHeight="1">
      <c r="A150" s="151">
        <v>145</v>
      </c>
      <c r="B150" s="157" t="s">
        <v>1244</v>
      </c>
      <c r="C150" s="224" t="s">
        <v>1252</v>
      </c>
      <c r="D150" s="188" t="s">
        <v>1253</v>
      </c>
      <c r="E150" s="188"/>
      <c r="F150" s="188"/>
      <c r="G150" s="231">
        <v>2999500</v>
      </c>
      <c r="H150" s="226">
        <v>1058175</v>
      </c>
      <c r="I150" s="227">
        <v>0</v>
      </c>
      <c r="J150" s="228">
        <v>0</v>
      </c>
      <c r="K150" s="223">
        <f t="shared" si="6"/>
        <v>0</v>
      </c>
      <c r="L150" s="229" t="s">
        <v>1254</v>
      </c>
    </row>
    <row r="151" spans="1:12" s="95" customFormat="1" ht="69" customHeight="1">
      <c r="A151" s="151">
        <v>146</v>
      </c>
      <c r="B151" s="157" t="s">
        <v>1244</v>
      </c>
      <c r="C151" s="224" t="s">
        <v>1255</v>
      </c>
      <c r="D151" s="188" t="s">
        <v>1177</v>
      </c>
      <c r="E151" s="267">
        <v>45348</v>
      </c>
      <c r="F151" s="188"/>
      <c r="G151" s="234">
        <v>3496105.44</v>
      </c>
      <c r="H151" s="226">
        <v>259440.44</v>
      </c>
      <c r="I151" s="227">
        <v>3236665</v>
      </c>
      <c r="J151" s="228">
        <v>0</v>
      </c>
      <c r="K151" s="223">
        <f t="shared" si="6"/>
        <v>0</v>
      </c>
      <c r="L151" s="229" t="s">
        <v>1256</v>
      </c>
    </row>
    <row r="152" spans="1:12" s="95" customFormat="1" ht="69" customHeight="1">
      <c r="A152" s="151">
        <v>147</v>
      </c>
      <c r="B152" s="157" t="s">
        <v>1244</v>
      </c>
      <c r="C152" s="224" t="s">
        <v>1257</v>
      </c>
      <c r="D152" s="188" t="s">
        <v>1258</v>
      </c>
      <c r="E152" s="188"/>
      <c r="F152" s="188"/>
      <c r="G152" s="231">
        <v>0</v>
      </c>
      <c r="H152" s="226">
        <f>3000000-1000000</f>
        <v>2000000</v>
      </c>
      <c r="I152" s="227">
        <v>0</v>
      </c>
      <c r="J152" s="228">
        <v>0</v>
      </c>
      <c r="K152" s="223">
        <v>0</v>
      </c>
      <c r="L152" s="229" t="s">
        <v>1246</v>
      </c>
    </row>
    <row r="153" spans="1:12" s="95" customFormat="1" ht="69" customHeight="1">
      <c r="A153" s="151">
        <v>148</v>
      </c>
      <c r="B153" s="157" t="s">
        <v>1244</v>
      </c>
      <c r="C153" s="224" t="s">
        <v>1259</v>
      </c>
      <c r="D153" s="188" t="s">
        <v>1260</v>
      </c>
      <c r="E153" s="188"/>
      <c r="F153" s="188"/>
      <c r="G153" s="231">
        <v>0</v>
      </c>
      <c r="H153" s="226">
        <f>4000000-1500000</f>
        <v>2500000</v>
      </c>
      <c r="I153" s="227">
        <v>0</v>
      </c>
      <c r="J153" s="228">
        <v>0</v>
      </c>
      <c r="K153" s="223">
        <v>0</v>
      </c>
      <c r="L153" s="229" t="s">
        <v>1246</v>
      </c>
    </row>
    <row r="154" spans="1:12" s="95" customFormat="1" ht="69" customHeight="1">
      <c r="A154" s="151">
        <v>149</v>
      </c>
      <c r="B154" s="157" t="s">
        <v>1244</v>
      </c>
      <c r="C154" s="224" t="s">
        <v>1261</v>
      </c>
      <c r="D154" s="188" t="s">
        <v>1262</v>
      </c>
      <c r="E154" s="269">
        <v>44272</v>
      </c>
      <c r="F154" s="269">
        <v>44364</v>
      </c>
      <c r="G154" s="231">
        <v>3295341</v>
      </c>
      <c r="H154" s="226">
        <v>1571048</v>
      </c>
      <c r="I154" s="227">
        <v>1724294</v>
      </c>
      <c r="J154" s="228">
        <v>0</v>
      </c>
      <c r="K154" s="223">
        <f t="shared" si="6"/>
        <v>0</v>
      </c>
      <c r="L154" s="229" t="s">
        <v>1254</v>
      </c>
    </row>
    <row r="155" spans="1:12" s="95" customFormat="1" ht="69" customHeight="1">
      <c r="A155" s="151">
        <v>150</v>
      </c>
      <c r="B155" s="157" t="s">
        <v>1244</v>
      </c>
      <c r="C155" s="224" t="s">
        <v>1263</v>
      </c>
      <c r="D155" s="188" t="s">
        <v>1264</v>
      </c>
      <c r="E155" s="267">
        <v>44048</v>
      </c>
      <c r="F155" s="267">
        <v>44149</v>
      </c>
      <c r="G155" s="231">
        <v>8805000</v>
      </c>
      <c r="H155" s="226">
        <v>3180000</v>
      </c>
      <c r="I155" s="227">
        <v>5625000</v>
      </c>
      <c r="J155" s="228">
        <v>0</v>
      </c>
      <c r="K155" s="223">
        <f t="shared" si="6"/>
        <v>0</v>
      </c>
      <c r="L155" s="229" t="s">
        <v>1249</v>
      </c>
    </row>
    <row r="156" spans="1:12" s="95" customFormat="1" ht="69" customHeight="1">
      <c r="A156" s="151">
        <v>151</v>
      </c>
      <c r="B156" s="157" t="s">
        <v>1244</v>
      </c>
      <c r="C156" s="224" t="s">
        <v>1265</v>
      </c>
      <c r="D156" s="235" t="s">
        <v>1154</v>
      </c>
      <c r="E156" s="235"/>
      <c r="F156" s="235"/>
      <c r="G156" s="231">
        <v>2999500</v>
      </c>
      <c r="H156" s="226">
        <v>1358174</v>
      </c>
      <c r="I156" s="227">
        <v>1641325</v>
      </c>
      <c r="J156" s="236">
        <v>0</v>
      </c>
      <c r="K156" s="223">
        <f t="shared" si="6"/>
        <v>0</v>
      </c>
      <c r="L156" s="237" t="s">
        <v>1254</v>
      </c>
    </row>
    <row r="157" spans="1:12" s="95" customFormat="1" ht="69" customHeight="1">
      <c r="A157" s="151">
        <v>152</v>
      </c>
      <c r="B157" s="157" t="s">
        <v>1244</v>
      </c>
      <c r="C157" s="224" t="s">
        <v>1266</v>
      </c>
      <c r="D157" s="188" t="s">
        <v>1139</v>
      </c>
      <c r="E157" s="188"/>
      <c r="F157" s="188"/>
      <c r="G157" s="231">
        <v>0</v>
      </c>
      <c r="H157" s="226">
        <v>1000000</v>
      </c>
      <c r="I157" s="227">
        <v>0</v>
      </c>
      <c r="J157" s="236">
        <v>0</v>
      </c>
      <c r="K157" s="223">
        <v>0</v>
      </c>
      <c r="L157" s="237" t="s">
        <v>1246</v>
      </c>
    </row>
    <row r="158" spans="1:12" s="95" customFormat="1" ht="69" customHeight="1">
      <c r="A158" s="151">
        <v>153</v>
      </c>
      <c r="B158" s="157" t="s">
        <v>1244</v>
      </c>
      <c r="C158" s="238" t="s">
        <v>1267</v>
      </c>
      <c r="D158" s="188" t="s">
        <v>1268</v>
      </c>
      <c r="E158" s="267">
        <v>45231</v>
      </c>
      <c r="F158" s="267">
        <v>46326</v>
      </c>
      <c r="G158" s="231">
        <v>497431884</v>
      </c>
      <c r="H158" s="239">
        <f>100000000</f>
        <v>100000000</v>
      </c>
      <c r="I158" s="227">
        <v>61266146</v>
      </c>
      <c r="J158" s="236">
        <v>0</v>
      </c>
      <c r="K158" s="223">
        <f t="shared" si="6"/>
        <v>0</v>
      </c>
      <c r="L158" s="240" t="s">
        <v>1249</v>
      </c>
    </row>
    <row r="159" spans="1:12" s="95" customFormat="1" ht="69" customHeight="1">
      <c r="A159" s="151">
        <v>154</v>
      </c>
      <c r="B159" s="157" t="s">
        <v>1244</v>
      </c>
      <c r="C159" s="238" t="s">
        <v>1269</v>
      </c>
      <c r="D159" s="188" t="s">
        <v>1268</v>
      </c>
      <c r="E159" s="267">
        <v>45231</v>
      </c>
      <c r="F159" s="267">
        <v>46326</v>
      </c>
      <c r="G159" s="231">
        <v>497431884</v>
      </c>
      <c r="H159" s="239">
        <v>38733854</v>
      </c>
      <c r="I159" s="241">
        <v>38000000</v>
      </c>
      <c r="J159" s="236">
        <v>0</v>
      </c>
      <c r="K159" s="223">
        <f t="shared" si="6"/>
        <v>0</v>
      </c>
      <c r="L159" s="240" t="s">
        <v>1249</v>
      </c>
    </row>
    <row r="160" spans="1:12" s="95" customFormat="1" ht="69" customHeight="1">
      <c r="A160" s="151">
        <v>155</v>
      </c>
      <c r="B160" s="157" t="s">
        <v>1244</v>
      </c>
      <c r="C160" s="238" t="s">
        <v>1270</v>
      </c>
      <c r="D160" s="188" t="s">
        <v>1268</v>
      </c>
      <c r="E160" s="267">
        <v>45231</v>
      </c>
      <c r="F160" s="267">
        <v>46326</v>
      </c>
      <c r="G160" s="231">
        <v>497431884</v>
      </c>
      <c r="H160" s="239">
        <v>250000000</v>
      </c>
      <c r="I160" s="227">
        <v>24558229.420000002</v>
      </c>
      <c r="J160" s="236">
        <v>0</v>
      </c>
      <c r="K160" s="223">
        <f t="shared" si="6"/>
        <v>0</v>
      </c>
      <c r="L160" s="240" t="s">
        <v>1249</v>
      </c>
    </row>
    <row r="161" spans="1:12" s="95" customFormat="1" ht="69" customHeight="1">
      <c r="A161" s="151">
        <v>156</v>
      </c>
      <c r="B161" s="157" t="s">
        <v>1244</v>
      </c>
      <c r="C161" s="242" t="s">
        <v>1271</v>
      </c>
      <c r="D161" s="188" t="s">
        <v>1272</v>
      </c>
      <c r="E161" s="188"/>
      <c r="F161" s="188"/>
      <c r="G161" s="231">
        <v>0</v>
      </c>
      <c r="H161" s="239">
        <v>211114</v>
      </c>
      <c r="I161" s="227">
        <v>0</v>
      </c>
      <c r="J161" s="243">
        <v>0</v>
      </c>
      <c r="K161" s="223">
        <v>0</v>
      </c>
      <c r="L161" s="229" t="s">
        <v>1246</v>
      </c>
    </row>
    <row r="162" spans="1:12" s="95" customFormat="1" ht="69" customHeight="1">
      <c r="A162" s="151">
        <v>157</v>
      </c>
      <c r="B162" s="157" t="s">
        <v>1244</v>
      </c>
      <c r="C162" s="244" t="s">
        <v>1273</v>
      </c>
      <c r="D162" s="188" t="s">
        <v>1258</v>
      </c>
      <c r="E162" s="188"/>
      <c r="F162" s="188"/>
      <c r="G162" s="245">
        <v>0</v>
      </c>
      <c r="H162" s="246">
        <v>2000000</v>
      </c>
      <c r="I162" s="247">
        <v>0</v>
      </c>
      <c r="J162" s="228">
        <v>0</v>
      </c>
      <c r="K162" s="223">
        <v>0</v>
      </c>
      <c r="L162" s="229" t="s">
        <v>1246</v>
      </c>
    </row>
    <row r="163" spans="1:12" s="95" customFormat="1" ht="69" customHeight="1">
      <c r="A163" s="151">
        <v>158</v>
      </c>
      <c r="B163" s="157" t="s">
        <v>1244</v>
      </c>
      <c r="C163" s="242" t="s">
        <v>1274</v>
      </c>
      <c r="D163" s="188" t="s">
        <v>1272</v>
      </c>
      <c r="E163" s="188"/>
      <c r="F163" s="188"/>
      <c r="G163" s="248">
        <v>0</v>
      </c>
      <c r="H163" s="249">
        <v>30192832.350000001</v>
      </c>
      <c r="I163" s="247">
        <v>0</v>
      </c>
      <c r="J163" s="236">
        <v>0</v>
      </c>
      <c r="K163" s="223">
        <v>0</v>
      </c>
      <c r="L163" s="229" t="s">
        <v>1254</v>
      </c>
    </row>
    <row r="164" spans="1:12" s="95" customFormat="1" ht="69" customHeight="1">
      <c r="A164" s="151">
        <v>159</v>
      </c>
      <c r="B164" s="157" t="s">
        <v>1244</v>
      </c>
      <c r="C164" s="242" t="s">
        <v>1275</v>
      </c>
      <c r="D164" s="188" t="s">
        <v>1139</v>
      </c>
      <c r="E164" s="233">
        <v>45439</v>
      </c>
      <c r="F164" s="233">
        <v>45469</v>
      </c>
      <c r="G164" s="231">
        <v>995200</v>
      </c>
      <c r="H164" s="249">
        <v>995200</v>
      </c>
      <c r="I164" s="250">
        <v>995200</v>
      </c>
      <c r="J164" s="236">
        <v>0</v>
      </c>
      <c r="K164" s="223">
        <f t="shared" si="6"/>
        <v>0</v>
      </c>
      <c r="L164" s="229" t="s">
        <v>1256</v>
      </c>
    </row>
    <row r="165" spans="1:12" s="95" customFormat="1" ht="69" customHeight="1">
      <c r="A165" s="151">
        <v>160</v>
      </c>
      <c r="B165" s="157" t="s">
        <v>1244</v>
      </c>
      <c r="C165" s="242" t="s">
        <v>1276</v>
      </c>
      <c r="D165" s="188" t="s">
        <v>1181</v>
      </c>
      <c r="E165" s="267">
        <v>45040</v>
      </c>
      <c r="F165" s="267">
        <v>45159</v>
      </c>
      <c r="G165" s="231">
        <v>34006164.149999999</v>
      </c>
      <c r="H165" s="249">
        <v>13771111.4</v>
      </c>
      <c r="I165" s="247">
        <v>20235052.75</v>
      </c>
      <c r="J165" s="236">
        <v>0</v>
      </c>
      <c r="K165" s="223">
        <f t="shared" si="6"/>
        <v>0</v>
      </c>
      <c r="L165" s="229" t="s">
        <v>1249</v>
      </c>
    </row>
    <row r="166" spans="1:12" s="95" customFormat="1" ht="69" customHeight="1">
      <c r="A166" s="151">
        <v>161</v>
      </c>
      <c r="B166" s="157" t="s">
        <v>1244</v>
      </c>
      <c r="C166" s="242" t="s">
        <v>1277</v>
      </c>
      <c r="D166" s="188" t="s">
        <v>1272</v>
      </c>
      <c r="E166" s="269">
        <v>45131</v>
      </c>
      <c r="F166" s="269">
        <v>45224</v>
      </c>
      <c r="G166" s="231">
        <v>899854.7</v>
      </c>
      <c r="H166" s="249">
        <v>899870.58</v>
      </c>
      <c r="I166" s="250">
        <v>899855</v>
      </c>
      <c r="J166" s="236">
        <v>0</v>
      </c>
      <c r="K166" s="223">
        <f t="shared" si="6"/>
        <v>0</v>
      </c>
      <c r="L166" s="229" t="s">
        <v>1256</v>
      </c>
    </row>
    <row r="167" spans="1:12" s="95" customFormat="1" ht="69" customHeight="1">
      <c r="A167" s="151">
        <v>162</v>
      </c>
      <c r="B167" s="157" t="s">
        <v>1244</v>
      </c>
      <c r="C167" s="242" t="s">
        <v>1278</v>
      </c>
      <c r="D167" s="188" t="s">
        <v>1272</v>
      </c>
      <c r="E167" s="267">
        <v>45042</v>
      </c>
      <c r="F167" s="267">
        <v>45161</v>
      </c>
      <c r="G167" s="251">
        <v>11751438</v>
      </c>
      <c r="H167" s="249">
        <v>6306050</v>
      </c>
      <c r="I167" s="247">
        <v>5445388</v>
      </c>
      <c r="J167" s="236">
        <v>0</v>
      </c>
      <c r="K167" s="223">
        <f t="shared" si="6"/>
        <v>0</v>
      </c>
      <c r="L167" s="229" t="s">
        <v>1249</v>
      </c>
    </row>
    <row r="168" spans="1:12" s="95" customFormat="1" ht="69" customHeight="1">
      <c r="A168" s="151">
        <v>163</v>
      </c>
      <c r="B168" s="157" t="s">
        <v>1244</v>
      </c>
      <c r="C168" s="242" t="s">
        <v>1279</v>
      </c>
      <c r="D168" s="188" t="s">
        <v>1181</v>
      </c>
      <c r="E168" s="267">
        <v>45642</v>
      </c>
      <c r="F168" s="267">
        <v>45885</v>
      </c>
      <c r="G168" s="231">
        <v>41808678.240000002</v>
      </c>
      <c r="H168" s="249">
        <v>29101401.859999999</v>
      </c>
      <c r="I168" s="247">
        <v>12707276.380000001</v>
      </c>
      <c r="J168" s="236">
        <v>0</v>
      </c>
      <c r="K168" s="223">
        <f t="shared" si="6"/>
        <v>0</v>
      </c>
      <c r="L168" s="229" t="s">
        <v>1249</v>
      </c>
    </row>
    <row r="169" spans="1:12" s="95" customFormat="1" ht="69" customHeight="1">
      <c r="A169" s="151">
        <v>164</v>
      </c>
      <c r="B169" s="157" t="s">
        <v>1244</v>
      </c>
      <c r="C169" s="242" t="s">
        <v>1280</v>
      </c>
      <c r="D169" s="188" t="s">
        <v>1142</v>
      </c>
      <c r="E169" s="267">
        <v>45289</v>
      </c>
      <c r="F169" s="267">
        <v>45378</v>
      </c>
      <c r="G169" s="231">
        <v>995252</v>
      </c>
      <c r="H169" s="249">
        <v>995252.16</v>
      </c>
      <c r="I169" s="250">
        <v>995252</v>
      </c>
      <c r="J169" s="236">
        <v>0</v>
      </c>
      <c r="K169" s="223">
        <f t="shared" si="6"/>
        <v>0</v>
      </c>
      <c r="L169" s="229" t="s">
        <v>1256</v>
      </c>
    </row>
    <row r="170" spans="1:12" s="95" customFormat="1" ht="69" customHeight="1">
      <c r="A170" s="151">
        <v>165</v>
      </c>
      <c r="B170" s="157" t="s">
        <v>1244</v>
      </c>
      <c r="C170" s="242" t="s">
        <v>1281</v>
      </c>
      <c r="D170" s="177" t="s">
        <v>1272</v>
      </c>
      <c r="E170" s="267">
        <v>45254</v>
      </c>
      <c r="F170" s="267">
        <v>45434</v>
      </c>
      <c r="G170" s="231">
        <v>6937658.0999999996</v>
      </c>
      <c r="H170" s="249">
        <v>6937603.3799999999</v>
      </c>
      <c r="I170" s="250">
        <v>6937658</v>
      </c>
      <c r="J170" s="236">
        <v>0</v>
      </c>
      <c r="K170" s="223">
        <f>J170/G170</f>
        <v>0</v>
      </c>
      <c r="L170" s="229" t="s">
        <v>1256</v>
      </c>
    </row>
    <row r="171" spans="1:12" s="95" customFormat="1" ht="69" customHeight="1">
      <c r="A171" s="151">
        <v>166</v>
      </c>
      <c r="B171" s="157" t="s">
        <v>1244</v>
      </c>
      <c r="C171" s="242" t="s">
        <v>1282</v>
      </c>
      <c r="D171" s="177" t="s">
        <v>1272</v>
      </c>
      <c r="E171" s="177"/>
      <c r="F171" s="177"/>
      <c r="G171" s="231">
        <v>0</v>
      </c>
      <c r="H171" s="226">
        <v>961115</v>
      </c>
      <c r="I171" s="247">
        <v>0</v>
      </c>
      <c r="J171" s="236">
        <v>0</v>
      </c>
      <c r="K171" s="223">
        <v>0</v>
      </c>
      <c r="L171" s="229" t="s">
        <v>1246</v>
      </c>
    </row>
    <row r="172" spans="1:12" s="95" customFormat="1" ht="69" customHeight="1">
      <c r="A172" s="151">
        <v>167</v>
      </c>
      <c r="B172" s="157" t="s">
        <v>1244</v>
      </c>
      <c r="C172" s="242" t="s">
        <v>1283</v>
      </c>
      <c r="D172" s="177" t="s">
        <v>1258</v>
      </c>
      <c r="E172" s="177"/>
      <c r="F172" s="177"/>
      <c r="G172" s="231">
        <v>0</v>
      </c>
      <c r="H172" s="249">
        <f>4000000-800000</f>
        <v>3200000</v>
      </c>
      <c r="I172" s="247">
        <v>0</v>
      </c>
      <c r="J172" s="236">
        <v>0</v>
      </c>
      <c r="K172" s="223">
        <v>0</v>
      </c>
      <c r="L172" s="229" t="s">
        <v>1246</v>
      </c>
    </row>
    <row r="173" spans="1:12" s="95" customFormat="1" ht="69" customHeight="1">
      <c r="A173" s="151">
        <v>168</v>
      </c>
      <c r="B173" s="157" t="s">
        <v>1244</v>
      </c>
      <c r="C173" s="252" t="s">
        <v>1284</v>
      </c>
      <c r="D173" s="177" t="s">
        <v>1285</v>
      </c>
      <c r="E173" s="177"/>
      <c r="F173" s="177"/>
      <c r="G173" s="231">
        <v>930000</v>
      </c>
      <c r="H173" s="239">
        <v>929090.4</v>
      </c>
      <c r="I173" s="227">
        <v>0</v>
      </c>
      <c r="J173" s="243">
        <v>0</v>
      </c>
      <c r="K173" s="223">
        <f t="shared" si="6"/>
        <v>0</v>
      </c>
      <c r="L173" s="229" t="s">
        <v>1254</v>
      </c>
    </row>
    <row r="174" spans="1:12" s="95" customFormat="1" ht="69" customHeight="1">
      <c r="A174" s="151">
        <v>169</v>
      </c>
      <c r="B174" s="157" t="s">
        <v>1244</v>
      </c>
      <c r="C174" s="252" t="s">
        <v>1286</v>
      </c>
      <c r="D174" s="177" t="s">
        <v>1287</v>
      </c>
      <c r="E174" s="267">
        <v>45293</v>
      </c>
      <c r="F174" s="267">
        <v>45383</v>
      </c>
      <c r="G174" s="231">
        <v>3925214.5</v>
      </c>
      <c r="H174" s="239">
        <v>2054644.2</v>
      </c>
      <c r="I174" s="227">
        <f>1870570.3+203841.45</f>
        <v>2074411.75</v>
      </c>
      <c r="J174" s="243">
        <v>0</v>
      </c>
      <c r="K174" s="223">
        <f t="shared" si="6"/>
        <v>0</v>
      </c>
      <c r="L174" s="229" t="s">
        <v>1249</v>
      </c>
    </row>
    <row r="175" spans="1:12" s="95" customFormat="1" ht="69" customHeight="1">
      <c r="A175" s="151">
        <v>170</v>
      </c>
      <c r="B175" s="157" t="s">
        <v>1244</v>
      </c>
      <c r="C175" s="252" t="s">
        <v>1288</v>
      </c>
      <c r="D175" s="177" t="s">
        <v>1142</v>
      </c>
      <c r="E175" s="267">
        <v>45408</v>
      </c>
      <c r="F175" s="267">
        <v>45497</v>
      </c>
      <c r="G175" s="231">
        <v>845901</v>
      </c>
      <c r="H175" s="239">
        <v>845901</v>
      </c>
      <c r="I175" s="227">
        <v>0</v>
      </c>
      <c r="J175" s="243">
        <v>0</v>
      </c>
      <c r="K175" s="223">
        <f t="shared" si="6"/>
        <v>0</v>
      </c>
      <c r="L175" s="229" t="s">
        <v>1249</v>
      </c>
    </row>
    <row r="176" spans="1:12" s="95" customFormat="1" ht="69" customHeight="1">
      <c r="A176" s="151">
        <v>171</v>
      </c>
      <c r="B176" s="157" t="s">
        <v>1289</v>
      </c>
      <c r="C176" s="157" t="s">
        <v>1290</v>
      </c>
      <c r="D176" s="157" t="s">
        <v>1291</v>
      </c>
      <c r="E176" s="264" t="s">
        <v>1292</v>
      </c>
      <c r="F176" s="264" t="s">
        <v>1293</v>
      </c>
      <c r="G176" s="253">
        <v>9884268</v>
      </c>
      <c r="H176" s="254">
        <v>4413869.5999999996</v>
      </c>
      <c r="I176" s="254">
        <v>4413869.5999999996</v>
      </c>
      <c r="J176" s="254">
        <v>9884268</v>
      </c>
      <c r="K176" s="223">
        <f t="shared" si="6"/>
        <v>1</v>
      </c>
      <c r="L176" s="157"/>
    </row>
    <row r="177" spans="1:12" s="95" customFormat="1" ht="69" customHeight="1">
      <c r="A177" s="151">
        <v>172</v>
      </c>
      <c r="B177" s="157" t="s">
        <v>1289</v>
      </c>
      <c r="C177" s="157" t="s">
        <v>1294</v>
      </c>
      <c r="D177" s="157" t="s">
        <v>921</v>
      </c>
      <c r="E177" s="264" t="s">
        <v>1292</v>
      </c>
      <c r="F177" s="264" t="s">
        <v>1293</v>
      </c>
      <c r="G177" s="253">
        <v>4994380</v>
      </c>
      <c r="H177" s="254">
        <v>0</v>
      </c>
      <c r="I177" s="254">
        <v>0</v>
      </c>
      <c r="J177" s="254">
        <v>3683000</v>
      </c>
      <c r="K177" s="223">
        <f t="shared" si="6"/>
        <v>0.73742887004993618</v>
      </c>
      <c r="L177" s="157"/>
    </row>
    <row r="178" spans="1:12" s="95" customFormat="1" ht="69" customHeight="1">
      <c r="A178" s="151">
        <v>173</v>
      </c>
      <c r="B178" s="157" t="s">
        <v>1289</v>
      </c>
      <c r="C178" s="157" t="s">
        <v>1295</v>
      </c>
      <c r="D178" s="157" t="s">
        <v>921</v>
      </c>
      <c r="E178" s="264" t="s">
        <v>1292</v>
      </c>
      <c r="F178" s="264" t="s">
        <v>1293</v>
      </c>
      <c r="G178" s="253">
        <v>4423215</v>
      </c>
      <c r="H178" s="254">
        <v>2894915.7</v>
      </c>
      <c r="I178" s="254">
        <v>2894915.7</v>
      </c>
      <c r="J178" s="166"/>
      <c r="K178" s="223">
        <f t="shared" si="6"/>
        <v>0</v>
      </c>
      <c r="L178" s="157"/>
    </row>
    <row r="179" spans="1:12" s="95" customFormat="1" ht="69" customHeight="1">
      <c r="A179" s="151">
        <v>174</v>
      </c>
      <c r="B179" s="157" t="s">
        <v>1289</v>
      </c>
      <c r="C179" s="157" t="s">
        <v>1296</v>
      </c>
      <c r="D179" s="157" t="s">
        <v>1297</v>
      </c>
      <c r="E179" s="264" t="s">
        <v>1292</v>
      </c>
      <c r="F179" s="264" t="s">
        <v>1293</v>
      </c>
      <c r="G179" s="253">
        <v>10000000</v>
      </c>
      <c r="H179" s="254">
        <v>0</v>
      </c>
      <c r="I179" s="254">
        <v>0</v>
      </c>
      <c r="J179" s="254">
        <v>3800280</v>
      </c>
      <c r="K179" s="223">
        <f t="shared" si="6"/>
        <v>0.38002799999999998</v>
      </c>
      <c r="L179" s="157"/>
    </row>
    <row r="180" spans="1:12" s="95" customFormat="1" ht="69" customHeight="1">
      <c r="A180" s="151">
        <v>175</v>
      </c>
      <c r="B180" s="157" t="s">
        <v>1289</v>
      </c>
      <c r="C180" s="157" t="s">
        <v>1298</v>
      </c>
      <c r="D180" s="157" t="s">
        <v>1181</v>
      </c>
      <c r="E180" s="264" t="s">
        <v>1299</v>
      </c>
      <c r="F180" s="264" t="s">
        <v>1300</v>
      </c>
      <c r="G180" s="253">
        <v>4907032</v>
      </c>
      <c r="H180" s="254">
        <v>0</v>
      </c>
      <c r="I180" s="254">
        <v>0</v>
      </c>
      <c r="J180" s="166"/>
      <c r="K180" s="223">
        <f t="shared" si="6"/>
        <v>0</v>
      </c>
      <c r="L180" s="157"/>
    </row>
    <row r="181" spans="1:12" s="95" customFormat="1" ht="69" customHeight="1">
      <c r="A181" s="151">
        <v>176</v>
      </c>
      <c r="B181" s="157" t="s">
        <v>1289</v>
      </c>
      <c r="C181" s="157" t="s">
        <v>1301</v>
      </c>
      <c r="D181" s="157" t="s">
        <v>933</v>
      </c>
      <c r="E181" s="264" t="s">
        <v>1302</v>
      </c>
      <c r="F181" s="264" t="s">
        <v>1303</v>
      </c>
      <c r="G181" s="253">
        <v>4105251</v>
      </c>
      <c r="H181" s="254">
        <v>4105251</v>
      </c>
      <c r="I181" s="254">
        <v>4105251</v>
      </c>
      <c r="J181" s="254">
        <v>4105251</v>
      </c>
      <c r="K181" s="223">
        <f t="shared" si="6"/>
        <v>1</v>
      </c>
      <c r="L181" s="157"/>
    </row>
    <row r="182" spans="1:12" s="95" customFormat="1" ht="69" customHeight="1">
      <c r="A182" s="151">
        <v>177</v>
      </c>
      <c r="B182" s="157" t="s">
        <v>1289</v>
      </c>
      <c r="C182" s="157" t="s">
        <v>1304</v>
      </c>
      <c r="D182" s="157" t="s">
        <v>1129</v>
      </c>
      <c r="E182" s="264" t="s">
        <v>1292</v>
      </c>
      <c r="F182" s="264" t="s">
        <v>1293</v>
      </c>
      <c r="G182" s="253">
        <v>36977030</v>
      </c>
      <c r="H182" s="254">
        <v>13527202.4</v>
      </c>
      <c r="I182" s="254">
        <v>13527202.4</v>
      </c>
      <c r="J182" s="254">
        <f>14236632+13527202.4</f>
        <v>27763834.399999999</v>
      </c>
      <c r="K182" s="223">
        <f t="shared" si="6"/>
        <v>0.75084003231195151</v>
      </c>
      <c r="L182" s="157"/>
    </row>
    <row r="183" spans="1:12" s="95" customFormat="1" ht="69" customHeight="1">
      <c r="A183" s="151">
        <v>178</v>
      </c>
      <c r="B183" s="157" t="s">
        <v>1289</v>
      </c>
      <c r="C183" s="157" t="s">
        <v>1305</v>
      </c>
      <c r="D183" s="157" t="s">
        <v>923</v>
      </c>
      <c r="E183" s="264" t="s">
        <v>1306</v>
      </c>
      <c r="F183" s="264" t="s">
        <v>1307</v>
      </c>
      <c r="G183" s="253">
        <v>6883466</v>
      </c>
      <c r="H183" s="254">
        <v>6883466</v>
      </c>
      <c r="I183" s="254">
        <v>6883466</v>
      </c>
      <c r="J183" s="254">
        <v>6883466</v>
      </c>
      <c r="K183" s="223">
        <f t="shared" si="6"/>
        <v>1</v>
      </c>
      <c r="L183" s="157"/>
    </row>
    <row r="184" spans="1:12" s="95" customFormat="1" ht="69" customHeight="1">
      <c r="A184" s="151">
        <v>179</v>
      </c>
      <c r="B184" s="157" t="s">
        <v>1289</v>
      </c>
      <c r="C184" s="157" t="s">
        <v>1308</v>
      </c>
      <c r="D184" s="157" t="s">
        <v>1309</v>
      </c>
      <c r="E184" s="264" t="s">
        <v>1292</v>
      </c>
      <c r="F184" s="265"/>
      <c r="G184" s="253">
        <v>178599801</v>
      </c>
      <c r="H184" s="254">
        <v>128801404.56999999</v>
      </c>
      <c r="I184" s="254">
        <v>128801404.56999999</v>
      </c>
      <c r="J184" s="266">
        <f>41987473+46253479.95+50539682.7+32008241.92</f>
        <v>170788877.56999999</v>
      </c>
      <c r="K184" s="223">
        <f t="shared" si="6"/>
        <v>0.95626577753017761</v>
      </c>
      <c r="L184" s="157"/>
    </row>
    <row r="185" spans="1:12" s="95" customFormat="1" ht="69" customHeight="1">
      <c r="A185" s="151">
        <v>180</v>
      </c>
      <c r="B185" s="157" t="s">
        <v>1289</v>
      </c>
      <c r="C185" s="183" t="s">
        <v>1310</v>
      </c>
      <c r="D185" s="157" t="s">
        <v>1311</v>
      </c>
      <c r="E185" s="264" t="s">
        <v>1306</v>
      </c>
      <c r="F185" s="264" t="s">
        <v>1307</v>
      </c>
      <c r="G185" s="253">
        <v>10000000</v>
      </c>
      <c r="H185" s="254">
        <v>5912172</v>
      </c>
      <c r="I185" s="254">
        <v>5912172</v>
      </c>
      <c r="J185" s="254">
        <v>5912172</v>
      </c>
      <c r="K185" s="223">
        <f t="shared" si="6"/>
        <v>0.5912172</v>
      </c>
      <c r="L185" s="157"/>
    </row>
    <row r="186" spans="1:12" s="95" customFormat="1" ht="69" customHeight="1">
      <c r="A186" s="151">
        <v>181</v>
      </c>
      <c r="B186" s="157" t="s">
        <v>1289</v>
      </c>
      <c r="C186" s="183" t="s">
        <v>1312</v>
      </c>
      <c r="D186" s="157" t="s">
        <v>921</v>
      </c>
      <c r="E186" s="264" t="s">
        <v>1303</v>
      </c>
      <c r="F186" s="264" t="s">
        <v>1313</v>
      </c>
      <c r="G186" s="253">
        <v>992207.16</v>
      </c>
      <c r="H186" s="254">
        <v>0</v>
      </c>
      <c r="I186" s="254">
        <v>0</v>
      </c>
      <c r="J186" s="254">
        <v>0</v>
      </c>
      <c r="K186" s="223">
        <f t="shared" si="6"/>
        <v>0</v>
      </c>
      <c r="L186" s="157"/>
    </row>
    <row r="187" spans="1:12" s="95" customFormat="1" ht="69" customHeight="1">
      <c r="A187" s="151">
        <v>182</v>
      </c>
      <c r="B187" s="157" t="s">
        <v>1289</v>
      </c>
      <c r="C187" s="255" t="s">
        <v>1314</v>
      </c>
      <c r="D187" s="157" t="s">
        <v>1315</v>
      </c>
      <c r="E187" s="264" t="s">
        <v>1302</v>
      </c>
      <c r="F187" s="264" t="s">
        <v>1316</v>
      </c>
      <c r="G187" s="253">
        <v>1293400</v>
      </c>
      <c r="H187" s="256">
        <v>968600</v>
      </c>
      <c r="I187" s="256">
        <v>968600</v>
      </c>
      <c r="J187" s="257">
        <v>968600</v>
      </c>
      <c r="K187" s="223">
        <f t="shared" si="6"/>
        <v>0.7488789237668162</v>
      </c>
      <c r="L187" s="258"/>
    </row>
    <row r="188" spans="1:12" s="95" customFormat="1" ht="69" customHeight="1">
      <c r="A188" s="151">
        <v>183</v>
      </c>
      <c r="B188" s="157" t="s">
        <v>1289</v>
      </c>
      <c r="C188" s="183" t="s">
        <v>1317</v>
      </c>
      <c r="D188" s="157" t="s">
        <v>1318</v>
      </c>
      <c r="E188" s="264" t="s">
        <v>1319</v>
      </c>
      <c r="F188" s="264" t="s">
        <v>1320</v>
      </c>
      <c r="G188" s="253">
        <v>15320000</v>
      </c>
      <c r="H188" s="257">
        <v>5820000</v>
      </c>
      <c r="I188" s="257">
        <v>5820000</v>
      </c>
      <c r="J188" s="257">
        <v>15320000</v>
      </c>
      <c r="K188" s="223">
        <f t="shared" si="6"/>
        <v>1</v>
      </c>
      <c r="L188" s="258"/>
    </row>
    <row r="189" spans="1:12" s="95" customFormat="1" ht="69" customHeight="1">
      <c r="A189" s="151">
        <v>184</v>
      </c>
      <c r="B189" s="157" t="s">
        <v>1289</v>
      </c>
      <c r="C189" s="183" t="s">
        <v>1321</v>
      </c>
      <c r="D189" s="157" t="s">
        <v>1309</v>
      </c>
      <c r="E189" s="264" t="s">
        <v>1322</v>
      </c>
      <c r="F189" s="264" t="s">
        <v>1323</v>
      </c>
      <c r="G189" s="253">
        <v>27928856</v>
      </c>
      <c r="H189" s="257">
        <v>0</v>
      </c>
      <c r="I189" s="257">
        <v>27928856</v>
      </c>
      <c r="J189" s="257">
        <v>27928856</v>
      </c>
      <c r="K189" s="223">
        <f t="shared" si="6"/>
        <v>1</v>
      </c>
      <c r="L189" s="258"/>
    </row>
    <row r="190" spans="1:12" s="95" customFormat="1" ht="69" customHeight="1">
      <c r="A190" s="151">
        <v>185</v>
      </c>
      <c r="B190" s="157" t="s">
        <v>1289</v>
      </c>
      <c r="C190" s="183" t="s">
        <v>1324</v>
      </c>
      <c r="D190" s="157" t="s">
        <v>921</v>
      </c>
      <c r="E190" s="264" t="s">
        <v>1325</v>
      </c>
      <c r="F190" s="264" t="s">
        <v>1326</v>
      </c>
      <c r="G190" s="253">
        <v>5965430</v>
      </c>
      <c r="H190" s="259">
        <v>0</v>
      </c>
      <c r="I190" s="259">
        <v>0</v>
      </c>
      <c r="J190" s="169">
        <v>5715430</v>
      </c>
      <c r="K190" s="223">
        <f t="shared" si="6"/>
        <v>0.95809187267305118</v>
      </c>
      <c r="L190" s="258"/>
    </row>
    <row r="191" spans="1:12" s="95" customFormat="1" ht="69" customHeight="1">
      <c r="A191" s="151">
        <v>186</v>
      </c>
      <c r="B191" s="157" t="s">
        <v>1289</v>
      </c>
      <c r="C191" s="183" t="s">
        <v>1327</v>
      </c>
      <c r="D191" s="157" t="s">
        <v>1309</v>
      </c>
      <c r="E191" s="264" t="s">
        <v>1328</v>
      </c>
      <c r="F191" s="264" t="s">
        <v>1329</v>
      </c>
      <c r="G191" s="253">
        <v>102429001</v>
      </c>
      <c r="H191" s="259">
        <v>0</v>
      </c>
      <c r="I191" s="259">
        <v>0</v>
      </c>
      <c r="J191" s="169">
        <v>100416598.59999999</v>
      </c>
      <c r="K191" s="223">
        <f t="shared" si="6"/>
        <v>0.98035319704035773</v>
      </c>
      <c r="L191" s="258"/>
    </row>
    <row r="192" spans="1:12" s="95" customFormat="1" ht="69" customHeight="1">
      <c r="A192" s="151">
        <v>187</v>
      </c>
      <c r="B192" s="157" t="s">
        <v>1289</v>
      </c>
      <c r="C192" s="183" t="s">
        <v>1330</v>
      </c>
      <c r="D192" s="157" t="s">
        <v>1309</v>
      </c>
      <c r="E192" s="264" t="s">
        <v>1325</v>
      </c>
      <c r="F192" s="264" t="s">
        <v>1326</v>
      </c>
      <c r="G192" s="260">
        <v>5596150</v>
      </c>
      <c r="H192" s="259">
        <v>0</v>
      </c>
      <c r="I192" s="259">
        <v>0</v>
      </c>
      <c r="J192" s="169">
        <v>3111775</v>
      </c>
      <c r="K192" s="223">
        <f t="shared" si="6"/>
        <v>0.55605639591504874</v>
      </c>
      <c r="L192" s="258"/>
    </row>
    <row r="193" spans="1:12" s="95" customFormat="1" ht="69" customHeight="1">
      <c r="A193" s="151">
        <v>188</v>
      </c>
      <c r="B193" s="157" t="s">
        <v>1289</v>
      </c>
      <c r="C193" s="261" t="s">
        <v>1331</v>
      </c>
      <c r="D193" s="157" t="s">
        <v>1332</v>
      </c>
      <c r="E193" s="264" t="s">
        <v>1333</v>
      </c>
      <c r="F193" s="264" t="s">
        <v>1334</v>
      </c>
      <c r="G193" s="253">
        <v>10336310</v>
      </c>
      <c r="H193" s="259">
        <v>0</v>
      </c>
      <c r="I193" s="259">
        <v>0</v>
      </c>
      <c r="J193" s="169">
        <v>6315804</v>
      </c>
      <c r="K193" s="223">
        <f t="shared" si="6"/>
        <v>0.61103082241147955</v>
      </c>
      <c r="L193" s="157"/>
    </row>
    <row r="194" spans="1:12" s="95" customFormat="1" ht="69" customHeight="1">
      <c r="A194" s="151">
        <v>189</v>
      </c>
      <c r="B194" s="157" t="s">
        <v>1289</v>
      </c>
      <c r="C194" s="183" t="s">
        <v>1335</v>
      </c>
      <c r="D194" s="183" t="s">
        <v>935</v>
      </c>
      <c r="E194" s="264" t="s">
        <v>1328</v>
      </c>
      <c r="F194" s="264" t="s">
        <v>1329</v>
      </c>
      <c r="G194" s="262">
        <v>7113491</v>
      </c>
      <c r="H194" s="259">
        <v>506698</v>
      </c>
      <c r="I194" s="259">
        <v>506698</v>
      </c>
      <c r="J194" s="169">
        <v>7113491</v>
      </c>
      <c r="K194" s="223">
        <f t="shared" si="6"/>
        <v>1</v>
      </c>
      <c r="L194" s="157"/>
    </row>
    <row r="195" spans="1:12" s="95" customFormat="1" ht="69" customHeight="1">
      <c r="A195" s="151">
        <v>190</v>
      </c>
      <c r="B195" s="157" t="s">
        <v>1289</v>
      </c>
      <c r="C195" s="183" t="s">
        <v>1336</v>
      </c>
      <c r="D195" s="157" t="s">
        <v>1318</v>
      </c>
      <c r="E195" s="264" t="s">
        <v>1337</v>
      </c>
      <c r="F195" s="264" t="s">
        <v>1338</v>
      </c>
      <c r="G195" s="263">
        <v>4810805</v>
      </c>
      <c r="H195" s="259">
        <v>200000</v>
      </c>
      <c r="I195" s="259">
        <v>200000</v>
      </c>
      <c r="J195" s="169">
        <v>4777619</v>
      </c>
      <c r="K195" s="223">
        <f t="shared" si="6"/>
        <v>0.99310177818473211</v>
      </c>
      <c r="L195" s="157"/>
    </row>
    <row r="196" spans="1:12" s="95" customFormat="1" ht="69" customHeight="1">
      <c r="A196" s="151">
        <v>191</v>
      </c>
      <c r="B196" s="157" t="s">
        <v>1344</v>
      </c>
      <c r="C196" s="183" t="s">
        <v>1345</v>
      </c>
      <c r="D196" s="157" t="s">
        <v>1346</v>
      </c>
      <c r="E196" s="269">
        <v>45506</v>
      </c>
      <c r="F196" s="269">
        <v>45602</v>
      </c>
      <c r="G196" s="263">
        <v>6641731</v>
      </c>
      <c r="H196" s="259">
        <v>6641731</v>
      </c>
      <c r="I196" s="259">
        <v>0</v>
      </c>
      <c r="J196" s="169">
        <v>0</v>
      </c>
      <c r="K196" s="223">
        <f t="shared" si="6"/>
        <v>0</v>
      </c>
      <c r="L196" s="157" t="s">
        <v>1347</v>
      </c>
    </row>
    <row r="197" spans="1:12" s="95" customFormat="1" ht="69" customHeight="1">
      <c r="A197" s="151">
        <v>192</v>
      </c>
      <c r="B197" s="157" t="s">
        <v>1344</v>
      </c>
      <c r="C197" s="183" t="s">
        <v>1348</v>
      </c>
      <c r="D197" s="157" t="s">
        <v>1173</v>
      </c>
      <c r="E197" s="271" t="s">
        <v>1349</v>
      </c>
      <c r="F197" s="271" t="s">
        <v>1350</v>
      </c>
      <c r="G197" s="263">
        <v>5921110</v>
      </c>
      <c r="H197" s="259">
        <v>150000.00000000035</v>
      </c>
      <c r="I197" s="259">
        <v>0</v>
      </c>
      <c r="J197" s="169">
        <v>5771110</v>
      </c>
      <c r="K197" s="223">
        <f t="shared" si="6"/>
        <v>0.97466691211614043</v>
      </c>
      <c r="L197" s="157" t="s">
        <v>1347</v>
      </c>
    </row>
    <row r="198" spans="1:12" s="95" customFormat="1" ht="69" customHeight="1">
      <c r="A198" s="151">
        <v>193</v>
      </c>
      <c r="B198" s="157" t="s">
        <v>1344</v>
      </c>
      <c r="C198" s="183" t="s">
        <v>1351</v>
      </c>
      <c r="D198" s="157" t="s">
        <v>1352</v>
      </c>
      <c r="E198" s="271" t="s">
        <v>1353</v>
      </c>
      <c r="F198" s="271" t="s">
        <v>1354</v>
      </c>
      <c r="G198" s="263">
        <v>5649264</v>
      </c>
      <c r="H198" s="259">
        <v>5649264</v>
      </c>
      <c r="I198" s="259">
        <v>5649264</v>
      </c>
      <c r="J198" s="169">
        <v>5649264</v>
      </c>
      <c r="K198" s="223">
        <f t="shared" si="6"/>
        <v>1</v>
      </c>
      <c r="L198" s="157" t="s">
        <v>1355</v>
      </c>
    </row>
    <row r="199" spans="1:12" s="95" customFormat="1" ht="69" customHeight="1">
      <c r="A199" s="151">
        <v>194</v>
      </c>
      <c r="B199" s="157" t="s">
        <v>1344</v>
      </c>
      <c r="C199" s="183" t="s">
        <v>1356</v>
      </c>
      <c r="D199" s="157" t="s">
        <v>1357</v>
      </c>
      <c r="E199" s="273" t="s">
        <v>1358</v>
      </c>
      <c r="F199" s="273" t="s">
        <v>1359</v>
      </c>
      <c r="G199" s="263">
        <v>1300000</v>
      </c>
      <c r="H199" s="259">
        <v>1300000</v>
      </c>
      <c r="I199" s="259">
        <v>0</v>
      </c>
      <c r="J199" s="169">
        <v>0</v>
      </c>
      <c r="K199" s="223">
        <f t="shared" si="6"/>
        <v>0</v>
      </c>
      <c r="L199" s="157" t="s">
        <v>1347</v>
      </c>
    </row>
    <row r="200" spans="1:12" s="95" customFormat="1" ht="69" customHeight="1">
      <c r="A200" s="151">
        <v>195</v>
      </c>
      <c r="B200" s="157" t="s">
        <v>1344</v>
      </c>
      <c r="C200" s="183" t="s">
        <v>1360</v>
      </c>
      <c r="D200" s="157" t="s">
        <v>1361</v>
      </c>
      <c r="E200" s="272">
        <v>45324</v>
      </c>
      <c r="F200" s="272">
        <v>45357</v>
      </c>
      <c r="G200" s="263">
        <v>1298455</v>
      </c>
      <c r="H200" s="259">
        <v>1298455</v>
      </c>
      <c r="I200" s="259">
        <v>0</v>
      </c>
      <c r="J200" s="169">
        <v>0</v>
      </c>
      <c r="K200" s="223">
        <f t="shared" si="6"/>
        <v>0</v>
      </c>
      <c r="L200" s="157" t="s">
        <v>1347</v>
      </c>
    </row>
    <row r="201" spans="1:12" s="95" customFormat="1" ht="69" customHeight="1">
      <c r="A201" s="151">
        <v>196</v>
      </c>
      <c r="B201" s="157" t="s">
        <v>1344</v>
      </c>
      <c r="C201" s="183" t="s">
        <v>1362</v>
      </c>
      <c r="D201" s="157" t="s">
        <v>1363</v>
      </c>
      <c r="E201" s="273" t="s">
        <v>1164</v>
      </c>
      <c r="F201" s="273" t="s">
        <v>1364</v>
      </c>
      <c r="G201" s="263">
        <v>1300000</v>
      </c>
      <c r="H201" s="259">
        <v>1300000</v>
      </c>
      <c r="I201" s="259">
        <v>1300000</v>
      </c>
      <c r="J201" s="169">
        <v>1300000</v>
      </c>
      <c r="K201" s="223">
        <f t="shared" si="6"/>
        <v>1</v>
      </c>
      <c r="L201" s="157" t="s">
        <v>1355</v>
      </c>
    </row>
    <row r="202" spans="1:12" s="95" customFormat="1" ht="69" customHeight="1">
      <c r="A202" s="151">
        <v>197</v>
      </c>
      <c r="B202" s="157" t="s">
        <v>1344</v>
      </c>
      <c r="C202" s="183" t="s">
        <v>1365</v>
      </c>
      <c r="D202" s="157" t="s">
        <v>1219</v>
      </c>
      <c r="E202" s="273" t="s">
        <v>1366</v>
      </c>
      <c r="F202" s="272" t="s">
        <v>1367</v>
      </c>
      <c r="G202" s="263">
        <v>3883324</v>
      </c>
      <c r="H202" s="259">
        <v>3883324</v>
      </c>
      <c r="I202" s="259">
        <v>3883325</v>
      </c>
      <c r="J202" s="169">
        <v>3883325</v>
      </c>
      <c r="K202" s="223">
        <f t="shared" si="6"/>
        <v>1.0000002575113485</v>
      </c>
      <c r="L202" s="157" t="s">
        <v>1355</v>
      </c>
    </row>
    <row r="203" spans="1:12" s="95" customFormat="1" ht="69" customHeight="1">
      <c r="A203" s="151">
        <v>198</v>
      </c>
      <c r="B203" s="157" t="s">
        <v>1344</v>
      </c>
      <c r="C203" s="183" t="s">
        <v>1368</v>
      </c>
      <c r="D203" s="157" t="s">
        <v>1369</v>
      </c>
      <c r="E203" s="271" t="s">
        <v>1353</v>
      </c>
      <c r="F203" s="271" t="s">
        <v>1354</v>
      </c>
      <c r="G203" s="263">
        <v>4000000</v>
      </c>
      <c r="H203" s="259">
        <v>4000000</v>
      </c>
      <c r="I203" s="259">
        <v>2883616</v>
      </c>
      <c r="J203" s="169">
        <v>2883616</v>
      </c>
      <c r="K203" s="223">
        <f t="shared" si="6"/>
        <v>0.72090399999999999</v>
      </c>
      <c r="L203" s="157" t="s">
        <v>1347</v>
      </c>
    </row>
    <row r="204" spans="1:12" s="95" customFormat="1" ht="69" customHeight="1">
      <c r="A204" s="151">
        <v>199</v>
      </c>
      <c r="B204" s="157" t="s">
        <v>1344</v>
      </c>
      <c r="C204" s="183" t="s">
        <v>1370</v>
      </c>
      <c r="D204" s="157" t="s">
        <v>1209</v>
      </c>
      <c r="E204" s="271" t="s">
        <v>1358</v>
      </c>
      <c r="F204" s="273" t="s">
        <v>1359</v>
      </c>
      <c r="G204" s="263">
        <v>1297590.21</v>
      </c>
      <c r="H204" s="259">
        <v>1297590</v>
      </c>
      <c r="I204" s="259">
        <v>0</v>
      </c>
      <c r="J204" s="169">
        <v>0.2099999999627471</v>
      </c>
      <c r="K204" s="223">
        <f t="shared" si="6"/>
        <v>1.6183845897137827E-7</v>
      </c>
      <c r="L204" s="157" t="s">
        <v>1347</v>
      </c>
    </row>
    <row r="205" spans="1:12" s="95" customFormat="1" ht="69" customHeight="1">
      <c r="A205" s="151">
        <v>200</v>
      </c>
      <c r="B205" s="157" t="s">
        <v>1344</v>
      </c>
      <c r="C205" s="183" t="s">
        <v>1371</v>
      </c>
      <c r="D205" s="157" t="s">
        <v>1173</v>
      </c>
      <c r="E205" s="271" t="s">
        <v>1372</v>
      </c>
      <c r="F205" s="269">
        <v>45326</v>
      </c>
      <c r="G205" s="263">
        <v>7801731.96</v>
      </c>
      <c r="H205" s="259">
        <v>917009.00999999978</v>
      </c>
      <c r="I205" s="259">
        <v>0</v>
      </c>
      <c r="J205" s="169">
        <v>6884722.9500000002</v>
      </c>
      <c r="K205" s="223">
        <f t="shared" si="6"/>
        <v>0.88246084142578007</v>
      </c>
      <c r="L205" s="157" t="s">
        <v>1347</v>
      </c>
    </row>
    <row r="206" spans="1:12" s="95" customFormat="1" ht="69" customHeight="1">
      <c r="A206" s="151">
        <v>201</v>
      </c>
      <c r="B206" s="157" t="s">
        <v>1344</v>
      </c>
      <c r="C206" s="183" t="s">
        <v>1373</v>
      </c>
      <c r="D206" s="157" t="s">
        <v>1221</v>
      </c>
      <c r="E206" s="273" t="s">
        <v>1366</v>
      </c>
      <c r="F206" s="272" t="s">
        <v>1367</v>
      </c>
      <c r="G206" s="263">
        <v>5796096.5999999996</v>
      </c>
      <c r="H206" s="259">
        <v>2438824.2000000002</v>
      </c>
      <c r="I206" s="259">
        <v>2438824.2000000002</v>
      </c>
      <c r="J206" s="169">
        <v>5796096.5999999996</v>
      </c>
      <c r="K206" s="223">
        <f t="shared" si="6"/>
        <v>1</v>
      </c>
      <c r="L206" s="157" t="s">
        <v>1355</v>
      </c>
    </row>
    <row r="207" spans="1:12" s="95" customFormat="1" ht="69" customHeight="1">
      <c r="A207" s="151">
        <v>202</v>
      </c>
      <c r="B207" s="157" t="s">
        <v>1344</v>
      </c>
      <c r="C207" s="183" t="s">
        <v>1374</v>
      </c>
      <c r="D207" s="157" t="s">
        <v>1346</v>
      </c>
      <c r="E207" s="273" t="s">
        <v>1366</v>
      </c>
      <c r="F207" s="272" t="s">
        <v>1367</v>
      </c>
      <c r="G207" s="263">
        <v>5999433</v>
      </c>
      <c r="H207" s="259">
        <v>200000</v>
      </c>
      <c r="I207" s="259">
        <v>0</v>
      </c>
      <c r="J207" s="169">
        <v>5799433</v>
      </c>
      <c r="K207" s="223">
        <f t="shared" si="6"/>
        <v>0.96666351636896353</v>
      </c>
      <c r="L207" s="157" t="s">
        <v>1347</v>
      </c>
    </row>
    <row r="208" spans="1:12" s="95" customFormat="1" ht="69" customHeight="1">
      <c r="A208" s="151">
        <v>203</v>
      </c>
      <c r="B208" s="157" t="s">
        <v>1344</v>
      </c>
      <c r="C208" s="183" t="s">
        <v>1375</v>
      </c>
      <c r="D208" s="157" t="s">
        <v>1376</v>
      </c>
      <c r="E208" s="273" t="s">
        <v>1366</v>
      </c>
      <c r="F208" s="272" t="s">
        <v>1367</v>
      </c>
      <c r="G208" s="263">
        <v>4519099</v>
      </c>
      <c r="H208" s="259">
        <v>474629.24</v>
      </c>
      <c r="I208" s="259">
        <v>0</v>
      </c>
      <c r="J208" s="169">
        <v>4044469.76</v>
      </c>
      <c r="K208" s="223">
        <f t="shared" si="6"/>
        <v>0.89497259520094596</v>
      </c>
      <c r="L208" s="157" t="s">
        <v>1347</v>
      </c>
    </row>
    <row r="209" spans="1:12" s="95" customFormat="1" ht="69" customHeight="1">
      <c r="A209" s="151">
        <v>204</v>
      </c>
      <c r="B209" s="157" t="s">
        <v>1344</v>
      </c>
      <c r="C209" s="183" t="s">
        <v>1377</v>
      </c>
      <c r="D209" s="157" t="s">
        <v>1219</v>
      </c>
      <c r="E209" s="273" t="s">
        <v>1366</v>
      </c>
      <c r="F209" s="272" t="s">
        <v>1367</v>
      </c>
      <c r="G209" s="263">
        <v>5950000</v>
      </c>
      <c r="H209" s="259">
        <v>3648603.6</v>
      </c>
      <c r="I209" s="259">
        <v>3648604</v>
      </c>
      <c r="J209" s="169">
        <v>5950000.4000000004</v>
      </c>
      <c r="K209" s="223">
        <f t="shared" si="6"/>
        <v>1.0000000672268907</v>
      </c>
      <c r="L209" s="157" t="s">
        <v>1355</v>
      </c>
    </row>
    <row r="210" spans="1:12" s="95" customFormat="1" ht="69" customHeight="1">
      <c r="A210" s="151">
        <v>205</v>
      </c>
      <c r="B210" s="157" t="s">
        <v>1344</v>
      </c>
      <c r="C210" s="183" t="s">
        <v>1378</v>
      </c>
      <c r="D210" s="157" t="s">
        <v>912</v>
      </c>
      <c r="E210" s="271" t="s">
        <v>1379</v>
      </c>
      <c r="F210" s="271"/>
      <c r="G210" s="263">
        <v>10000000</v>
      </c>
      <c r="H210" s="259">
        <v>10000000</v>
      </c>
      <c r="I210" s="259">
        <v>0</v>
      </c>
      <c r="J210" s="169">
        <v>0</v>
      </c>
      <c r="K210" s="223">
        <f t="shared" si="6"/>
        <v>0</v>
      </c>
      <c r="L210" s="157"/>
    </row>
    <row r="211" spans="1:12" s="95" customFormat="1" ht="69" customHeight="1">
      <c r="A211" s="151">
        <v>206</v>
      </c>
      <c r="B211" s="157" t="s">
        <v>1344</v>
      </c>
      <c r="C211" s="183" t="s">
        <v>1380</v>
      </c>
      <c r="D211" s="157" t="s">
        <v>1221</v>
      </c>
      <c r="E211" s="271" t="s">
        <v>1381</v>
      </c>
      <c r="F211" s="273" t="s">
        <v>1382</v>
      </c>
      <c r="G211" s="263">
        <v>3997928</v>
      </c>
      <c r="H211" s="259">
        <v>3997928</v>
      </c>
      <c r="I211" s="259">
        <v>0</v>
      </c>
      <c r="J211" s="169">
        <v>0</v>
      </c>
      <c r="K211" s="223">
        <f t="shared" ref="K211:K274" si="7">J211/G211</f>
        <v>0</v>
      </c>
      <c r="L211" s="157" t="s">
        <v>1347</v>
      </c>
    </row>
    <row r="212" spans="1:12" s="95" customFormat="1" ht="69" customHeight="1">
      <c r="A212" s="151">
        <v>207</v>
      </c>
      <c r="B212" s="157" t="s">
        <v>1344</v>
      </c>
      <c r="C212" s="183" t="s">
        <v>1383</v>
      </c>
      <c r="D212" s="157" t="s">
        <v>1190</v>
      </c>
      <c r="E212" s="272">
        <v>45566</v>
      </c>
      <c r="F212" s="269">
        <v>45479</v>
      </c>
      <c r="G212" s="263">
        <v>6309318</v>
      </c>
      <c r="H212" s="259">
        <v>6309318</v>
      </c>
      <c r="I212" s="259">
        <v>0</v>
      </c>
      <c r="J212" s="169">
        <v>0</v>
      </c>
      <c r="K212" s="223">
        <f t="shared" si="7"/>
        <v>0</v>
      </c>
      <c r="L212" s="157" t="s">
        <v>1347</v>
      </c>
    </row>
    <row r="213" spans="1:12" s="95" customFormat="1" ht="69" customHeight="1">
      <c r="A213" s="151">
        <v>208</v>
      </c>
      <c r="B213" s="157" t="s">
        <v>1344</v>
      </c>
      <c r="C213" s="183" t="s">
        <v>1384</v>
      </c>
      <c r="D213" s="157" t="s">
        <v>1385</v>
      </c>
      <c r="E213" s="271" t="s">
        <v>1366</v>
      </c>
      <c r="F213" s="272" t="s">
        <v>1367</v>
      </c>
      <c r="G213" s="263">
        <v>3998009.6</v>
      </c>
      <c r="H213" s="259">
        <v>2420421.16</v>
      </c>
      <c r="I213" s="259">
        <v>0</v>
      </c>
      <c r="J213" s="169">
        <v>1577588.44</v>
      </c>
      <c r="K213" s="223">
        <f t="shared" si="7"/>
        <v>0.39459345970554943</v>
      </c>
      <c r="L213" s="157" t="s">
        <v>1347</v>
      </c>
    </row>
    <row r="214" spans="1:12" s="95" customFormat="1" ht="69" customHeight="1">
      <c r="A214" s="151">
        <v>209</v>
      </c>
      <c r="B214" s="157" t="s">
        <v>1344</v>
      </c>
      <c r="C214" s="183" t="s">
        <v>1386</v>
      </c>
      <c r="D214" s="157" t="s">
        <v>1387</v>
      </c>
      <c r="E214" s="271" t="s">
        <v>1358</v>
      </c>
      <c r="F214" s="273" t="s">
        <v>1359</v>
      </c>
      <c r="G214" s="263">
        <v>1199900</v>
      </c>
      <c r="H214" s="259">
        <v>1199900</v>
      </c>
      <c r="I214" s="259">
        <v>0</v>
      </c>
      <c r="J214" s="169">
        <v>0</v>
      </c>
      <c r="K214" s="223">
        <f t="shared" si="7"/>
        <v>0</v>
      </c>
      <c r="L214" s="157" t="s">
        <v>1347</v>
      </c>
    </row>
    <row r="215" spans="1:12" s="95" customFormat="1" ht="69" customHeight="1">
      <c r="A215" s="151">
        <v>210</v>
      </c>
      <c r="B215" s="157" t="s">
        <v>1344</v>
      </c>
      <c r="C215" s="183" t="s">
        <v>1388</v>
      </c>
      <c r="D215" s="157" t="s">
        <v>1389</v>
      </c>
      <c r="E215" s="272">
        <v>45324</v>
      </c>
      <c r="F215" s="272">
        <v>45357</v>
      </c>
      <c r="G215" s="263">
        <v>1300000</v>
      </c>
      <c r="H215" s="259">
        <v>1300000</v>
      </c>
      <c r="I215" s="259">
        <v>0</v>
      </c>
      <c r="J215" s="169">
        <v>0</v>
      </c>
      <c r="K215" s="223">
        <f t="shared" si="7"/>
        <v>0</v>
      </c>
      <c r="L215" s="157" t="s">
        <v>1347</v>
      </c>
    </row>
    <row r="216" spans="1:12" s="95" customFormat="1" ht="69" customHeight="1">
      <c r="A216" s="151">
        <v>211</v>
      </c>
      <c r="B216" s="157" t="s">
        <v>1344</v>
      </c>
      <c r="C216" s="183" t="s">
        <v>1390</v>
      </c>
      <c r="D216" s="157" t="s">
        <v>1391</v>
      </c>
      <c r="E216" s="269">
        <v>45324</v>
      </c>
      <c r="F216" s="272">
        <v>45357</v>
      </c>
      <c r="G216" s="263">
        <v>1295111.58</v>
      </c>
      <c r="H216" s="259">
        <v>1295111.58</v>
      </c>
      <c r="I216" s="259">
        <v>1294919.6000000001</v>
      </c>
      <c r="J216" s="169">
        <v>1294919.6000000001</v>
      </c>
      <c r="K216" s="223">
        <f t="shared" si="7"/>
        <v>0.99985176566794343</v>
      </c>
      <c r="L216" s="157" t="s">
        <v>1355</v>
      </c>
    </row>
    <row r="217" spans="1:12" s="95" customFormat="1" ht="69" customHeight="1">
      <c r="A217" s="151">
        <v>212</v>
      </c>
      <c r="B217" s="157" t="s">
        <v>1344</v>
      </c>
      <c r="C217" s="183" t="s">
        <v>1392</v>
      </c>
      <c r="D217" s="157" t="s">
        <v>1233</v>
      </c>
      <c r="E217" s="271" t="s">
        <v>1393</v>
      </c>
      <c r="F217" s="273" t="s">
        <v>1394</v>
      </c>
      <c r="G217" s="263">
        <v>2886466</v>
      </c>
      <c r="H217" s="259">
        <v>2886466</v>
      </c>
      <c r="I217" s="259">
        <v>0</v>
      </c>
      <c r="J217" s="169">
        <v>0</v>
      </c>
      <c r="K217" s="223">
        <f t="shared" si="7"/>
        <v>0</v>
      </c>
      <c r="L217" s="157" t="s">
        <v>1347</v>
      </c>
    </row>
    <row r="218" spans="1:12" s="95" customFormat="1" ht="69" customHeight="1">
      <c r="A218" s="151">
        <v>213</v>
      </c>
      <c r="B218" s="157" t="s">
        <v>1344</v>
      </c>
      <c r="C218" s="183" t="s">
        <v>1395</v>
      </c>
      <c r="D218" s="157" t="s">
        <v>1396</v>
      </c>
      <c r="E218" s="271" t="s">
        <v>1393</v>
      </c>
      <c r="F218" s="273" t="s">
        <v>1394</v>
      </c>
      <c r="G218" s="263">
        <v>6739182</v>
      </c>
      <c r="H218" s="259">
        <v>1740185.6000000001</v>
      </c>
      <c r="I218" s="259">
        <v>0</v>
      </c>
      <c r="J218" s="169">
        <v>4998996.4000000004</v>
      </c>
      <c r="K218" s="223">
        <f t="shared" si="7"/>
        <v>0.74178088676044074</v>
      </c>
      <c r="L218" s="157" t="s">
        <v>1347</v>
      </c>
    </row>
    <row r="219" spans="1:12" s="95" customFormat="1" ht="69" customHeight="1">
      <c r="A219" s="151">
        <v>214</v>
      </c>
      <c r="B219" s="157" t="s">
        <v>1344</v>
      </c>
      <c r="C219" s="183" t="s">
        <v>1397</v>
      </c>
      <c r="D219" s="157" t="s">
        <v>1389</v>
      </c>
      <c r="E219" s="273" t="s">
        <v>1366</v>
      </c>
      <c r="F219" s="272" t="s">
        <v>1367</v>
      </c>
      <c r="G219" s="263">
        <v>6484550.7999999998</v>
      </c>
      <c r="H219" s="259">
        <v>4454480.4000000004</v>
      </c>
      <c r="I219" s="259">
        <v>0</v>
      </c>
      <c r="J219" s="169">
        <v>2030070.3999999994</v>
      </c>
      <c r="K219" s="223">
        <f t="shared" si="7"/>
        <v>0.31306261028905802</v>
      </c>
      <c r="L219" s="157" t="s">
        <v>1347</v>
      </c>
    </row>
    <row r="220" spans="1:12" s="95" customFormat="1" ht="69" customHeight="1">
      <c r="A220" s="151">
        <v>215</v>
      </c>
      <c r="B220" s="157" t="s">
        <v>1344</v>
      </c>
      <c r="C220" s="183" t="s">
        <v>1398</v>
      </c>
      <c r="D220" s="157" t="s">
        <v>1399</v>
      </c>
      <c r="E220" s="271" t="s">
        <v>1393</v>
      </c>
      <c r="F220" s="273" t="s">
        <v>1394</v>
      </c>
      <c r="G220" s="263">
        <v>7481912</v>
      </c>
      <c r="H220" s="259">
        <v>3845828.13</v>
      </c>
      <c r="I220" s="259">
        <v>0</v>
      </c>
      <c r="J220" s="169">
        <v>3636083.87</v>
      </c>
      <c r="K220" s="223">
        <f t="shared" si="7"/>
        <v>0.48598324465724807</v>
      </c>
      <c r="L220" s="157" t="s">
        <v>1347</v>
      </c>
    </row>
    <row r="221" spans="1:12" s="95" customFormat="1" ht="69" customHeight="1">
      <c r="A221" s="151">
        <v>216</v>
      </c>
      <c r="B221" s="157" t="s">
        <v>1344</v>
      </c>
      <c r="C221" s="183" t="s">
        <v>1400</v>
      </c>
      <c r="D221" s="157" t="s">
        <v>1401</v>
      </c>
      <c r="E221" s="273" t="s">
        <v>1372</v>
      </c>
      <c r="F221" s="269">
        <v>45326</v>
      </c>
      <c r="G221" s="263">
        <v>6812749.5999999996</v>
      </c>
      <c r="H221" s="259">
        <v>6812749.5999999996</v>
      </c>
      <c r="I221" s="259">
        <v>4469955.5999999996</v>
      </c>
      <c r="J221" s="169">
        <v>4469955.5999999996</v>
      </c>
      <c r="K221" s="223">
        <f t="shared" si="7"/>
        <v>0.65611623242398343</v>
      </c>
      <c r="L221" s="157" t="s">
        <v>1347</v>
      </c>
    </row>
    <row r="222" spans="1:12" s="95" customFormat="1" ht="69" customHeight="1">
      <c r="A222" s="151">
        <v>217</v>
      </c>
      <c r="B222" s="157" t="s">
        <v>1344</v>
      </c>
      <c r="C222" s="183" t="s">
        <v>1402</v>
      </c>
      <c r="D222" s="157" t="s">
        <v>1403</v>
      </c>
      <c r="E222" s="273" t="s">
        <v>1372</v>
      </c>
      <c r="F222" s="269">
        <v>45326</v>
      </c>
      <c r="G222" s="263">
        <v>6878673.5599999996</v>
      </c>
      <c r="H222" s="259">
        <v>150003.07</v>
      </c>
      <c r="I222" s="259">
        <v>0</v>
      </c>
      <c r="J222" s="169">
        <v>6728670.4899999993</v>
      </c>
      <c r="K222" s="223">
        <f t="shared" si="7"/>
        <v>0.97819302388875096</v>
      </c>
      <c r="L222" s="157" t="s">
        <v>1347</v>
      </c>
    </row>
    <row r="223" spans="1:12" s="95" customFormat="1" ht="69" customHeight="1">
      <c r="A223" s="151">
        <v>218</v>
      </c>
      <c r="B223" s="157" t="s">
        <v>1344</v>
      </c>
      <c r="C223" s="183" t="s">
        <v>1404</v>
      </c>
      <c r="D223" s="157" t="s">
        <v>1401</v>
      </c>
      <c r="E223" s="269">
        <v>45536</v>
      </c>
      <c r="F223" s="269">
        <v>45478</v>
      </c>
      <c r="G223" s="263">
        <v>6798029.2000000002</v>
      </c>
      <c r="H223" s="259">
        <v>6798029.2000000002</v>
      </c>
      <c r="I223" s="259">
        <v>6557629.2000000002</v>
      </c>
      <c r="J223" s="169">
        <v>6557629.2000000002</v>
      </c>
      <c r="K223" s="223">
        <f t="shared" si="7"/>
        <v>0.96463680973891663</v>
      </c>
      <c r="L223" s="157" t="s">
        <v>1347</v>
      </c>
    </row>
    <row r="224" spans="1:12" s="95" customFormat="1" ht="69" customHeight="1">
      <c r="A224" s="151">
        <v>219</v>
      </c>
      <c r="B224" s="157" t="s">
        <v>1344</v>
      </c>
      <c r="C224" s="183" t="s">
        <v>1405</v>
      </c>
      <c r="D224" s="157" t="s">
        <v>1406</v>
      </c>
      <c r="E224" s="272">
        <v>45536</v>
      </c>
      <c r="F224" s="269">
        <v>45478</v>
      </c>
      <c r="G224" s="263">
        <v>6679813.5999999996</v>
      </c>
      <c r="H224" s="259">
        <v>4871814.4000000004</v>
      </c>
      <c r="I224" s="259">
        <v>0</v>
      </c>
      <c r="J224" s="169">
        <v>1807999.1999999993</v>
      </c>
      <c r="K224" s="223">
        <f t="shared" si="7"/>
        <v>0.27066611559340509</v>
      </c>
      <c r="L224" s="157" t="s">
        <v>1347</v>
      </c>
    </row>
    <row r="225" spans="1:12" s="95" customFormat="1" ht="69" customHeight="1">
      <c r="A225" s="151">
        <v>220</v>
      </c>
      <c r="B225" s="157" t="s">
        <v>1344</v>
      </c>
      <c r="C225" s="183" t="s">
        <v>1407</v>
      </c>
      <c r="D225" s="157" t="s">
        <v>1221</v>
      </c>
      <c r="E225" s="269">
        <v>45536</v>
      </c>
      <c r="F225" s="269">
        <v>45478</v>
      </c>
      <c r="G225" s="263">
        <v>6751969.0800000001</v>
      </c>
      <c r="H225" s="259">
        <v>6664969.0800000001</v>
      </c>
      <c r="I225" s="259">
        <v>6664969.0999999996</v>
      </c>
      <c r="J225" s="169">
        <v>6751969.0999999996</v>
      </c>
      <c r="K225" s="223">
        <f t="shared" si="7"/>
        <v>1.0000000029620988</v>
      </c>
      <c r="L225" s="157" t="s">
        <v>1355</v>
      </c>
    </row>
    <row r="226" spans="1:12" s="95" customFormat="1" ht="69" customHeight="1">
      <c r="A226" s="151">
        <v>221</v>
      </c>
      <c r="B226" s="157" t="s">
        <v>1344</v>
      </c>
      <c r="C226" s="183" t="s">
        <v>1408</v>
      </c>
      <c r="D226" s="157" t="s">
        <v>1352</v>
      </c>
      <c r="E226" s="273" t="s">
        <v>1372</v>
      </c>
      <c r="F226" s="273" t="s">
        <v>1409</v>
      </c>
      <c r="G226" s="263">
        <v>6795487.0599999996</v>
      </c>
      <c r="H226" s="259">
        <v>6795487.0599999996</v>
      </c>
      <c r="I226" s="259">
        <v>0</v>
      </c>
      <c r="J226" s="169">
        <v>0</v>
      </c>
      <c r="K226" s="223">
        <f t="shared" si="7"/>
        <v>0</v>
      </c>
      <c r="L226" s="157" t="s">
        <v>1347</v>
      </c>
    </row>
    <row r="227" spans="1:12" s="95" customFormat="1" ht="69" customHeight="1">
      <c r="A227" s="151">
        <v>222</v>
      </c>
      <c r="B227" s="157" t="s">
        <v>1344</v>
      </c>
      <c r="C227" s="183" t="s">
        <v>1410</v>
      </c>
      <c r="D227" s="157" t="s">
        <v>1385</v>
      </c>
      <c r="E227" s="272">
        <v>45515</v>
      </c>
      <c r="F227" s="272">
        <v>45933</v>
      </c>
      <c r="G227" s="263">
        <v>6827047.7599999998</v>
      </c>
      <c r="H227" s="259">
        <v>2050861.06</v>
      </c>
      <c r="I227" s="259">
        <v>0</v>
      </c>
      <c r="J227" s="169">
        <v>4776186.6999999993</v>
      </c>
      <c r="K227" s="223">
        <f t="shared" si="7"/>
        <v>0.69959766913949339</v>
      </c>
      <c r="L227" s="157" t="s">
        <v>1347</v>
      </c>
    </row>
    <row r="228" spans="1:12" s="95" customFormat="1" ht="69" customHeight="1">
      <c r="A228" s="151">
        <v>223</v>
      </c>
      <c r="B228" s="157" t="s">
        <v>1344</v>
      </c>
      <c r="C228" s="183" t="s">
        <v>1411</v>
      </c>
      <c r="D228" s="157" t="s">
        <v>1363</v>
      </c>
      <c r="E228" s="272">
        <v>45515</v>
      </c>
      <c r="F228" s="272">
        <v>45933</v>
      </c>
      <c r="G228" s="263">
        <v>6826119.7599999998</v>
      </c>
      <c r="H228" s="259">
        <v>1919562.75</v>
      </c>
      <c r="I228" s="259"/>
      <c r="J228" s="169">
        <v>4906557.01</v>
      </c>
      <c r="K228" s="223">
        <f t="shared" si="7"/>
        <v>0.71879152175906158</v>
      </c>
      <c r="L228" s="157" t="s">
        <v>1347</v>
      </c>
    </row>
    <row r="229" spans="1:12" s="95" customFormat="1" ht="69" customHeight="1">
      <c r="A229" s="151">
        <v>224</v>
      </c>
      <c r="B229" s="157" t="s">
        <v>1344</v>
      </c>
      <c r="C229" s="183" t="s">
        <v>1412</v>
      </c>
      <c r="D229" s="157" t="s">
        <v>1361</v>
      </c>
      <c r="E229" s="272">
        <v>45515</v>
      </c>
      <c r="F229" s="272">
        <v>45933</v>
      </c>
      <c r="G229" s="263">
        <v>6738242.7999999998</v>
      </c>
      <c r="H229" s="259">
        <v>3738243</v>
      </c>
      <c r="I229" s="259">
        <v>1393194.8</v>
      </c>
      <c r="J229" s="169">
        <v>4393194.5999999996</v>
      </c>
      <c r="K229" s="223">
        <f t="shared" si="7"/>
        <v>0.65197926676076434</v>
      </c>
      <c r="L229" s="157" t="s">
        <v>1347</v>
      </c>
    </row>
    <row r="230" spans="1:12" s="95" customFormat="1" ht="69" customHeight="1">
      <c r="A230" s="151">
        <v>225</v>
      </c>
      <c r="B230" s="157" t="s">
        <v>1344</v>
      </c>
      <c r="C230" s="183" t="s">
        <v>1413</v>
      </c>
      <c r="D230" s="157" t="s">
        <v>1403</v>
      </c>
      <c r="E230" s="269">
        <v>45149</v>
      </c>
      <c r="F230" s="273" t="s">
        <v>1414</v>
      </c>
      <c r="G230" s="263">
        <v>6667385</v>
      </c>
      <c r="H230" s="259">
        <v>6667385</v>
      </c>
      <c r="I230" s="259">
        <v>3332455</v>
      </c>
      <c r="J230" s="169">
        <v>3332455</v>
      </c>
      <c r="K230" s="223">
        <f t="shared" si="7"/>
        <v>0.49981439499893887</v>
      </c>
      <c r="L230" s="157" t="s">
        <v>1347</v>
      </c>
    </row>
    <row r="231" spans="1:12" s="95" customFormat="1" ht="69" customHeight="1">
      <c r="A231" s="151">
        <v>226</v>
      </c>
      <c r="B231" s="157" t="s">
        <v>1344</v>
      </c>
      <c r="C231" s="183" t="s">
        <v>1415</v>
      </c>
      <c r="D231" s="157" t="s">
        <v>1221</v>
      </c>
      <c r="E231" s="271" t="s">
        <v>1393</v>
      </c>
      <c r="F231" s="273" t="s">
        <v>1394</v>
      </c>
      <c r="G231" s="263">
        <v>6854648.7999999998</v>
      </c>
      <c r="H231" s="259">
        <v>150000</v>
      </c>
      <c r="I231" s="259">
        <v>0</v>
      </c>
      <c r="J231" s="169">
        <v>6704648.7999999998</v>
      </c>
      <c r="K231" s="223">
        <f t="shared" si="7"/>
        <v>0.97811704080302408</v>
      </c>
      <c r="L231" s="157" t="s">
        <v>1347</v>
      </c>
    </row>
    <row r="232" spans="1:12" s="95" customFormat="1" ht="69" customHeight="1">
      <c r="A232" s="151">
        <v>227</v>
      </c>
      <c r="B232" s="157" t="s">
        <v>1344</v>
      </c>
      <c r="C232" s="183" t="s">
        <v>1416</v>
      </c>
      <c r="D232" s="157" t="s">
        <v>1173</v>
      </c>
      <c r="E232" s="273" t="s">
        <v>1372</v>
      </c>
      <c r="F232" s="269">
        <v>45477</v>
      </c>
      <c r="G232" s="263">
        <v>6855228.7999999998</v>
      </c>
      <c r="H232" s="259">
        <v>6855228.7999999998</v>
      </c>
      <c r="I232" s="259">
        <v>0</v>
      </c>
      <c r="J232" s="169">
        <v>0</v>
      </c>
      <c r="K232" s="223">
        <f t="shared" si="7"/>
        <v>0</v>
      </c>
      <c r="L232" s="157" t="s">
        <v>1347</v>
      </c>
    </row>
    <row r="233" spans="1:12" s="95" customFormat="1" ht="69" customHeight="1">
      <c r="A233" s="151">
        <v>228</v>
      </c>
      <c r="B233" s="157" t="s">
        <v>1344</v>
      </c>
      <c r="C233" s="183" t="s">
        <v>1417</v>
      </c>
      <c r="D233" s="157" t="s">
        <v>1418</v>
      </c>
      <c r="E233" s="273" t="s">
        <v>1372</v>
      </c>
      <c r="F233" s="269" t="s">
        <v>1419</v>
      </c>
      <c r="G233" s="263">
        <v>6740595.2800000003</v>
      </c>
      <c r="H233" s="259">
        <v>4374383.53</v>
      </c>
      <c r="I233" s="259">
        <v>3442152.2</v>
      </c>
      <c r="J233" s="169">
        <v>5808363.9500000002</v>
      </c>
      <c r="K233" s="223">
        <f t="shared" si="7"/>
        <v>0.86169896110421862</v>
      </c>
      <c r="L233" s="157" t="s">
        <v>1347</v>
      </c>
    </row>
    <row r="234" spans="1:12" s="95" customFormat="1" ht="69" customHeight="1">
      <c r="A234" s="151">
        <v>229</v>
      </c>
      <c r="B234" s="157" t="s">
        <v>1344</v>
      </c>
      <c r="C234" s="183" t="s">
        <v>1420</v>
      </c>
      <c r="D234" s="157" t="s">
        <v>1173</v>
      </c>
      <c r="E234" s="269">
        <v>45149</v>
      </c>
      <c r="F234" s="273" t="s">
        <v>1421</v>
      </c>
      <c r="G234" s="263">
        <v>6855228.7999999998</v>
      </c>
      <c r="H234" s="259">
        <v>1937644.2</v>
      </c>
      <c r="I234" s="259">
        <v>0</v>
      </c>
      <c r="J234" s="169">
        <v>4917584.5999999996</v>
      </c>
      <c r="K234" s="223">
        <f t="shared" si="7"/>
        <v>0.71734798990224802</v>
      </c>
      <c r="L234" s="157" t="s">
        <v>1347</v>
      </c>
    </row>
    <row r="235" spans="1:12" s="95" customFormat="1" ht="69" customHeight="1">
      <c r="A235" s="151">
        <v>230</v>
      </c>
      <c r="B235" s="157" t="s">
        <v>1344</v>
      </c>
      <c r="C235" s="183" t="s">
        <v>1422</v>
      </c>
      <c r="D235" s="157" t="s">
        <v>1376</v>
      </c>
      <c r="E235" s="271" t="s">
        <v>1423</v>
      </c>
      <c r="F235" s="272">
        <v>45632</v>
      </c>
      <c r="G235" s="263">
        <v>12962536</v>
      </c>
      <c r="H235" s="259">
        <v>4703539</v>
      </c>
      <c r="I235" s="259">
        <v>0</v>
      </c>
      <c r="J235" s="169">
        <v>8258997</v>
      </c>
      <c r="K235" s="223">
        <f t="shared" si="7"/>
        <v>0.6371436114044351</v>
      </c>
      <c r="L235" s="157" t="s">
        <v>1347</v>
      </c>
    </row>
    <row r="236" spans="1:12" s="95" customFormat="1" ht="69" customHeight="1">
      <c r="A236" s="151">
        <v>231</v>
      </c>
      <c r="B236" s="157" t="s">
        <v>1344</v>
      </c>
      <c r="C236" s="183" t="s">
        <v>1424</v>
      </c>
      <c r="D236" s="157" t="s">
        <v>1369</v>
      </c>
      <c r="E236" s="273" t="s">
        <v>1366</v>
      </c>
      <c r="F236" s="272" t="s">
        <v>1367</v>
      </c>
      <c r="G236" s="263">
        <v>2983444.6</v>
      </c>
      <c r="H236" s="259">
        <v>820526.4</v>
      </c>
      <c r="I236" s="259">
        <v>0</v>
      </c>
      <c r="J236" s="169">
        <v>2162918.2000000002</v>
      </c>
      <c r="K236" s="223">
        <f t="shared" si="7"/>
        <v>0.72497347529094391</v>
      </c>
      <c r="L236" s="157" t="s">
        <v>1347</v>
      </c>
    </row>
    <row r="237" spans="1:12" s="95" customFormat="1" ht="69" customHeight="1">
      <c r="A237" s="151">
        <v>232</v>
      </c>
      <c r="B237" s="157" t="s">
        <v>1344</v>
      </c>
      <c r="C237" s="183" t="s">
        <v>1425</v>
      </c>
      <c r="D237" s="157" t="s">
        <v>1403</v>
      </c>
      <c r="E237" s="273" t="s">
        <v>1372</v>
      </c>
      <c r="F237" s="273" t="s">
        <v>1426</v>
      </c>
      <c r="G237" s="263">
        <v>6795742.2599999998</v>
      </c>
      <c r="H237" s="259">
        <v>6795742.2599999998</v>
      </c>
      <c r="I237" s="259">
        <v>4864245</v>
      </c>
      <c r="J237" s="169">
        <v>4864245</v>
      </c>
      <c r="K237" s="223">
        <f t="shared" si="7"/>
        <v>0.71577832323499568</v>
      </c>
      <c r="L237" s="157" t="s">
        <v>1347</v>
      </c>
    </row>
    <row r="238" spans="1:12" s="95" customFormat="1" ht="69" customHeight="1">
      <c r="A238" s="151">
        <v>233</v>
      </c>
      <c r="B238" s="157" t="s">
        <v>1344</v>
      </c>
      <c r="C238" s="183" t="s">
        <v>1427</v>
      </c>
      <c r="D238" s="157" t="s">
        <v>1385</v>
      </c>
      <c r="E238" s="273" t="s">
        <v>1372</v>
      </c>
      <c r="F238" s="273" t="s">
        <v>1426</v>
      </c>
      <c r="G238" s="263">
        <v>6968134.5</v>
      </c>
      <c r="H238" s="259">
        <v>1579991.92</v>
      </c>
      <c r="I238" s="259">
        <v>0</v>
      </c>
      <c r="J238" s="169">
        <v>5388142.5800000001</v>
      </c>
      <c r="K238" s="223">
        <f t="shared" si="7"/>
        <v>0.77325467526495073</v>
      </c>
      <c r="L238" s="157" t="s">
        <v>1347</v>
      </c>
    </row>
    <row r="239" spans="1:12" s="95" customFormat="1" ht="69" customHeight="1">
      <c r="A239" s="151">
        <v>234</v>
      </c>
      <c r="B239" s="157" t="s">
        <v>1344</v>
      </c>
      <c r="C239" s="183" t="s">
        <v>1428</v>
      </c>
      <c r="D239" s="157" t="s">
        <v>1221</v>
      </c>
      <c r="E239" s="271" t="s">
        <v>1372</v>
      </c>
      <c r="F239" s="273" t="s">
        <v>1429</v>
      </c>
      <c r="G239" s="263">
        <v>6854179</v>
      </c>
      <c r="H239" s="259">
        <v>6654079</v>
      </c>
      <c r="I239" s="259">
        <v>6654079</v>
      </c>
      <c r="J239" s="169">
        <v>6854179</v>
      </c>
      <c r="K239" s="223">
        <f t="shared" si="7"/>
        <v>1</v>
      </c>
      <c r="L239" s="157" t="s">
        <v>1355</v>
      </c>
    </row>
    <row r="240" spans="1:12" s="95" customFormat="1" ht="69" customHeight="1">
      <c r="A240" s="151">
        <v>235</v>
      </c>
      <c r="B240" s="157" t="s">
        <v>1344</v>
      </c>
      <c r="C240" s="183" t="s">
        <v>1430</v>
      </c>
      <c r="D240" s="157" t="s">
        <v>1363</v>
      </c>
      <c r="E240" s="273" t="s">
        <v>1372</v>
      </c>
      <c r="F240" s="273" t="s">
        <v>1429</v>
      </c>
      <c r="G240" s="263">
        <v>6667385</v>
      </c>
      <c r="H240" s="259">
        <v>6667385</v>
      </c>
      <c r="I240" s="259">
        <v>0</v>
      </c>
      <c r="J240" s="169">
        <v>0</v>
      </c>
      <c r="K240" s="223">
        <f t="shared" si="7"/>
        <v>0</v>
      </c>
      <c r="L240" s="157" t="s">
        <v>1347</v>
      </c>
    </row>
    <row r="241" spans="1:12" s="95" customFormat="1" ht="69" customHeight="1">
      <c r="A241" s="151">
        <v>236</v>
      </c>
      <c r="B241" s="157" t="s">
        <v>1344</v>
      </c>
      <c r="C241" s="183" t="s">
        <v>1431</v>
      </c>
      <c r="D241" s="157" t="s">
        <v>1346</v>
      </c>
      <c r="E241" s="269">
        <v>45627</v>
      </c>
      <c r="F241" s="269">
        <v>45448</v>
      </c>
      <c r="G241" s="263">
        <v>1299500</v>
      </c>
      <c r="H241" s="259">
        <v>1299500</v>
      </c>
      <c r="I241" s="259">
        <v>667270</v>
      </c>
      <c r="J241" s="169">
        <v>667270</v>
      </c>
      <c r="K241" s="223">
        <f t="shared" si="7"/>
        <v>0.51348210850327047</v>
      </c>
      <c r="L241" s="157" t="s">
        <v>1347</v>
      </c>
    </row>
    <row r="242" spans="1:12" s="95" customFormat="1" ht="69" customHeight="1">
      <c r="A242" s="151">
        <v>237</v>
      </c>
      <c r="B242" s="157" t="s">
        <v>1344</v>
      </c>
      <c r="C242" s="183" t="s">
        <v>1432</v>
      </c>
      <c r="D242" s="157" t="s">
        <v>1376</v>
      </c>
      <c r="E242" s="273" t="s">
        <v>1366</v>
      </c>
      <c r="F242" s="272" t="s">
        <v>1367</v>
      </c>
      <c r="G242" s="263">
        <v>6791650</v>
      </c>
      <c r="H242" s="259">
        <v>2142705.6</v>
      </c>
      <c r="I242" s="259">
        <v>2142705.6</v>
      </c>
      <c r="J242" s="169">
        <v>6791650</v>
      </c>
      <c r="K242" s="223">
        <f t="shared" si="7"/>
        <v>1</v>
      </c>
      <c r="L242" s="157" t="s">
        <v>1355</v>
      </c>
    </row>
    <row r="243" spans="1:12" s="95" customFormat="1" ht="69" customHeight="1">
      <c r="A243" s="151">
        <v>238</v>
      </c>
      <c r="B243" s="157" t="s">
        <v>1344</v>
      </c>
      <c r="C243" s="183" t="s">
        <v>1433</v>
      </c>
      <c r="D243" s="157" t="s">
        <v>1385</v>
      </c>
      <c r="E243" s="271" t="s">
        <v>1393</v>
      </c>
      <c r="F243" s="273" t="s">
        <v>1394</v>
      </c>
      <c r="G243" s="263">
        <v>6198694</v>
      </c>
      <c r="H243" s="259">
        <v>4869262.4000000004</v>
      </c>
      <c r="I243" s="259">
        <v>0</v>
      </c>
      <c r="J243" s="169">
        <v>1329431.5999999996</v>
      </c>
      <c r="K243" s="223">
        <f t="shared" si="7"/>
        <v>0.214469628602412</v>
      </c>
      <c r="L243" s="157" t="s">
        <v>1347</v>
      </c>
    </row>
    <row r="244" spans="1:12" s="95" customFormat="1" ht="69" customHeight="1">
      <c r="A244" s="151">
        <v>239</v>
      </c>
      <c r="B244" s="157" t="s">
        <v>1344</v>
      </c>
      <c r="C244" s="183" t="s">
        <v>1434</v>
      </c>
      <c r="D244" s="157" t="s">
        <v>1418</v>
      </c>
      <c r="E244" s="273" t="s">
        <v>1366</v>
      </c>
      <c r="F244" s="272" t="s">
        <v>1367</v>
      </c>
      <c r="G244" s="263">
        <v>3982603.64</v>
      </c>
      <c r="H244" s="259">
        <v>883844</v>
      </c>
      <c r="I244" s="259">
        <v>0</v>
      </c>
      <c r="J244" s="169">
        <v>3098759.64</v>
      </c>
      <c r="K244" s="223">
        <f t="shared" si="7"/>
        <v>0.77807382308323303</v>
      </c>
      <c r="L244" s="157" t="s">
        <v>1347</v>
      </c>
    </row>
    <row r="245" spans="1:12" s="95" customFormat="1" ht="69" customHeight="1">
      <c r="A245" s="151">
        <v>240</v>
      </c>
      <c r="B245" s="157" t="s">
        <v>1344</v>
      </c>
      <c r="C245" s="183" t="s">
        <v>1435</v>
      </c>
      <c r="D245" s="157" t="s">
        <v>1369</v>
      </c>
      <c r="E245" s="271" t="s">
        <v>1436</v>
      </c>
      <c r="F245" s="271" t="s">
        <v>1382</v>
      </c>
      <c r="G245" s="263">
        <v>3999587.2</v>
      </c>
      <c r="H245" s="259">
        <v>3999587</v>
      </c>
      <c r="I245" s="259">
        <v>0</v>
      </c>
      <c r="J245" s="169">
        <v>0.20000000018626451</v>
      </c>
      <c r="K245" s="223">
        <f t="shared" si="7"/>
        <v>5.0005160579137894E-8</v>
      </c>
      <c r="L245" s="157" t="s">
        <v>1347</v>
      </c>
    </row>
    <row r="246" spans="1:12" s="95" customFormat="1" ht="69" customHeight="1">
      <c r="A246" s="151">
        <v>241</v>
      </c>
      <c r="B246" s="157" t="s">
        <v>1344</v>
      </c>
      <c r="C246" s="183" t="s">
        <v>1437</v>
      </c>
      <c r="D246" s="157" t="s">
        <v>1389</v>
      </c>
      <c r="E246" s="269">
        <v>45506</v>
      </c>
      <c r="F246" s="269">
        <v>45602</v>
      </c>
      <c r="G246" s="263">
        <v>3257102</v>
      </c>
      <c r="H246" s="259">
        <v>3257102</v>
      </c>
      <c r="I246" s="259">
        <v>3257102</v>
      </c>
      <c r="J246" s="169">
        <v>3257102</v>
      </c>
      <c r="K246" s="223">
        <f t="shared" si="7"/>
        <v>1</v>
      </c>
      <c r="L246" s="157" t="s">
        <v>1355</v>
      </c>
    </row>
    <row r="247" spans="1:12" s="95" customFormat="1" ht="69" customHeight="1">
      <c r="A247" s="151">
        <v>242</v>
      </c>
      <c r="B247" s="157" t="s">
        <v>1344</v>
      </c>
      <c r="C247" s="183" t="s">
        <v>1438</v>
      </c>
      <c r="D247" s="157" t="s">
        <v>1221</v>
      </c>
      <c r="E247" s="273" t="s">
        <v>1381</v>
      </c>
      <c r="F247" s="273" t="s">
        <v>1423</v>
      </c>
      <c r="G247" s="263">
        <v>2599847.6800000002</v>
      </c>
      <c r="H247" s="259">
        <v>2599847.6800000002</v>
      </c>
      <c r="I247" s="259">
        <v>2599847</v>
      </c>
      <c r="J247" s="169">
        <v>2599847</v>
      </c>
      <c r="K247" s="223">
        <f t="shared" si="7"/>
        <v>0.99999973844621537</v>
      </c>
      <c r="L247" s="157" t="s">
        <v>1355</v>
      </c>
    </row>
    <row r="248" spans="1:12" s="95" customFormat="1" ht="69" customHeight="1">
      <c r="A248" s="151">
        <v>243</v>
      </c>
      <c r="B248" s="157" t="s">
        <v>1344</v>
      </c>
      <c r="C248" s="183" t="s">
        <v>1439</v>
      </c>
      <c r="D248" s="157" t="s">
        <v>1385</v>
      </c>
      <c r="E248" s="271" t="s">
        <v>1178</v>
      </c>
      <c r="F248" s="271" t="s">
        <v>1440</v>
      </c>
      <c r="G248" s="263">
        <v>2999109.4</v>
      </c>
      <c r="H248" s="259">
        <v>2999109.41</v>
      </c>
      <c r="I248" s="259">
        <v>2997232</v>
      </c>
      <c r="J248" s="169">
        <v>2997232</v>
      </c>
      <c r="K248" s="223">
        <f t="shared" si="7"/>
        <v>0.99937401416567206</v>
      </c>
      <c r="L248" s="157" t="s">
        <v>1355</v>
      </c>
    </row>
    <row r="249" spans="1:12" s="95" customFormat="1" ht="69" customHeight="1">
      <c r="A249" s="151">
        <v>244</v>
      </c>
      <c r="B249" s="157" t="s">
        <v>1344</v>
      </c>
      <c r="C249" s="183" t="s">
        <v>1441</v>
      </c>
      <c r="D249" s="157" t="s">
        <v>1442</v>
      </c>
      <c r="E249" s="271" t="s">
        <v>1443</v>
      </c>
      <c r="F249" s="273" t="s">
        <v>1444</v>
      </c>
      <c r="G249" s="263">
        <v>5677620</v>
      </c>
      <c r="H249" s="259">
        <v>3117500.2</v>
      </c>
      <c r="I249" s="259">
        <v>0</v>
      </c>
      <c r="J249" s="169">
        <v>2560119.7999999998</v>
      </c>
      <c r="K249" s="223">
        <f t="shared" si="7"/>
        <v>0.45091425632571391</v>
      </c>
      <c r="L249" s="157" t="s">
        <v>1347</v>
      </c>
    </row>
    <row r="250" spans="1:12" s="95" customFormat="1" ht="69" customHeight="1">
      <c r="A250" s="151">
        <v>245</v>
      </c>
      <c r="B250" s="157" t="s">
        <v>1344</v>
      </c>
      <c r="C250" s="183" t="s">
        <v>1445</v>
      </c>
      <c r="D250" s="157" t="s">
        <v>1352</v>
      </c>
      <c r="E250" s="273" t="s">
        <v>1366</v>
      </c>
      <c r="F250" s="272" t="s">
        <v>1367</v>
      </c>
      <c r="G250" s="263">
        <v>5730104.2000000002</v>
      </c>
      <c r="H250" s="259">
        <v>2385499.4</v>
      </c>
      <c r="I250" s="259">
        <v>0</v>
      </c>
      <c r="J250" s="169">
        <v>3344604.8</v>
      </c>
      <c r="K250" s="223">
        <f t="shared" si="7"/>
        <v>0.58369004877782149</v>
      </c>
      <c r="L250" s="157" t="s">
        <v>1347</v>
      </c>
    </row>
    <row r="251" spans="1:12" s="95" customFormat="1" ht="69" customHeight="1">
      <c r="A251" s="151">
        <v>246</v>
      </c>
      <c r="B251" s="157" t="s">
        <v>1344</v>
      </c>
      <c r="C251" s="183" t="s">
        <v>1446</v>
      </c>
      <c r="D251" s="157" t="s">
        <v>1190</v>
      </c>
      <c r="E251" s="271" t="s">
        <v>1447</v>
      </c>
      <c r="F251" s="271" t="s">
        <v>1448</v>
      </c>
      <c r="G251" s="263">
        <v>5856306.4000000004</v>
      </c>
      <c r="H251" s="259">
        <v>250000</v>
      </c>
      <c r="I251" s="259">
        <v>0</v>
      </c>
      <c r="J251" s="169">
        <v>5606306.4000000004</v>
      </c>
      <c r="K251" s="223">
        <f t="shared" si="7"/>
        <v>0.95731097676173504</v>
      </c>
      <c r="L251" s="157" t="s">
        <v>1347</v>
      </c>
    </row>
    <row r="252" spans="1:12" s="95" customFormat="1" ht="69" customHeight="1">
      <c r="A252" s="151">
        <v>247</v>
      </c>
      <c r="B252" s="157" t="s">
        <v>1344</v>
      </c>
      <c r="C252" s="183" t="s">
        <v>1449</v>
      </c>
      <c r="D252" s="157" t="s">
        <v>1190</v>
      </c>
      <c r="E252" s="273" t="s">
        <v>1164</v>
      </c>
      <c r="F252" s="273" t="s">
        <v>1364</v>
      </c>
      <c r="G252" s="263">
        <v>6425969</v>
      </c>
      <c r="H252" s="259">
        <v>2846419.9</v>
      </c>
      <c r="I252" s="259">
        <v>0</v>
      </c>
      <c r="J252" s="169">
        <v>3579549.1</v>
      </c>
      <c r="K252" s="223">
        <f t="shared" si="7"/>
        <v>0.55704425278117586</v>
      </c>
      <c r="L252" s="157" t="s">
        <v>1347</v>
      </c>
    </row>
    <row r="253" spans="1:12" s="95" customFormat="1" ht="69" customHeight="1">
      <c r="A253" s="151">
        <v>248</v>
      </c>
      <c r="B253" s="157" t="s">
        <v>1344</v>
      </c>
      <c r="C253" s="183" t="s">
        <v>1450</v>
      </c>
      <c r="D253" s="157" t="s">
        <v>912</v>
      </c>
      <c r="E253" s="271" t="s">
        <v>1178</v>
      </c>
      <c r="F253" s="271" t="s">
        <v>1440</v>
      </c>
      <c r="G253" s="263">
        <v>6411791.5700000003</v>
      </c>
      <c r="H253" s="259">
        <v>6411791.5700000003</v>
      </c>
      <c r="I253" s="259">
        <v>6902064.0499999998</v>
      </c>
      <c r="J253" s="169">
        <v>6902064.0499999998</v>
      </c>
      <c r="K253" s="223">
        <f t="shared" si="7"/>
        <v>1.0764641948584115</v>
      </c>
      <c r="L253" s="157" t="s">
        <v>1355</v>
      </c>
    </row>
    <row r="254" spans="1:12" s="95" customFormat="1" ht="69" customHeight="1">
      <c r="A254" s="151">
        <v>249</v>
      </c>
      <c r="B254" s="157" t="s">
        <v>1344</v>
      </c>
      <c r="C254" s="183" t="s">
        <v>1451</v>
      </c>
      <c r="D254" s="157" t="s">
        <v>912</v>
      </c>
      <c r="E254" s="273" t="s">
        <v>1452</v>
      </c>
      <c r="F254" s="273" t="s">
        <v>1453</v>
      </c>
      <c r="G254" s="263">
        <v>2988000</v>
      </c>
      <c r="H254" s="259">
        <v>2988000</v>
      </c>
      <c r="I254" s="259">
        <v>0</v>
      </c>
      <c r="J254" s="169">
        <v>0</v>
      </c>
      <c r="K254" s="223">
        <f t="shared" si="7"/>
        <v>0</v>
      </c>
      <c r="L254" s="157" t="s">
        <v>1347</v>
      </c>
    </row>
    <row r="255" spans="1:12" s="95" customFormat="1" ht="69" customHeight="1">
      <c r="A255" s="151">
        <v>250</v>
      </c>
      <c r="B255" s="157" t="s">
        <v>1344</v>
      </c>
      <c r="C255" s="183" t="s">
        <v>1451</v>
      </c>
      <c r="D255" s="157" t="s">
        <v>912</v>
      </c>
      <c r="E255" s="273" t="s">
        <v>1452</v>
      </c>
      <c r="F255" s="273" t="s">
        <v>1453</v>
      </c>
      <c r="G255" s="263">
        <v>20649560</v>
      </c>
      <c r="H255" s="259">
        <v>20649560</v>
      </c>
      <c r="I255" s="259">
        <v>6473000</v>
      </c>
      <c r="J255" s="169">
        <v>6473000</v>
      </c>
      <c r="K255" s="223">
        <f t="shared" si="7"/>
        <v>0.31346914897944556</v>
      </c>
      <c r="L255" s="157" t="s">
        <v>1347</v>
      </c>
    </row>
    <row r="256" spans="1:12" s="95" customFormat="1" ht="69" customHeight="1">
      <c r="A256" s="151">
        <v>251</v>
      </c>
      <c r="B256" s="157" t="s">
        <v>1344</v>
      </c>
      <c r="C256" s="183" t="s">
        <v>1454</v>
      </c>
      <c r="D256" s="157" t="s">
        <v>1418</v>
      </c>
      <c r="E256" s="271" t="s">
        <v>1447</v>
      </c>
      <c r="F256" s="271" t="s">
        <v>1448</v>
      </c>
      <c r="G256" s="263">
        <v>4683351.5999999996</v>
      </c>
      <c r="H256" s="259">
        <v>490000</v>
      </c>
      <c r="I256" s="259">
        <v>0</v>
      </c>
      <c r="J256" s="169">
        <v>4193351.5999999996</v>
      </c>
      <c r="K256" s="223">
        <f t="shared" si="7"/>
        <v>0.89537407355877363</v>
      </c>
      <c r="L256" s="157" t="s">
        <v>1347</v>
      </c>
    </row>
    <row r="257" spans="1:12" s="95" customFormat="1" ht="69" customHeight="1">
      <c r="A257" s="151">
        <v>252</v>
      </c>
      <c r="B257" s="157" t="s">
        <v>1344</v>
      </c>
      <c r="C257" s="183" t="s">
        <v>1455</v>
      </c>
      <c r="D257" s="157" t="s">
        <v>1442</v>
      </c>
      <c r="E257" s="271" t="s">
        <v>1456</v>
      </c>
      <c r="F257" s="273" t="s">
        <v>1457</v>
      </c>
      <c r="G257" s="263">
        <v>5289352.92</v>
      </c>
      <c r="H257" s="259">
        <v>374710.97</v>
      </c>
      <c r="I257" s="259">
        <v>0</v>
      </c>
      <c r="J257" s="169">
        <v>4914641.95</v>
      </c>
      <c r="K257" s="223">
        <f t="shared" si="7"/>
        <v>0.9291575026912744</v>
      </c>
      <c r="L257" s="157" t="s">
        <v>1347</v>
      </c>
    </row>
    <row r="258" spans="1:12" s="95" customFormat="1" ht="69" customHeight="1">
      <c r="A258" s="151">
        <v>253</v>
      </c>
      <c r="B258" s="157" t="s">
        <v>1344</v>
      </c>
      <c r="C258" s="183" t="s">
        <v>1458</v>
      </c>
      <c r="D258" s="157" t="s">
        <v>1363</v>
      </c>
      <c r="E258" s="272">
        <v>45537</v>
      </c>
      <c r="F258" s="269">
        <v>45603</v>
      </c>
      <c r="G258" s="263">
        <v>1973920</v>
      </c>
      <c r="H258" s="259">
        <v>1973920</v>
      </c>
      <c r="I258" s="259">
        <v>0</v>
      </c>
      <c r="J258" s="169">
        <v>0</v>
      </c>
      <c r="K258" s="223">
        <f t="shared" si="7"/>
        <v>0</v>
      </c>
      <c r="L258" s="157" t="s">
        <v>1347</v>
      </c>
    </row>
    <row r="259" spans="1:12" s="95" customFormat="1" ht="69" customHeight="1">
      <c r="A259" s="151">
        <v>254</v>
      </c>
      <c r="B259" s="157" t="s">
        <v>1344</v>
      </c>
      <c r="C259" s="183" t="s">
        <v>1459</v>
      </c>
      <c r="D259" s="157" t="s">
        <v>1346</v>
      </c>
      <c r="E259" s="273" t="s">
        <v>1436</v>
      </c>
      <c r="F259" s="271" t="s">
        <v>1382</v>
      </c>
      <c r="G259" s="263">
        <v>2699799.08</v>
      </c>
      <c r="H259" s="259">
        <v>2699799.08</v>
      </c>
      <c r="I259" s="259">
        <v>2699799</v>
      </c>
      <c r="J259" s="169">
        <v>2699799</v>
      </c>
      <c r="K259" s="223">
        <f t="shared" si="7"/>
        <v>0.99999997036816535</v>
      </c>
      <c r="L259" s="157" t="s">
        <v>1355</v>
      </c>
    </row>
    <row r="260" spans="1:12" s="95" customFormat="1" ht="69" customHeight="1">
      <c r="A260" s="151">
        <v>255</v>
      </c>
      <c r="B260" s="157" t="s">
        <v>1344</v>
      </c>
      <c r="C260" s="183" t="s">
        <v>1460</v>
      </c>
      <c r="D260" s="157" t="s">
        <v>1221</v>
      </c>
      <c r="E260" s="271" t="s">
        <v>1423</v>
      </c>
      <c r="F260" s="271" t="s">
        <v>1461</v>
      </c>
      <c r="G260" s="263">
        <v>2193672.81</v>
      </c>
      <c r="H260" s="259">
        <v>2193672.81</v>
      </c>
      <c r="I260" s="259">
        <v>1005522.8</v>
      </c>
      <c r="J260" s="169">
        <v>1005522.8</v>
      </c>
      <c r="K260" s="223">
        <f t="shared" si="7"/>
        <v>0.45837410000992812</v>
      </c>
      <c r="L260" s="157" t="s">
        <v>1347</v>
      </c>
    </row>
    <row r="261" spans="1:12" s="95" customFormat="1" ht="69" customHeight="1">
      <c r="A261" s="151">
        <v>256</v>
      </c>
      <c r="B261" s="157" t="s">
        <v>1344</v>
      </c>
      <c r="C261" s="183" t="s">
        <v>1462</v>
      </c>
      <c r="D261" s="157" t="s">
        <v>1376</v>
      </c>
      <c r="E261" s="269">
        <v>45627</v>
      </c>
      <c r="F261" s="273" t="s">
        <v>1463</v>
      </c>
      <c r="G261" s="263">
        <v>2492146.9</v>
      </c>
      <c r="H261" s="259">
        <v>2492146.9</v>
      </c>
      <c r="I261" s="259">
        <v>2492146</v>
      </c>
      <c r="J261" s="169">
        <v>2492146</v>
      </c>
      <c r="K261" s="223">
        <f t="shared" si="7"/>
        <v>0.99999963886559018</v>
      </c>
      <c r="L261" s="157" t="s">
        <v>1355</v>
      </c>
    </row>
    <row r="262" spans="1:12" s="95" customFormat="1" ht="69" customHeight="1">
      <c r="A262" s="151">
        <v>257</v>
      </c>
      <c r="B262" s="157" t="s">
        <v>1344</v>
      </c>
      <c r="C262" s="183" t="s">
        <v>1464</v>
      </c>
      <c r="D262" s="157" t="s">
        <v>1369</v>
      </c>
      <c r="E262" s="269">
        <v>45630</v>
      </c>
      <c r="F262" s="273" t="s">
        <v>1463</v>
      </c>
      <c r="G262" s="263">
        <v>2458266.2000000002</v>
      </c>
      <c r="H262" s="259">
        <v>2458266.2000000002</v>
      </c>
      <c r="I262" s="259">
        <v>2457947.2000000002</v>
      </c>
      <c r="J262" s="169">
        <v>2457947.2000000002</v>
      </c>
      <c r="K262" s="223">
        <f t="shared" si="7"/>
        <v>0.99987023374441708</v>
      </c>
      <c r="L262" s="157" t="s">
        <v>1355</v>
      </c>
    </row>
    <row r="263" spans="1:12" s="95" customFormat="1" ht="69" customHeight="1">
      <c r="A263" s="151">
        <v>258</v>
      </c>
      <c r="B263" s="157" t="s">
        <v>1344</v>
      </c>
      <c r="C263" s="183" t="s">
        <v>1465</v>
      </c>
      <c r="D263" s="157" t="s">
        <v>1190</v>
      </c>
      <c r="E263" s="273" t="s">
        <v>1466</v>
      </c>
      <c r="F263" s="273" t="s">
        <v>1444</v>
      </c>
      <c r="G263" s="263">
        <v>1500000</v>
      </c>
      <c r="H263" s="259">
        <v>1500000</v>
      </c>
      <c r="I263" s="259">
        <v>1500000</v>
      </c>
      <c r="J263" s="169">
        <v>1500000</v>
      </c>
      <c r="K263" s="223">
        <f t="shared" si="7"/>
        <v>1</v>
      </c>
      <c r="L263" s="157" t="s">
        <v>1355</v>
      </c>
    </row>
    <row r="264" spans="1:12" s="95" customFormat="1" ht="69" customHeight="1">
      <c r="A264" s="151">
        <v>259</v>
      </c>
      <c r="B264" s="157" t="s">
        <v>1344</v>
      </c>
      <c r="C264" s="183" t="s">
        <v>1467</v>
      </c>
      <c r="D264" s="157" t="s">
        <v>1389</v>
      </c>
      <c r="E264" s="269">
        <v>45326</v>
      </c>
      <c r="F264" s="273" t="s">
        <v>1382</v>
      </c>
      <c r="G264" s="263">
        <v>1433091.84</v>
      </c>
      <c r="H264" s="259">
        <v>1433091.84</v>
      </c>
      <c r="I264" s="259">
        <v>0</v>
      </c>
      <c r="J264" s="169">
        <v>0</v>
      </c>
      <c r="K264" s="223">
        <f t="shared" si="7"/>
        <v>0</v>
      </c>
      <c r="L264" s="157" t="s">
        <v>1347</v>
      </c>
    </row>
    <row r="265" spans="1:12" s="95" customFormat="1" ht="69" customHeight="1">
      <c r="A265" s="151">
        <v>260</v>
      </c>
      <c r="B265" s="157" t="s">
        <v>1344</v>
      </c>
      <c r="C265" s="183" t="s">
        <v>1468</v>
      </c>
      <c r="D265" s="157" t="s">
        <v>1219</v>
      </c>
      <c r="E265" s="271" t="s">
        <v>1436</v>
      </c>
      <c r="F265" s="271" t="s">
        <v>1382</v>
      </c>
      <c r="G265" s="263">
        <v>1478269.2</v>
      </c>
      <c r="H265" s="259">
        <v>1478269.2</v>
      </c>
      <c r="I265" s="259">
        <v>0</v>
      </c>
      <c r="J265" s="169">
        <v>0</v>
      </c>
      <c r="K265" s="223">
        <f t="shared" si="7"/>
        <v>0</v>
      </c>
      <c r="L265" s="157" t="s">
        <v>1347</v>
      </c>
    </row>
    <row r="266" spans="1:12" s="95" customFormat="1" ht="69" customHeight="1">
      <c r="A266" s="151">
        <v>261</v>
      </c>
      <c r="B266" s="157" t="s">
        <v>1344</v>
      </c>
      <c r="C266" s="183" t="s">
        <v>1469</v>
      </c>
      <c r="D266" s="157" t="s">
        <v>1389</v>
      </c>
      <c r="E266" s="272">
        <v>45478</v>
      </c>
      <c r="F266" s="272">
        <v>45544</v>
      </c>
      <c r="G266" s="263">
        <v>1422423.03</v>
      </c>
      <c r="H266" s="259">
        <v>1422423.03</v>
      </c>
      <c r="I266" s="259">
        <v>0</v>
      </c>
      <c r="J266" s="169">
        <v>0</v>
      </c>
      <c r="K266" s="223">
        <f t="shared" si="7"/>
        <v>0</v>
      </c>
      <c r="L266" s="157" t="s">
        <v>1347</v>
      </c>
    </row>
    <row r="267" spans="1:12" s="95" customFormat="1" ht="69" customHeight="1">
      <c r="A267" s="151">
        <v>262</v>
      </c>
      <c r="B267" s="157" t="s">
        <v>1344</v>
      </c>
      <c r="C267" s="183" t="s">
        <v>1470</v>
      </c>
      <c r="D267" s="157" t="s">
        <v>1352</v>
      </c>
      <c r="E267" s="271" t="s">
        <v>1466</v>
      </c>
      <c r="F267" s="273" t="s">
        <v>1444</v>
      </c>
      <c r="G267" s="263">
        <v>2456996</v>
      </c>
      <c r="H267" s="259">
        <v>2456996</v>
      </c>
      <c r="I267" s="259">
        <v>2456996</v>
      </c>
      <c r="J267" s="169">
        <v>2456996</v>
      </c>
      <c r="K267" s="223">
        <f t="shared" si="7"/>
        <v>1</v>
      </c>
      <c r="L267" s="157" t="s">
        <v>1355</v>
      </c>
    </row>
    <row r="268" spans="1:12" s="95" customFormat="1" ht="69" customHeight="1">
      <c r="A268" s="151">
        <v>263</v>
      </c>
      <c r="B268" s="157" t="s">
        <v>1344</v>
      </c>
      <c r="C268" s="183" t="s">
        <v>1471</v>
      </c>
      <c r="D268" s="157" t="s">
        <v>1418</v>
      </c>
      <c r="E268" s="272">
        <v>45478</v>
      </c>
      <c r="F268" s="272">
        <v>45544</v>
      </c>
      <c r="G268" s="263">
        <v>2994116.4</v>
      </c>
      <c r="H268" s="259">
        <v>2994116.4</v>
      </c>
      <c r="I268" s="259">
        <v>0</v>
      </c>
      <c r="J268" s="169">
        <v>0</v>
      </c>
      <c r="K268" s="223">
        <f t="shared" si="7"/>
        <v>0</v>
      </c>
      <c r="L268" s="157" t="s">
        <v>1347</v>
      </c>
    </row>
    <row r="269" spans="1:12" s="95" customFormat="1" ht="69" customHeight="1">
      <c r="A269" s="151">
        <v>264</v>
      </c>
      <c r="B269" s="157" t="s">
        <v>1344</v>
      </c>
      <c r="C269" s="183" t="s">
        <v>1472</v>
      </c>
      <c r="D269" s="157" t="s">
        <v>1361</v>
      </c>
      <c r="E269" s="272">
        <v>45479</v>
      </c>
      <c r="F269" s="272">
        <v>45514</v>
      </c>
      <c r="G269" s="263">
        <v>1492841</v>
      </c>
      <c r="H269" s="259">
        <v>1492841</v>
      </c>
      <c r="I269" s="259">
        <v>1468366</v>
      </c>
      <c r="J269" s="169">
        <v>1468366</v>
      </c>
      <c r="K269" s="223">
        <f t="shared" si="7"/>
        <v>0.98360508587317741</v>
      </c>
      <c r="L269" s="157" t="s">
        <v>1347</v>
      </c>
    </row>
    <row r="270" spans="1:12" s="95" customFormat="1" ht="69" customHeight="1">
      <c r="A270" s="151">
        <v>265</v>
      </c>
      <c r="B270" s="157" t="s">
        <v>1344</v>
      </c>
      <c r="C270" s="183" t="s">
        <v>1473</v>
      </c>
      <c r="D270" s="157" t="s">
        <v>1357</v>
      </c>
      <c r="E270" s="269">
        <v>45630</v>
      </c>
      <c r="F270" s="273" t="s">
        <v>1474</v>
      </c>
      <c r="G270" s="263">
        <v>2494597.4</v>
      </c>
      <c r="H270" s="259">
        <v>2494597.4</v>
      </c>
      <c r="I270" s="259">
        <v>0</v>
      </c>
      <c r="J270" s="169">
        <v>0</v>
      </c>
      <c r="K270" s="223">
        <f t="shared" si="7"/>
        <v>0</v>
      </c>
      <c r="L270" s="157" t="s">
        <v>1347</v>
      </c>
    </row>
    <row r="271" spans="1:12" s="95" customFormat="1" ht="69" customHeight="1">
      <c r="A271" s="151">
        <v>266</v>
      </c>
      <c r="B271" s="157" t="s">
        <v>1344</v>
      </c>
      <c r="C271" s="183" t="s">
        <v>1475</v>
      </c>
      <c r="D271" s="157" t="s">
        <v>1357</v>
      </c>
      <c r="E271" s="269">
        <v>45506</v>
      </c>
      <c r="F271" s="269">
        <v>45602</v>
      </c>
      <c r="G271" s="263">
        <v>2499550</v>
      </c>
      <c r="H271" s="259">
        <v>2499550</v>
      </c>
      <c r="I271" s="259">
        <v>2499550</v>
      </c>
      <c r="J271" s="169">
        <v>2499550</v>
      </c>
      <c r="K271" s="223">
        <f t="shared" si="7"/>
        <v>1</v>
      </c>
      <c r="L271" s="157" t="s">
        <v>1355</v>
      </c>
    </row>
    <row r="272" spans="1:12" s="95" customFormat="1" ht="69" customHeight="1">
      <c r="A272" s="151">
        <v>267</v>
      </c>
      <c r="B272" s="157" t="s">
        <v>1344</v>
      </c>
      <c r="C272" s="183" t="s">
        <v>1476</v>
      </c>
      <c r="D272" s="157" t="s">
        <v>1403</v>
      </c>
      <c r="E272" s="273" t="s">
        <v>1477</v>
      </c>
      <c r="F272" s="273" t="s">
        <v>1478</v>
      </c>
      <c r="G272" s="263">
        <v>2498568.66</v>
      </c>
      <c r="H272" s="259">
        <v>2498568.66</v>
      </c>
      <c r="I272" s="259">
        <v>1343778.8</v>
      </c>
      <c r="J272" s="169">
        <v>1343778.8</v>
      </c>
      <c r="K272" s="223">
        <f t="shared" si="7"/>
        <v>0.5378194409914675</v>
      </c>
      <c r="L272" s="157" t="s">
        <v>1347</v>
      </c>
    </row>
    <row r="273" spans="1:12" s="95" customFormat="1" ht="69" customHeight="1">
      <c r="A273" s="151">
        <v>268</v>
      </c>
      <c r="B273" s="157" t="s">
        <v>1344</v>
      </c>
      <c r="C273" s="183" t="s">
        <v>1479</v>
      </c>
      <c r="D273" s="157" t="s">
        <v>1357</v>
      </c>
      <c r="E273" s="271" t="s">
        <v>1436</v>
      </c>
      <c r="F273" s="271" t="s">
        <v>1382</v>
      </c>
      <c r="G273" s="263">
        <v>2499896</v>
      </c>
      <c r="H273" s="259">
        <v>2499896</v>
      </c>
      <c r="I273" s="259">
        <v>0</v>
      </c>
      <c r="J273" s="169">
        <v>0</v>
      </c>
      <c r="K273" s="223">
        <f t="shared" si="7"/>
        <v>0</v>
      </c>
      <c r="L273" s="157" t="s">
        <v>1480</v>
      </c>
    </row>
    <row r="274" spans="1:12" s="95" customFormat="1" ht="69" customHeight="1">
      <c r="A274" s="151">
        <v>269</v>
      </c>
      <c r="B274" s="157" t="s">
        <v>1344</v>
      </c>
      <c r="C274" s="183" t="s">
        <v>1481</v>
      </c>
      <c r="D274" s="157" t="s">
        <v>1369</v>
      </c>
      <c r="E274" s="271" t="s">
        <v>1482</v>
      </c>
      <c r="F274" s="271" t="s">
        <v>1452</v>
      </c>
      <c r="G274" s="263">
        <v>2595750</v>
      </c>
      <c r="H274" s="259">
        <v>2595750</v>
      </c>
      <c r="I274" s="259">
        <v>0</v>
      </c>
      <c r="J274" s="169">
        <v>0</v>
      </c>
      <c r="K274" s="223">
        <f t="shared" si="7"/>
        <v>0</v>
      </c>
      <c r="L274" s="157" t="s">
        <v>1480</v>
      </c>
    </row>
    <row r="275" spans="1:12" s="95" customFormat="1" ht="69" customHeight="1">
      <c r="A275" s="151">
        <v>270</v>
      </c>
      <c r="B275" s="157" t="s">
        <v>1344</v>
      </c>
      <c r="C275" s="183" t="s">
        <v>1483</v>
      </c>
      <c r="D275" s="157" t="s">
        <v>1369</v>
      </c>
      <c r="E275" s="271" t="s">
        <v>1482</v>
      </c>
      <c r="F275" s="271" t="s">
        <v>1452</v>
      </c>
      <c r="G275" s="263">
        <v>2551000</v>
      </c>
      <c r="H275" s="259">
        <v>2551000</v>
      </c>
      <c r="I275" s="259">
        <v>0</v>
      </c>
      <c r="J275" s="169">
        <v>0</v>
      </c>
      <c r="K275" s="223">
        <f t="shared" ref="K275:K301" si="8">J275/G275</f>
        <v>0</v>
      </c>
      <c r="L275" s="157" t="s">
        <v>1480</v>
      </c>
    </row>
    <row r="276" spans="1:12" s="95" customFormat="1" ht="69" customHeight="1">
      <c r="A276" s="151">
        <v>271</v>
      </c>
      <c r="B276" s="157" t="s">
        <v>1344</v>
      </c>
      <c r="C276" s="183" t="s">
        <v>1484</v>
      </c>
      <c r="D276" s="157" t="s">
        <v>1369</v>
      </c>
      <c r="E276" s="271" t="s">
        <v>1482</v>
      </c>
      <c r="F276" s="271" t="s">
        <v>1452</v>
      </c>
      <c r="G276" s="263">
        <v>1997762</v>
      </c>
      <c r="H276" s="259">
        <v>1997762</v>
      </c>
      <c r="I276" s="259">
        <v>0</v>
      </c>
      <c r="J276" s="169">
        <v>0</v>
      </c>
      <c r="K276" s="223">
        <f t="shared" si="8"/>
        <v>0</v>
      </c>
      <c r="L276" s="157" t="s">
        <v>1480</v>
      </c>
    </row>
    <row r="277" spans="1:12" s="95" customFormat="1" ht="69" customHeight="1">
      <c r="A277" s="151">
        <v>272</v>
      </c>
      <c r="B277" s="157" t="s">
        <v>1344</v>
      </c>
      <c r="C277" s="183" t="s">
        <v>1485</v>
      </c>
      <c r="D277" s="157" t="s">
        <v>1369</v>
      </c>
      <c r="E277" s="271" t="s">
        <v>1482</v>
      </c>
      <c r="F277" s="271" t="s">
        <v>1452</v>
      </c>
      <c r="G277" s="263">
        <v>2998789</v>
      </c>
      <c r="H277" s="259">
        <v>2998789</v>
      </c>
      <c r="I277" s="259">
        <v>0</v>
      </c>
      <c r="J277" s="169">
        <v>0</v>
      </c>
      <c r="K277" s="223">
        <f t="shared" si="8"/>
        <v>0</v>
      </c>
      <c r="L277" s="157" t="s">
        <v>1480</v>
      </c>
    </row>
    <row r="278" spans="1:12" s="95" customFormat="1" ht="69" customHeight="1">
      <c r="A278" s="151">
        <v>273</v>
      </c>
      <c r="B278" s="157" t="s">
        <v>1344</v>
      </c>
      <c r="C278" s="183" t="s">
        <v>1486</v>
      </c>
      <c r="D278" s="157" t="s">
        <v>1418</v>
      </c>
      <c r="E278" s="271" t="s">
        <v>1487</v>
      </c>
      <c r="F278" s="271" t="s">
        <v>1488</v>
      </c>
      <c r="G278" s="263">
        <v>2500000</v>
      </c>
      <c r="H278" s="259">
        <v>2500000</v>
      </c>
      <c r="I278" s="259">
        <v>0</v>
      </c>
      <c r="J278" s="169">
        <v>0</v>
      </c>
      <c r="K278" s="223">
        <f t="shared" si="8"/>
        <v>0</v>
      </c>
      <c r="L278" s="157" t="s">
        <v>1480</v>
      </c>
    </row>
    <row r="279" spans="1:12" s="95" customFormat="1" ht="69" customHeight="1">
      <c r="A279" s="151">
        <v>274</v>
      </c>
      <c r="B279" s="157" t="s">
        <v>1344</v>
      </c>
      <c r="C279" s="183" t="s">
        <v>1489</v>
      </c>
      <c r="D279" s="157" t="s">
        <v>1221</v>
      </c>
      <c r="E279" s="271" t="s">
        <v>1487</v>
      </c>
      <c r="F279" s="271" t="s">
        <v>1488</v>
      </c>
      <c r="G279" s="263">
        <v>2675892</v>
      </c>
      <c r="H279" s="259">
        <v>2675892</v>
      </c>
      <c r="I279" s="259">
        <v>0</v>
      </c>
      <c r="J279" s="169">
        <v>0</v>
      </c>
      <c r="K279" s="223">
        <f t="shared" si="8"/>
        <v>0</v>
      </c>
      <c r="L279" s="157" t="s">
        <v>1480</v>
      </c>
    </row>
    <row r="280" spans="1:12" s="95" customFormat="1" ht="69" customHeight="1">
      <c r="A280" s="151">
        <v>275</v>
      </c>
      <c r="B280" s="157" t="s">
        <v>1344</v>
      </c>
      <c r="C280" s="183" t="s">
        <v>1490</v>
      </c>
      <c r="D280" s="157" t="s">
        <v>1491</v>
      </c>
      <c r="E280" s="271" t="s">
        <v>1492</v>
      </c>
      <c r="F280" s="271" t="s">
        <v>1493</v>
      </c>
      <c r="G280" s="263">
        <v>23300000</v>
      </c>
      <c r="H280" s="259">
        <v>23300000</v>
      </c>
      <c r="I280" s="259">
        <v>0</v>
      </c>
      <c r="J280" s="169">
        <v>0</v>
      </c>
      <c r="K280" s="223">
        <f t="shared" si="8"/>
        <v>0</v>
      </c>
      <c r="L280" s="157" t="s">
        <v>1494</v>
      </c>
    </row>
    <row r="281" spans="1:12" s="95" customFormat="1" ht="69" customHeight="1">
      <c r="A281" s="151">
        <v>276</v>
      </c>
      <c r="B281" s="157" t="s">
        <v>1344</v>
      </c>
      <c r="C281" s="183" t="s">
        <v>1495</v>
      </c>
      <c r="D281" s="157" t="s">
        <v>1209</v>
      </c>
      <c r="E281" s="271"/>
      <c r="F281" s="271"/>
      <c r="G281" s="263">
        <v>1500000</v>
      </c>
      <c r="H281" s="259">
        <v>1500000</v>
      </c>
      <c r="I281" s="259">
        <v>0</v>
      </c>
      <c r="J281" s="169">
        <v>0</v>
      </c>
      <c r="K281" s="223">
        <f t="shared" si="8"/>
        <v>0</v>
      </c>
      <c r="L281" s="157" t="s">
        <v>1496</v>
      </c>
    </row>
    <row r="282" spans="1:12" s="95" customFormat="1" ht="69" customHeight="1">
      <c r="A282" s="151">
        <v>277</v>
      </c>
      <c r="B282" s="157" t="s">
        <v>1344</v>
      </c>
      <c r="C282" s="183" t="s">
        <v>1497</v>
      </c>
      <c r="D282" s="157" t="s">
        <v>1498</v>
      </c>
      <c r="E282" s="271"/>
      <c r="F282" s="271"/>
      <c r="G282" s="263">
        <v>3500000</v>
      </c>
      <c r="H282" s="259">
        <v>3500000</v>
      </c>
      <c r="I282" s="259">
        <v>0</v>
      </c>
      <c r="J282" s="169">
        <v>0</v>
      </c>
      <c r="K282" s="223">
        <f t="shared" si="8"/>
        <v>0</v>
      </c>
      <c r="L282" s="157" t="s">
        <v>1496</v>
      </c>
    </row>
    <row r="283" spans="1:12" s="95" customFormat="1" ht="69" customHeight="1">
      <c r="A283" s="151">
        <v>278</v>
      </c>
      <c r="B283" s="157" t="s">
        <v>1344</v>
      </c>
      <c r="C283" s="183" t="s">
        <v>1499</v>
      </c>
      <c r="D283" s="157" t="s">
        <v>1491</v>
      </c>
      <c r="E283" s="271"/>
      <c r="F283" s="271"/>
      <c r="G283" s="263">
        <v>5000000</v>
      </c>
      <c r="H283" s="259">
        <v>5000000</v>
      </c>
      <c r="I283" s="259">
        <v>0</v>
      </c>
      <c r="J283" s="169">
        <v>0</v>
      </c>
      <c r="K283" s="223">
        <f t="shared" si="8"/>
        <v>0</v>
      </c>
      <c r="L283" s="157" t="s">
        <v>1496</v>
      </c>
    </row>
    <row r="284" spans="1:12" s="95" customFormat="1" ht="69" customHeight="1">
      <c r="A284" s="151">
        <v>279</v>
      </c>
      <c r="B284" s="157" t="s">
        <v>1344</v>
      </c>
      <c r="C284" s="183" t="s">
        <v>1500</v>
      </c>
      <c r="D284" s="157" t="s">
        <v>1491</v>
      </c>
      <c r="E284" s="271"/>
      <c r="F284" s="271"/>
      <c r="G284" s="263">
        <v>20000000</v>
      </c>
      <c r="H284" s="259">
        <v>20000000</v>
      </c>
      <c r="I284" s="259">
        <v>20000000</v>
      </c>
      <c r="J284" s="169">
        <v>20000000</v>
      </c>
      <c r="K284" s="223">
        <f t="shared" si="8"/>
        <v>1</v>
      </c>
      <c r="L284" s="157" t="s">
        <v>1501</v>
      </c>
    </row>
    <row r="285" spans="1:12" s="95" customFormat="1" ht="69" customHeight="1">
      <c r="A285" s="151">
        <v>280</v>
      </c>
      <c r="B285" s="157" t="s">
        <v>1344</v>
      </c>
      <c r="C285" s="183" t="s">
        <v>1502</v>
      </c>
      <c r="D285" s="157" t="s">
        <v>1491</v>
      </c>
      <c r="E285" s="271"/>
      <c r="F285" s="271"/>
      <c r="G285" s="263">
        <v>4800000</v>
      </c>
      <c r="H285" s="259">
        <v>4800000</v>
      </c>
      <c r="I285" s="259">
        <v>0</v>
      </c>
      <c r="J285" s="169">
        <v>0</v>
      </c>
      <c r="K285" s="223">
        <f t="shared" si="8"/>
        <v>0</v>
      </c>
      <c r="L285" s="157" t="s">
        <v>1496</v>
      </c>
    </row>
    <row r="286" spans="1:12" s="95" customFormat="1" ht="69" customHeight="1">
      <c r="A286" s="151">
        <v>281</v>
      </c>
      <c r="B286" s="157" t="s">
        <v>1344</v>
      </c>
      <c r="C286" s="183" t="s">
        <v>1503</v>
      </c>
      <c r="D286" s="157" t="s">
        <v>1491</v>
      </c>
      <c r="E286" s="271"/>
      <c r="F286" s="271"/>
      <c r="G286" s="263">
        <v>30885041</v>
      </c>
      <c r="H286" s="259">
        <v>30885041</v>
      </c>
      <c r="I286" s="259">
        <v>0</v>
      </c>
      <c r="J286" s="169">
        <v>0</v>
      </c>
      <c r="K286" s="223">
        <f t="shared" si="8"/>
        <v>0</v>
      </c>
      <c r="L286" s="157" t="s">
        <v>1496</v>
      </c>
    </row>
    <row r="287" spans="1:12" s="95" customFormat="1" ht="69" customHeight="1">
      <c r="A287" s="151">
        <v>282</v>
      </c>
      <c r="B287" s="157" t="s">
        <v>1344</v>
      </c>
      <c r="C287" s="183" t="s">
        <v>1504</v>
      </c>
      <c r="D287" s="157" t="s">
        <v>1209</v>
      </c>
      <c r="E287" s="271"/>
      <c r="F287" s="271"/>
      <c r="G287" s="263">
        <v>1991557.6</v>
      </c>
      <c r="H287" s="259">
        <v>1991557.6</v>
      </c>
      <c r="I287" s="259">
        <v>0</v>
      </c>
      <c r="J287" s="169">
        <v>0</v>
      </c>
      <c r="K287" s="223">
        <f t="shared" si="8"/>
        <v>0</v>
      </c>
      <c r="L287" s="157" t="s">
        <v>1347</v>
      </c>
    </row>
    <row r="288" spans="1:12" s="95" customFormat="1" ht="69" customHeight="1">
      <c r="A288" s="151">
        <v>283</v>
      </c>
      <c r="B288" s="157" t="s">
        <v>1344</v>
      </c>
      <c r="C288" s="183" t="s">
        <v>1505</v>
      </c>
      <c r="D288" s="157" t="s">
        <v>1209</v>
      </c>
      <c r="E288" s="271" t="s">
        <v>1466</v>
      </c>
      <c r="F288" s="273" t="s">
        <v>1444</v>
      </c>
      <c r="G288" s="263">
        <v>2085416.97</v>
      </c>
      <c r="H288" s="259">
        <v>2085416.97</v>
      </c>
      <c r="I288" s="259">
        <v>0</v>
      </c>
      <c r="J288" s="169">
        <v>0</v>
      </c>
      <c r="K288" s="223">
        <f t="shared" si="8"/>
        <v>0</v>
      </c>
      <c r="L288" s="157" t="s">
        <v>1347</v>
      </c>
    </row>
    <row r="289" spans="1:13" s="95" customFormat="1" ht="69" customHeight="1">
      <c r="A289" s="151">
        <v>284</v>
      </c>
      <c r="B289" s="157" t="s">
        <v>1344</v>
      </c>
      <c r="C289" s="183" t="s">
        <v>1506</v>
      </c>
      <c r="D289" s="157" t="s">
        <v>1219</v>
      </c>
      <c r="E289" s="271" t="s">
        <v>1466</v>
      </c>
      <c r="F289" s="273" t="s">
        <v>1444</v>
      </c>
      <c r="G289" s="263">
        <v>2500000</v>
      </c>
      <c r="H289" s="259">
        <v>2500000</v>
      </c>
      <c r="I289" s="259">
        <v>0</v>
      </c>
      <c r="J289" s="169">
        <v>0</v>
      </c>
      <c r="K289" s="223">
        <f t="shared" si="8"/>
        <v>0</v>
      </c>
      <c r="L289" s="157" t="s">
        <v>1347</v>
      </c>
    </row>
    <row r="290" spans="1:13" s="95" customFormat="1" ht="69" customHeight="1">
      <c r="A290" s="151">
        <v>285</v>
      </c>
      <c r="B290" s="157" t="s">
        <v>1344</v>
      </c>
      <c r="C290" s="183" t="s">
        <v>1507</v>
      </c>
      <c r="D290" s="157" t="s">
        <v>1508</v>
      </c>
      <c r="E290" s="272">
        <v>45515</v>
      </c>
      <c r="F290" s="272">
        <v>45933</v>
      </c>
      <c r="G290" s="263">
        <v>3000000</v>
      </c>
      <c r="H290" s="259">
        <v>3000000</v>
      </c>
      <c r="I290" s="259">
        <v>0</v>
      </c>
      <c r="J290" s="169">
        <v>0</v>
      </c>
      <c r="K290" s="223">
        <f t="shared" si="8"/>
        <v>0</v>
      </c>
      <c r="L290" s="157" t="s">
        <v>1347</v>
      </c>
    </row>
    <row r="291" spans="1:13" s="95" customFormat="1" ht="69" customHeight="1">
      <c r="A291" s="151">
        <v>286</v>
      </c>
      <c r="B291" s="157" t="s">
        <v>1344</v>
      </c>
      <c r="C291" s="183" t="s">
        <v>1509</v>
      </c>
      <c r="D291" s="157" t="s">
        <v>1221</v>
      </c>
      <c r="E291" s="271" t="s">
        <v>1466</v>
      </c>
      <c r="F291" s="273" t="s">
        <v>1444</v>
      </c>
      <c r="G291" s="263">
        <v>3166122.48</v>
      </c>
      <c r="H291" s="259">
        <v>3166123.48</v>
      </c>
      <c r="I291" s="259">
        <v>0</v>
      </c>
      <c r="J291" s="169">
        <v>0</v>
      </c>
      <c r="K291" s="223">
        <f t="shared" si="8"/>
        <v>0</v>
      </c>
      <c r="L291" s="157" t="s">
        <v>1347</v>
      </c>
    </row>
    <row r="292" spans="1:13" s="95" customFormat="1" ht="69" customHeight="1">
      <c r="A292" s="151">
        <v>287</v>
      </c>
      <c r="B292" s="157" t="s">
        <v>1344</v>
      </c>
      <c r="C292" s="183" t="s">
        <v>1510</v>
      </c>
      <c r="D292" s="157" t="s">
        <v>1511</v>
      </c>
      <c r="E292" s="272">
        <v>45149</v>
      </c>
      <c r="F292" s="273" t="s">
        <v>1414</v>
      </c>
      <c r="G292" s="263">
        <v>6299959</v>
      </c>
      <c r="H292" s="259">
        <v>6299959</v>
      </c>
      <c r="I292" s="259">
        <v>0</v>
      </c>
      <c r="J292" s="169">
        <v>0</v>
      </c>
      <c r="K292" s="223">
        <f t="shared" si="8"/>
        <v>0</v>
      </c>
      <c r="L292" s="157" t="s">
        <v>1347</v>
      </c>
    </row>
    <row r="293" spans="1:13" s="95" customFormat="1" ht="69" customHeight="1">
      <c r="A293" s="151">
        <v>288</v>
      </c>
      <c r="B293" s="157" t="s">
        <v>1344</v>
      </c>
      <c r="C293" s="183" t="s">
        <v>1512</v>
      </c>
      <c r="D293" s="157" t="s">
        <v>1219</v>
      </c>
      <c r="E293" s="269">
        <v>45149</v>
      </c>
      <c r="F293" s="273" t="s">
        <v>1414</v>
      </c>
      <c r="G293" s="263">
        <v>3000000</v>
      </c>
      <c r="H293" s="259">
        <v>3000000</v>
      </c>
      <c r="I293" s="259">
        <v>0</v>
      </c>
      <c r="J293" s="169">
        <v>0</v>
      </c>
      <c r="K293" s="223">
        <f t="shared" si="8"/>
        <v>0</v>
      </c>
      <c r="L293" s="157" t="s">
        <v>1347</v>
      </c>
    </row>
    <row r="294" spans="1:13" s="95" customFormat="1" ht="69" customHeight="1">
      <c r="A294" s="151">
        <v>289</v>
      </c>
      <c r="B294" s="157" t="s">
        <v>1344</v>
      </c>
      <c r="C294" s="183" t="s">
        <v>1513</v>
      </c>
      <c r="D294" s="157" t="s">
        <v>1418</v>
      </c>
      <c r="E294" s="272">
        <v>45536</v>
      </c>
      <c r="F294" s="269">
        <v>45478</v>
      </c>
      <c r="G294" s="263">
        <v>1985419</v>
      </c>
      <c r="H294" s="259">
        <v>1985419</v>
      </c>
      <c r="I294" s="259">
        <v>0</v>
      </c>
      <c r="J294" s="169">
        <v>0</v>
      </c>
      <c r="K294" s="223">
        <f t="shared" si="8"/>
        <v>0</v>
      </c>
      <c r="L294" s="157" t="s">
        <v>1347</v>
      </c>
    </row>
    <row r="295" spans="1:13" s="95" customFormat="1" ht="69" customHeight="1">
      <c r="A295" s="151">
        <v>290</v>
      </c>
      <c r="B295" s="157" t="s">
        <v>1344</v>
      </c>
      <c r="C295" s="183" t="s">
        <v>1514</v>
      </c>
      <c r="D295" s="157" t="s">
        <v>1221</v>
      </c>
      <c r="E295" s="272">
        <v>45840</v>
      </c>
      <c r="F295" s="272">
        <v>45967</v>
      </c>
      <c r="G295" s="263">
        <v>6500000</v>
      </c>
      <c r="H295" s="259">
        <v>6500000</v>
      </c>
      <c r="I295" s="259">
        <v>0</v>
      </c>
      <c r="J295" s="169">
        <v>0</v>
      </c>
      <c r="K295" s="223">
        <f t="shared" si="8"/>
        <v>0</v>
      </c>
      <c r="L295" s="157" t="s">
        <v>1347</v>
      </c>
    </row>
    <row r="296" spans="1:13" s="95" customFormat="1" ht="69" customHeight="1">
      <c r="A296" s="151">
        <v>291</v>
      </c>
      <c r="B296" s="157" t="s">
        <v>1344</v>
      </c>
      <c r="C296" s="183" t="s">
        <v>1515</v>
      </c>
      <c r="D296" s="157" t="s">
        <v>1369</v>
      </c>
      <c r="E296" s="271" t="s">
        <v>1393</v>
      </c>
      <c r="F296" s="273" t="s">
        <v>1394</v>
      </c>
      <c r="G296" s="263">
        <v>1289366.95</v>
      </c>
      <c r="H296" s="259">
        <v>1289366.95</v>
      </c>
      <c r="I296" s="259">
        <v>0</v>
      </c>
      <c r="J296" s="169">
        <v>0</v>
      </c>
      <c r="K296" s="223">
        <f t="shared" si="8"/>
        <v>0</v>
      </c>
      <c r="L296" s="157" t="s">
        <v>1347</v>
      </c>
    </row>
    <row r="297" spans="1:13" s="95" customFormat="1" ht="69" customHeight="1">
      <c r="A297" s="151">
        <v>292</v>
      </c>
      <c r="B297" s="157" t="s">
        <v>1344</v>
      </c>
      <c r="C297" s="183" t="s">
        <v>1516</v>
      </c>
      <c r="D297" s="157" t="s">
        <v>1369</v>
      </c>
      <c r="E297" s="271" t="s">
        <v>1353</v>
      </c>
      <c r="F297" s="269">
        <v>45540</v>
      </c>
      <c r="G297" s="263">
        <v>4756532.5999999996</v>
      </c>
      <c r="H297" s="259">
        <v>6000000</v>
      </c>
      <c r="I297" s="259">
        <v>0</v>
      </c>
      <c r="J297" s="169">
        <v>0</v>
      </c>
      <c r="K297" s="223">
        <f t="shared" si="8"/>
        <v>0</v>
      </c>
      <c r="L297" s="157" t="s">
        <v>1347</v>
      </c>
    </row>
    <row r="298" spans="1:13" s="95" customFormat="1" ht="69" customHeight="1">
      <c r="A298" s="151">
        <v>293</v>
      </c>
      <c r="B298" s="157" t="s">
        <v>1344</v>
      </c>
      <c r="C298" s="183" t="s">
        <v>1517</v>
      </c>
      <c r="D298" s="157" t="s">
        <v>1518</v>
      </c>
      <c r="E298" s="271" t="s">
        <v>1423</v>
      </c>
      <c r="F298" s="269">
        <v>45540</v>
      </c>
      <c r="G298" s="263">
        <v>8258997</v>
      </c>
      <c r="H298" s="259">
        <v>8258997</v>
      </c>
      <c r="I298" s="259">
        <v>0</v>
      </c>
      <c r="J298" s="169">
        <v>0</v>
      </c>
      <c r="K298" s="223">
        <f t="shared" si="8"/>
        <v>0</v>
      </c>
      <c r="L298" s="157" t="s">
        <v>1347</v>
      </c>
    </row>
    <row r="299" spans="1:13" s="95" customFormat="1" ht="69" customHeight="1">
      <c r="A299" s="151">
        <v>294</v>
      </c>
      <c r="B299" s="157" t="s">
        <v>1344</v>
      </c>
      <c r="C299" s="183" t="s">
        <v>1519</v>
      </c>
      <c r="D299" s="157" t="s">
        <v>1133</v>
      </c>
      <c r="E299" s="271"/>
      <c r="F299" s="271"/>
      <c r="G299" s="263">
        <v>2699999.59</v>
      </c>
      <c r="H299" s="259">
        <v>2699999.59</v>
      </c>
      <c r="I299" s="259">
        <v>0</v>
      </c>
      <c r="J299" s="169">
        <v>0</v>
      </c>
      <c r="K299" s="223">
        <f t="shared" si="8"/>
        <v>0</v>
      </c>
      <c r="L299" s="157" t="s">
        <v>1496</v>
      </c>
    </row>
    <row r="300" spans="1:13" s="95" customFormat="1" ht="69" customHeight="1">
      <c r="A300" s="151">
        <v>295</v>
      </c>
      <c r="B300" s="157" t="s">
        <v>1344</v>
      </c>
      <c r="C300" s="183" t="s">
        <v>1520</v>
      </c>
      <c r="D300" s="157" t="s">
        <v>1352</v>
      </c>
      <c r="E300" s="273" t="s">
        <v>1353</v>
      </c>
      <c r="F300" s="269">
        <v>45540</v>
      </c>
      <c r="G300" s="263">
        <v>2000000</v>
      </c>
      <c r="H300" s="259">
        <v>2000000</v>
      </c>
      <c r="I300" s="259"/>
      <c r="J300" s="169">
        <v>0</v>
      </c>
      <c r="K300" s="223">
        <f t="shared" si="8"/>
        <v>0</v>
      </c>
      <c r="L300" s="157" t="s">
        <v>1347</v>
      </c>
    </row>
    <row r="301" spans="1:13" s="95" customFormat="1" ht="69" customHeight="1">
      <c r="A301" s="151">
        <v>296</v>
      </c>
      <c r="B301" s="157" t="s">
        <v>1344</v>
      </c>
      <c r="C301" s="183" t="s">
        <v>1521</v>
      </c>
      <c r="D301" s="157" t="s">
        <v>1224</v>
      </c>
      <c r="E301" s="271"/>
      <c r="F301" s="271"/>
      <c r="G301" s="263">
        <v>6500000</v>
      </c>
      <c r="H301" s="259">
        <v>6500000</v>
      </c>
      <c r="I301" s="259">
        <v>0</v>
      </c>
      <c r="J301" s="169">
        <v>0</v>
      </c>
      <c r="K301" s="223">
        <f t="shared" si="8"/>
        <v>0</v>
      </c>
      <c r="L301" s="157" t="s">
        <v>1496</v>
      </c>
    </row>
    <row r="302" spans="1:13" s="95" customFormat="1" ht="69" customHeight="1">
      <c r="A302" s="151">
        <v>297</v>
      </c>
      <c r="B302" s="157" t="s">
        <v>1344</v>
      </c>
      <c r="C302" s="183" t="s">
        <v>1522</v>
      </c>
      <c r="D302" s="157" t="s">
        <v>1523</v>
      </c>
      <c r="E302" s="271"/>
      <c r="F302" s="271"/>
      <c r="G302" s="263">
        <v>2500000</v>
      </c>
      <c r="H302" s="259">
        <v>2500000</v>
      </c>
      <c r="I302" s="259">
        <v>0</v>
      </c>
      <c r="J302" s="169">
        <v>0</v>
      </c>
      <c r="K302" s="223">
        <f>J302/G302</f>
        <v>0</v>
      </c>
      <c r="L302" s="157" t="s">
        <v>1496</v>
      </c>
    </row>
    <row r="303" spans="1:13" s="95" customFormat="1" ht="69" customHeight="1">
      <c r="A303" s="151">
        <v>298</v>
      </c>
      <c r="B303" s="157" t="s">
        <v>1344</v>
      </c>
      <c r="C303" s="183" t="s">
        <v>1524</v>
      </c>
      <c r="D303" s="157" t="s">
        <v>1525</v>
      </c>
      <c r="E303" s="272">
        <v>45840</v>
      </c>
      <c r="F303" s="272">
        <v>45967</v>
      </c>
      <c r="G303" s="263">
        <v>7500000</v>
      </c>
      <c r="H303" s="259">
        <v>7500000</v>
      </c>
      <c r="I303" s="259">
        <v>0</v>
      </c>
      <c r="J303" s="169">
        <v>0</v>
      </c>
      <c r="K303" s="223">
        <f>J303/G303</f>
        <v>0</v>
      </c>
      <c r="L303" s="157" t="s">
        <v>1347</v>
      </c>
    </row>
    <row r="304" spans="1:13" s="275" customFormat="1" ht="70.349999999999994" customHeight="1">
      <c r="A304" s="151">
        <v>299</v>
      </c>
      <c r="B304" s="270" t="s">
        <v>1526</v>
      </c>
      <c r="C304" s="316" t="s">
        <v>1628</v>
      </c>
      <c r="D304" s="278" t="s">
        <v>1318</v>
      </c>
      <c r="E304" s="280">
        <v>45474</v>
      </c>
      <c r="F304" s="280">
        <v>45838</v>
      </c>
      <c r="G304" s="279" t="s">
        <v>1379</v>
      </c>
      <c r="H304" s="317">
        <f>'[1]Development Exp. '!D302</f>
        <v>0</v>
      </c>
      <c r="I304" s="317">
        <f>H304</f>
        <v>0</v>
      </c>
      <c r="J304" s="317">
        <f>I304</f>
        <v>0</v>
      </c>
      <c r="K304" s="223">
        <v>0</v>
      </c>
      <c r="L304" s="318" t="s">
        <v>1527</v>
      </c>
      <c r="M304" s="274"/>
    </row>
    <row r="305" spans="1:13" s="275" customFormat="1" ht="70.349999999999994" customHeight="1">
      <c r="A305" s="151">
        <v>300</v>
      </c>
      <c r="B305" s="270" t="s">
        <v>1526</v>
      </c>
      <c r="C305" s="316" t="s">
        <v>1629</v>
      </c>
      <c r="D305" s="278" t="s">
        <v>1318</v>
      </c>
      <c r="E305" s="281">
        <v>45694</v>
      </c>
      <c r="F305" s="281">
        <v>45814</v>
      </c>
      <c r="G305" s="279">
        <v>2399512</v>
      </c>
      <c r="H305" s="317">
        <f>'[1]Development Exp. '!D303</f>
        <v>0</v>
      </c>
      <c r="I305" s="317">
        <f t="shared" ref="I305:J346" si="9">H305</f>
        <v>0</v>
      </c>
      <c r="J305" s="317">
        <f t="shared" si="9"/>
        <v>0</v>
      </c>
      <c r="K305" s="223">
        <f>J305/G305</f>
        <v>0</v>
      </c>
      <c r="L305" s="318" t="s">
        <v>1528</v>
      </c>
      <c r="M305" s="274"/>
    </row>
    <row r="306" spans="1:13" s="275" customFormat="1" ht="70.349999999999994" customHeight="1">
      <c r="A306" s="151">
        <v>301</v>
      </c>
      <c r="B306" s="270" t="s">
        <v>1526</v>
      </c>
      <c r="C306" s="316" t="s">
        <v>1630</v>
      </c>
      <c r="D306" s="278" t="s">
        <v>1318</v>
      </c>
      <c r="E306" s="281"/>
      <c r="F306" s="281"/>
      <c r="G306" s="279"/>
      <c r="H306" s="317">
        <f>'[1]Development Exp. '!D304</f>
        <v>0</v>
      </c>
      <c r="I306" s="317">
        <f t="shared" si="9"/>
        <v>0</v>
      </c>
      <c r="J306" s="317">
        <f t="shared" si="9"/>
        <v>0</v>
      </c>
      <c r="K306" s="223">
        <v>0</v>
      </c>
      <c r="L306" s="318" t="s">
        <v>1528</v>
      </c>
      <c r="M306" s="274"/>
    </row>
    <row r="307" spans="1:13" s="275" customFormat="1" ht="70.349999999999994" customHeight="1">
      <c r="A307" s="151">
        <v>302</v>
      </c>
      <c r="B307" s="270" t="s">
        <v>1526</v>
      </c>
      <c r="C307" s="316" t="s">
        <v>1631</v>
      </c>
      <c r="D307" s="278" t="s">
        <v>1197</v>
      </c>
      <c r="E307" s="281">
        <v>45694</v>
      </c>
      <c r="F307" s="281">
        <v>45814</v>
      </c>
      <c r="G307" s="279">
        <v>3633763</v>
      </c>
      <c r="H307" s="317">
        <f>'[1]Development Exp. '!D305</f>
        <v>0</v>
      </c>
      <c r="I307" s="317">
        <f t="shared" si="9"/>
        <v>0</v>
      </c>
      <c r="J307" s="317">
        <f t="shared" si="9"/>
        <v>0</v>
      </c>
      <c r="K307" s="223">
        <f t="shared" ref="K307:K369" si="10">J307/G307</f>
        <v>0</v>
      </c>
      <c r="L307" s="318" t="s">
        <v>1529</v>
      </c>
      <c r="M307" s="274"/>
    </row>
    <row r="308" spans="1:13" s="275" customFormat="1" ht="70.349999999999994" customHeight="1">
      <c r="A308" s="151">
        <v>303</v>
      </c>
      <c r="B308" s="270" t="s">
        <v>1526</v>
      </c>
      <c r="C308" s="316" t="s">
        <v>1632</v>
      </c>
      <c r="D308" s="278" t="s">
        <v>1197</v>
      </c>
      <c r="E308" s="281"/>
      <c r="F308" s="281"/>
      <c r="G308" s="279"/>
      <c r="H308" s="317">
        <f>'[1]Development Exp. '!D306</f>
        <v>0</v>
      </c>
      <c r="I308" s="317">
        <f t="shared" si="9"/>
        <v>0</v>
      </c>
      <c r="J308" s="317">
        <f t="shared" si="9"/>
        <v>0</v>
      </c>
      <c r="K308" s="223">
        <v>0</v>
      </c>
      <c r="L308" s="318" t="s">
        <v>1528</v>
      </c>
      <c r="M308" s="274"/>
    </row>
    <row r="309" spans="1:13" s="275" customFormat="1" ht="70.349999999999994" customHeight="1">
      <c r="A309" s="151">
        <v>304</v>
      </c>
      <c r="B309" s="270" t="s">
        <v>1526</v>
      </c>
      <c r="C309" s="316" t="s">
        <v>1633</v>
      </c>
      <c r="D309" s="278" t="s">
        <v>1530</v>
      </c>
      <c r="E309" s="281"/>
      <c r="F309" s="281"/>
      <c r="G309" s="279"/>
      <c r="H309" s="317">
        <f>'[1]Development Exp. '!D307</f>
        <v>0</v>
      </c>
      <c r="I309" s="317">
        <f t="shared" si="9"/>
        <v>0</v>
      </c>
      <c r="J309" s="317">
        <f t="shared" si="9"/>
        <v>0</v>
      </c>
      <c r="K309" s="223">
        <v>0</v>
      </c>
      <c r="L309" s="318" t="s">
        <v>1528</v>
      </c>
      <c r="M309" s="274"/>
    </row>
    <row r="310" spans="1:13" s="275" customFormat="1" ht="70.349999999999994" customHeight="1">
      <c r="A310" s="151">
        <v>305</v>
      </c>
      <c r="B310" s="270" t="s">
        <v>1526</v>
      </c>
      <c r="C310" s="316" t="s">
        <v>1634</v>
      </c>
      <c r="D310" s="278" t="s">
        <v>1221</v>
      </c>
      <c r="E310" s="281">
        <v>45694</v>
      </c>
      <c r="F310" s="281">
        <v>45814</v>
      </c>
      <c r="G310" s="279">
        <v>6918240</v>
      </c>
      <c r="H310" s="317">
        <f>'[1]Development Exp. '!D308</f>
        <v>0</v>
      </c>
      <c r="I310" s="317">
        <f t="shared" si="9"/>
        <v>0</v>
      </c>
      <c r="J310" s="317">
        <f t="shared" si="9"/>
        <v>0</v>
      </c>
      <c r="K310" s="223">
        <f t="shared" si="10"/>
        <v>0</v>
      </c>
      <c r="L310" s="318" t="s">
        <v>1529</v>
      </c>
      <c r="M310" s="274"/>
    </row>
    <row r="311" spans="1:13" s="275" customFormat="1" ht="70.349999999999994" customHeight="1">
      <c r="A311" s="151">
        <v>306</v>
      </c>
      <c r="B311" s="270" t="s">
        <v>1526</v>
      </c>
      <c r="C311" s="316" t="s">
        <v>1635</v>
      </c>
      <c r="D311" s="278" t="s">
        <v>1391</v>
      </c>
      <c r="E311" s="281"/>
      <c r="F311" s="281"/>
      <c r="G311" s="279"/>
      <c r="H311" s="317">
        <f>'[1]Development Exp. '!D309</f>
        <v>0</v>
      </c>
      <c r="I311" s="317">
        <f t="shared" si="9"/>
        <v>0</v>
      </c>
      <c r="J311" s="317">
        <f t="shared" si="9"/>
        <v>0</v>
      </c>
      <c r="K311" s="223">
        <v>0</v>
      </c>
      <c r="L311" s="318" t="s">
        <v>1528</v>
      </c>
      <c r="M311" s="274"/>
    </row>
    <row r="312" spans="1:13" s="275" customFormat="1" ht="70.349999999999994" customHeight="1">
      <c r="A312" s="151">
        <v>307</v>
      </c>
      <c r="B312" s="270" t="s">
        <v>1526</v>
      </c>
      <c r="C312" s="316" t="s">
        <v>1636</v>
      </c>
      <c r="D312" s="278" t="s">
        <v>1173</v>
      </c>
      <c r="E312" s="281">
        <v>45694</v>
      </c>
      <c r="F312" s="281">
        <v>45814</v>
      </c>
      <c r="G312" s="279">
        <v>3998542</v>
      </c>
      <c r="H312" s="317">
        <f>'[1]Development Exp. '!D310</f>
        <v>0</v>
      </c>
      <c r="I312" s="317">
        <f t="shared" si="9"/>
        <v>0</v>
      </c>
      <c r="J312" s="317">
        <f t="shared" si="9"/>
        <v>0</v>
      </c>
      <c r="K312" s="223">
        <f t="shared" si="10"/>
        <v>0</v>
      </c>
      <c r="L312" s="318" t="s">
        <v>1529</v>
      </c>
      <c r="M312" s="274"/>
    </row>
    <row r="313" spans="1:13" s="275" customFormat="1" ht="70.349999999999994" customHeight="1">
      <c r="A313" s="151">
        <v>308</v>
      </c>
      <c r="B313" s="270" t="s">
        <v>1526</v>
      </c>
      <c r="C313" s="316" t="s">
        <v>1637</v>
      </c>
      <c r="D313" s="278" t="s">
        <v>1406</v>
      </c>
      <c r="E313" s="281">
        <v>45694</v>
      </c>
      <c r="F313" s="281">
        <v>45814</v>
      </c>
      <c r="G313" s="279">
        <v>3999014</v>
      </c>
      <c r="H313" s="317">
        <f>'[1]Development Exp. '!D311</f>
        <v>0</v>
      </c>
      <c r="I313" s="317">
        <f t="shared" si="9"/>
        <v>0</v>
      </c>
      <c r="J313" s="317">
        <f t="shared" si="9"/>
        <v>0</v>
      </c>
      <c r="K313" s="223">
        <f t="shared" si="10"/>
        <v>0</v>
      </c>
      <c r="L313" s="318" t="s">
        <v>1529</v>
      </c>
      <c r="M313" s="274"/>
    </row>
    <row r="314" spans="1:13" s="275" customFormat="1" ht="70.349999999999994" customHeight="1">
      <c r="A314" s="151">
        <v>309</v>
      </c>
      <c r="B314" s="270" t="s">
        <v>1526</v>
      </c>
      <c r="C314" s="316" t="s">
        <v>1638</v>
      </c>
      <c r="D314" s="278" t="s">
        <v>1406</v>
      </c>
      <c r="E314" s="281">
        <v>45694</v>
      </c>
      <c r="F314" s="281">
        <v>45814</v>
      </c>
      <c r="G314" s="279">
        <v>2992991</v>
      </c>
      <c r="H314" s="317">
        <f>'[1]Development Exp. '!D312</f>
        <v>0</v>
      </c>
      <c r="I314" s="317">
        <f t="shared" si="9"/>
        <v>0</v>
      </c>
      <c r="J314" s="317">
        <f t="shared" si="9"/>
        <v>0</v>
      </c>
      <c r="K314" s="223">
        <f t="shared" si="10"/>
        <v>0</v>
      </c>
      <c r="L314" s="318" t="s">
        <v>1529</v>
      </c>
      <c r="M314" s="274"/>
    </row>
    <row r="315" spans="1:13" s="275" customFormat="1" ht="70.349999999999994" customHeight="1">
      <c r="A315" s="151">
        <v>310</v>
      </c>
      <c r="B315" s="270" t="s">
        <v>1526</v>
      </c>
      <c r="C315" s="316" t="s">
        <v>1639</v>
      </c>
      <c r="D315" s="278" t="s">
        <v>1227</v>
      </c>
      <c r="E315" s="281"/>
      <c r="F315" s="281"/>
      <c r="G315" s="279"/>
      <c r="H315" s="317">
        <f>'[1]Development Exp. '!D313</f>
        <v>0</v>
      </c>
      <c r="I315" s="317">
        <f t="shared" si="9"/>
        <v>0</v>
      </c>
      <c r="J315" s="317">
        <f t="shared" si="9"/>
        <v>0</v>
      </c>
      <c r="K315" s="223">
        <v>0</v>
      </c>
      <c r="L315" s="318" t="s">
        <v>1528</v>
      </c>
      <c r="M315" s="274"/>
    </row>
    <row r="316" spans="1:13" s="275" customFormat="1" ht="70.349999999999994" customHeight="1">
      <c r="A316" s="151">
        <v>311</v>
      </c>
      <c r="B316" s="270" t="s">
        <v>1526</v>
      </c>
      <c r="C316" s="316" t="s">
        <v>1640</v>
      </c>
      <c r="D316" s="278" t="s">
        <v>1219</v>
      </c>
      <c r="E316" s="281">
        <v>45694</v>
      </c>
      <c r="F316" s="281">
        <v>45814</v>
      </c>
      <c r="G316" s="279">
        <v>3997685</v>
      </c>
      <c r="H316" s="317">
        <f>'[1]Development Exp. '!D314</f>
        <v>0</v>
      </c>
      <c r="I316" s="317">
        <f t="shared" si="9"/>
        <v>0</v>
      </c>
      <c r="J316" s="317">
        <f t="shared" si="9"/>
        <v>0</v>
      </c>
      <c r="K316" s="223">
        <f t="shared" si="10"/>
        <v>0</v>
      </c>
      <c r="L316" s="318" t="s">
        <v>1529</v>
      </c>
      <c r="M316" s="274"/>
    </row>
    <row r="317" spans="1:13" s="275" customFormat="1" ht="70.349999999999994" customHeight="1">
      <c r="A317" s="151">
        <v>312</v>
      </c>
      <c r="B317" s="270" t="s">
        <v>1526</v>
      </c>
      <c r="C317" s="316" t="s">
        <v>1641</v>
      </c>
      <c r="D317" s="278" t="s">
        <v>1511</v>
      </c>
      <c r="E317" s="281"/>
      <c r="F317" s="281"/>
      <c r="G317" s="279"/>
      <c r="H317" s="317">
        <f>'[1]Development Exp. '!D315</f>
        <v>0</v>
      </c>
      <c r="I317" s="317">
        <f t="shared" si="9"/>
        <v>0</v>
      </c>
      <c r="J317" s="317">
        <f t="shared" si="9"/>
        <v>0</v>
      </c>
      <c r="K317" s="223">
        <v>0</v>
      </c>
      <c r="L317" s="318" t="s">
        <v>1528</v>
      </c>
      <c r="M317" s="274"/>
    </row>
    <row r="318" spans="1:13" s="275" customFormat="1" ht="70.349999999999994" customHeight="1">
      <c r="A318" s="151">
        <v>313</v>
      </c>
      <c r="B318" s="270" t="s">
        <v>1526</v>
      </c>
      <c r="C318" s="316" t="s">
        <v>1642</v>
      </c>
      <c r="D318" s="278" t="s">
        <v>1531</v>
      </c>
      <c r="E318" s="281"/>
      <c r="F318" s="281"/>
      <c r="G318" s="279"/>
      <c r="H318" s="317">
        <f>'[1]Development Exp. '!D316</f>
        <v>0</v>
      </c>
      <c r="I318" s="317">
        <f t="shared" si="9"/>
        <v>0</v>
      </c>
      <c r="J318" s="317">
        <f t="shared" si="9"/>
        <v>0</v>
      </c>
      <c r="K318" s="223">
        <v>0</v>
      </c>
      <c r="L318" s="318" t="s">
        <v>1528</v>
      </c>
      <c r="M318" s="274"/>
    </row>
    <row r="319" spans="1:13" s="275" customFormat="1" ht="70.349999999999994" customHeight="1">
      <c r="A319" s="151">
        <v>314</v>
      </c>
      <c r="B319" s="270" t="s">
        <v>1526</v>
      </c>
      <c r="C319" s="316" t="s">
        <v>1643</v>
      </c>
      <c r="D319" s="278" t="s">
        <v>1391</v>
      </c>
      <c r="E319" s="281">
        <v>45694</v>
      </c>
      <c r="F319" s="281">
        <v>45814</v>
      </c>
      <c r="G319" s="279">
        <v>4999159</v>
      </c>
      <c r="H319" s="317">
        <f>'[1]Development Exp. '!D317</f>
        <v>0</v>
      </c>
      <c r="I319" s="317">
        <f t="shared" si="9"/>
        <v>0</v>
      </c>
      <c r="J319" s="317">
        <f t="shared" si="9"/>
        <v>0</v>
      </c>
      <c r="K319" s="223">
        <f t="shared" si="10"/>
        <v>0</v>
      </c>
      <c r="L319" s="318" t="s">
        <v>1529</v>
      </c>
      <c r="M319" s="274"/>
    </row>
    <row r="320" spans="1:13" s="276" customFormat="1" ht="70.349999999999994" customHeight="1">
      <c r="A320" s="151">
        <v>315</v>
      </c>
      <c r="B320" s="240" t="s">
        <v>1526</v>
      </c>
      <c r="C320" s="316" t="s">
        <v>1644</v>
      </c>
      <c r="D320" s="278" t="s">
        <v>1318</v>
      </c>
      <c r="E320" s="282">
        <v>45686</v>
      </c>
      <c r="F320" s="282">
        <v>45747</v>
      </c>
      <c r="G320" s="279">
        <v>6328380</v>
      </c>
      <c r="H320" s="317">
        <f>'[1]Development Exp. '!D318</f>
        <v>0</v>
      </c>
      <c r="I320" s="317">
        <f t="shared" si="9"/>
        <v>0</v>
      </c>
      <c r="J320" s="317">
        <f t="shared" si="9"/>
        <v>0</v>
      </c>
      <c r="K320" s="223">
        <f t="shared" si="10"/>
        <v>0</v>
      </c>
      <c r="L320" s="318" t="s">
        <v>1532</v>
      </c>
      <c r="M320" s="274"/>
    </row>
    <row r="321" spans="1:13" s="276" customFormat="1" ht="70.349999999999994" customHeight="1">
      <c r="A321" s="151">
        <v>316</v>
      </c>
      <c r="B321" s="240" t="s">
        <v>1526</v>
      </c>
      <c r="C321" s="316" t="s">
        <v>1645</v>
      </c>
      <c r="D321" s="319" t="s">
        <v>1221</v>
      </c>
      <c r="E321" s="320"/>
      <c r="F321" s="320"/>
      <c r="G321" s="279"/>
      <c r="H321" s="317">
        <f>'[1]Development Exp. '!D319</f>
        <v>0</v>
      </c>
      <c r="I321" s="317">
        <f t="shared" si="9"/>
        <v>0</v>
      </c>
      <c r="J321" s="317">
        <f t="shared" si="9"/>
        <v>0</v>
      </c>
      <c r="K321" s="223" t="e">
        <f t="shared" si="10"/>
        <v>#DIV/0!</v>
      </c>
      <c r="L321" s="318" t="s">
        <v>1528</v>
      </c>
      <c r="M321" s="274"/>
    </row>
    <row r="322" spans="1:13" s="276" customFormat="1" ht="70.349999999999994" customHeight="1">
      <c r="A322" s="151">
        <v>317</v>
      </c>
      <c r="B322" s="240" t="s">
        <v>1526</v>
      </c>
      <c r="C322" s="316" t="s">
        <v>1646</v>
      </c>
      <c r="D322" s="319" t="s">
        <v>1530</v>
      </c>
      <c r="E322" s="320"/>
      <c r="F322" s="320"/>
      <c r="G322" s="279"/>
      <c r="H322" s="317">
        <f>'[1]Development Exp. '!D320</f>
        <v>0</v>
      </c>
      <c r="I322" s="317">
        <f t="shared" si="9"/>
        <v>0</v>
      </c>
      <c r="J322" s="317">
        <f t="shared" si="9"/>
        <v>0</v>
      </c>
      <c r="K322" s="223">
        <v>0</v>
      </c>
      <c r="L322" s="318" t="s">
        <v>1528</v>
      </c>
      <c r="M322" s="274"/>
    </row>
    <row r="323" spans="1:13" s="276" customFormat="1" ht="70.349999999999994" customHeight="1">
      <c r="A323" s="151">
        <v>318</v>
      </c>
      <c r="B323" s="240" t="s">
        <v>1526</v>
      </c>
      <c r="C323" s="316" t="s">
        <v>1647</v>
      </c>
      <c r="D323" s="319" t="s">
        <v>1346</v>
      </c>
      <c r="E323" s="320"/>
      <c r="F323" s="320"/>
      <c r="G323" s="279"/>
      <c r="H323" s="317">
        <f>'[1]Development Exp. '!D321</f>
        <v>0</v>
      </c>
      <c r="I323" s="317">
        <f t="shared" si="9"/>
        <v>0</v>
      </c>
      <c r="J323" s="317">
        <f t="shared" si="9"/>
        <v>0</v>
      </c>
      <c r="K323" s="223">
        <v>0</v>
      </c>
      <c r="L323" s="318" t="s">
        <v>1528</v>
      </c>
      <c r="M323" s="274"/>
    </row>
    <row r="324" spans="1:13" s="276" customFormat="1" ht="70.349999999999994" customHeight="1">
      <c r="A324" s="151">
        <v>319</v>
      </c>
      <c r="B324" s="240" t="s">
        <v>1526</v>
      </c>
      <c r="C324" s="316" t="s">
        <v>1648</v>
      </c>
      <c r="D324" s="319" t="s">
        <v>1391</v>
      </c>
      <c r="E324" s="320"/>
      <c r="F324" s="320"/>
      <c r="G324" s="279"/>
      <c r="H324" s="317">
        <f>'[1]Development Exp. '!D322</f>
        <v>0</v>
      </c>
      <c r="I324" s="317">
        <f t="shared" si="9"/>
        <v>0</v>
      </c>
      <c r="J324" s="317">
        <f t="shared" si="9"/>
        <v>0</v>
      </c>
      <c r="K324" s="223">
        <v>0</v>
      </c>
      <c r="L324" s="318" t="s">
        <v>1528</v>
      </c>
      <c r="M324" s="274"/>
    </row>
    <row r="325" spans="1:13" s="276" customFormat="1" ht="70.349999999999994" customHeight="1">
      <c r="A325" s="151">
        <v>320</v>
      </c>
      <c r="B325" s="240" t="s">
        <v>1526</v>
      </c>
      <c r="C325" s="316" t="s">
        <v>1649</v>
      </c>
      <c r="D325" s="319" t="s">
        <v>1391</v>
      </c>
      <c r="E325" s="281">
        <v>45694</v>
      </c>
      <c r="F325" s="281">
        <v>45814</v>
      </c>
      <c r="G325" s="279">
        <v>2996280</v>
      </c>
      <c r="H325" s="317">
        <f>'[1]Development Exp. '!D323</f>
        <v>0</v>
      </c>
      <c r="I325" s="317">
        <f t="shared" si="9"/>
        <v>0</v>
      </c>
      <c r="J325" s="317">
        <f t="shared" si="9"/>
        <v>0</v>
      </c>
      <c r="K325" s="223">
        <f t="shared" si="10"/>
        <v>0</v>
      </c>
      <c r="L325" s="318" t="s">
        <v>1529</v>
      </c>
      <c r="M325" s="274"/>
    </row>
    <row r="326" spans="1:13" s="276" customFormat="1" ht="70.349999999999994" customHeight="1">
      <c r="A326" s="151">
        <v>321</v>
      </c>
      <c r="B326" s="240" t="s">
        <v>1526</v>
      </c>
      <c r="C326" s="316" t="s">
        <v>1650</v>
      </c>
      <c r="D326" s="319" t="s">
        <v>1219</v>
      </c>
      <c r="E326" s="281">
        <v>45694</v>
      </c>
      <c r="F326" s="281">
        <v>45814</v>
      </c>
      <c r="G326" s="279">
        <v>2383626</v>
      </c>
      <c r="H326" s="317">
        <f>'[1]Development Exp. '!D324</f>
        <v>0</v>
      </c>
      <c r="I326" s="317">
        <f t="shared" si="9"/>
        <v>0</v>
      </c>
      <c r="J326" s="317">
        <f t="shared" si="9"/>
        <v>0</v>
      </c>
      <c r="K326" s="223">
        <f t="shared" si="10"/>
        <v>0</v>
      </c>
      <c r="L326" s="318" t="s">
        <v>1529</v>
      </c>
      <c r="M326" s="274"/>
    </row>
    <row r="327" spans="1:13" s="276" customFormat="1" ht="70.349999999999994" customHeight="1">
      <c r="A327" s="151">
        <v>322</v>
      </c>
      <c r="B327" s="240" t="s">
        <v>1526</v>
      </c>
      <c r="C327" s="316" t="s">
        <v>1651</v>
      </c>
      <c r="D327" s="319" t="s">
        <v>1346</v>
      </c>
      <c r="E327" s="281">
        <v>45694</v>
      </c>
      <c r="F327" s="281">
        <v>45814</v>
      </c>
      <c r="G327" s="279">
        <v>2995566.6</v>
      </c>
      <c r="H327" s="317">
        <f>'[1]Development Exp. '!D325</f>
        <v>0</v>
      </c>
      <c r="I327" s="317">
        <f t="shared" si="9"/>
        <v>0</v>
      </c>
      <c r="J327" s="317">
        <f t="shared" si="9"/>
        <v>0</v>
      </c>
      <c r="K327" s="223">
        <f t="shared" si="10"/>
        <v>0</v>
      </c>
      <c r="L327" s="318" t="s">
        <v>1529</v>
      </c>
      <c r="M327" s="274"/>
    </row>
    <row r="328" spans="1:13" s="276" customFormat="1" ht="70.349999999999994" customHeight="1">
      <c r="A328" s="151">
        <v>323</v>
      </c>
      <c r="B328" s="240" t="s">
        <v>1526</v>
      </c>
      <c r="C328" s="316" t="s">
        <v>1652</v>
      </c>
      <c r="D328" s="319" t="s">
        <v>1511</v>
      </c>
      <c r="E328" s="281">
        <v>45694</v>
      </c>
      <c r="F328" s="281">
        <v>45814</v>
      </c>
      <c r="G328" s="279">
        <v>3998541.58</v>
      </c>
      <c r="H328" s="317">
        <f>'[1]Development Exp. '!D326</f>
        <v>0</v>
      </c>
      <c r="I328" s="317">
        <f t="shared" si="9"/>
        <v>0</v>
      </c>
      <c r="J328" s="317">
        <f t="shared" si="9"/>
        <v>0</v>
      </c>
      <c r="K328" s="223">
        <f t="shared" si="10"/>
        <v>0</v>
      </c>
      <c r="L328" s="318" t="s">
        <v>1529</v>
      </c>
      <c r="M328" s="274"/>
    </row>
    <row r="329" spans="1:13" s="276" customFormat="1" ht="70.349999999999994" customHeight="1">
      <c r="A329" s="151">
        <v>324</v>
      </c>
      <c r="B329" s="240" t="s">
        <v>1526</v>
      </c>
      <c r="C329" s="316" t="s">
        <v>1653</v>
      </c>
      <c r="D329" s="319" t="s">
        <v>1533</v>
      </c>
      <c r="E329" s="281">
        <v>45694</v>
      </c>
      <c r="F329" s="281">
        <v>45814</v>
      </c>
      <c r="G329" s="279">
        <v>2995707</v>
      </c>
      <c r="H329" s="317">
        <f>'[1]Development Exp. '!D327</f>
        <v>0</v>
      </c>
      <c r="I329" s="317">
        <f t="shared" si="9"/>
        <v>0</v>
      </c>
      <c r="J329" s="317">
        <f t="shared" si="9"/>
        <v>0</v>
      </c>
      <c r="K329" s="223">
        <f t="shared" si="10"/>
        <v>0</v>
      </c>
      <c r="L329" s="318" t="s">
        <v>1529</v>
      </c>
      <c r="M329" s="274"/>
    </row>
    <row r="330" spans="1:13" s="277" customFormat="1" ht="70.349999999999994" customHeight="1">
      <c r="A330" s="151">
        <v>325</v>
      </c>
      <c r="B330" s="240" t="s">
        <v>1526</v>
      </c>
      <c r="C330" s="316" t="s">
        <v>1654</v>
      </c>
      <c r="D330" s="319" t="s">
        <v>1533</v>
      </c>
      <c r="E330" s="281">
        <v>45694</v>
      </c>
      <c r="F330" s="281">
        <v>45814</v>
      </c>
      <c r="G330" s="279">
        <v>3498455.31</v>
      </c>
      <c r="H330" s="317">
        <f>'[1]Development Exp. '!D328</f>
        <v>0</v>
      </c>
      <c r="I330" s="317">
        <f t="shared" si="9"/>
        <v>0</v>
      </c>
      <c r="J330" s="317">
        <f t="shared" si="9"/>
        <v>0</v>
      </c>
      <c r="K330" s="223">
        <f t="shared" si="10"/>
        <v>0</v>
      </c>
      <c r="L330" s="318" t="s">
        <v>1529</v>
      </c>
      <c r="M330" s="274"/>
    </row>
    <row r="331" spans="1:13" s="276" customFormat="1" ht="70.349999999999994" customHeight="1">
      <c r="A331" s="151">
        <v>326</v>
      </c>
      <c r="B331" s="240" t="s">
        <v>1526</v>
      </c>
      <c r="C331" s="316" t="s">
        <v>1655</v>
      </c>
      <c r="D331" s="319" t="s">
        <v>1534</v>
      </c>
      <c r="E331" s="320"/>
      <c r="F331" s="320"/>
      <c r="G331" s="279"/>
      <c r="H331" s="317">
        <f>'[1]Development Exp. '!D329</f>
        <v>0</v>
      </c>
      <c r="I331" s="317">
        <f t="shared" si="9"/>
        <v>0</v>
      </c>
      <c r="J331" s="317">
        <f t="shared" si="9"/>
        <v>0</v>
      </c>
      <c r="K331" s="223">
        <v>0</v>
      </c>
      <c r="L331" s="318" t="s">
        <v>1528</v>
      </c>
      <c r="M331" s="274"/>
    </row>
    <row r="332" spans="1:13" s="275" customFormat="1" ht="70.349999999999994" customHeight="1">
      <c r="A332" s="151">
        <v>327</v>
      </c>
      <c r="B332" s="270" t="s">
        <v>1526</v>
      </c>
      <c r="C332" s="316" t="s">
        <v>1656</v>
      </c>
      <c r="D332" s="319" t="s">
        <v>1534</v>
      </c>
      <c r="E332" s="320"/>
      <c r="F332" s="320"/>
      <c r="G332" s="279"/>
      <c r="H332" s="317">
        <f>'[1]Development Exp. '!D330</f>
        <v>0</v>
      </c>
      <c r="I332" s="317">
        <f t="shared" si="9"/>
        <v>0</v>
      </c>
      <c r="J332" s="317">
        <f t="shared" si="9"/>
        <v>0</v>
      </c>
      <c r="K332" s="223">
        <v>0</v>
      </c>
      <c r="L332" s="318" t="s">
        <v>1528</v>
      </c>
      <c r="M332" s="274"/>
    </row>
    <row r="333" spans="1:13" s="275" customFormat="1" ht="70.349999999999994" customHeight="1">
      <c r="A333" s="151">
        <v>328</v>
      </c>
      <c r="B333" s="270" t="s">
        <v>1526</v>
      </c>
      <c r="C333" s="316" t="s">
        <v>1657</v>
      </c>
      <c r="D333" s="319" t="s">
        <v>1534</v>
      </c>
      <c r="E333" s="320"/>
      <c r="F333" s="320"/>
      <c r="G333" s="279"/>
      <c r="H333" s="317">
        <f>'[1]Development Exp. '!D331</f>
        <v>0</v>
      </c>
      <c r="I333" s="317">
        <f t="shared" si="9"/>
        <v>0</v>
      </c>
      <c r="J333" s="317">
        <f t="shared" si="9"/>
        <v>0</v>
      </c>
      <c r="K333" s="223">
        <v>0</v>
      </c>
      <c r="L333" s="318" t="s">
        <v>1528</v>
      </c>
      <c r="M333" s="274"/>
    </row>
    <row r="334" spans="1:13" s="276" customFormat="1" ht="70.349999999999994" customHeight="1">
      <c r="A334" s="151">
        <v>329</v>
      </c>
      <c r="B334" s="240" t="s">
        <v>1526</v>
      </c>
      <c r="C334" s="316" t="s">
        <v>1658</v>
      </c>
      <c r="D334" s="319" t="s">
        <v>1534</v>
      </c>
      <c r="E334" s="320"/>
      <c r="F334" s="320"/>
      <c r="G334" s="279"/>
      <c r="H334" s="317">
        <f>'[1]Development Exp. '!D332</f>
        <v>0</v>
      </c>
      <c r="I334" s="317">
        <f t="shared" si="9"/>
        <v>0</v>
      </c>
      <c r="J334" s="317">
        <f t="shared" si="9"/>
        <v>0</v>
      </c>
      <c r="K334" s="223">
        <v>0</v>
      </c>
      <c r="L334" s="318" t="s">
        <v>1528</v>
      </c>
      <c r="M334" s="274"/>
    </row>
    <row r="335" spans="1:13" s="276" customFormat="1" ht="70.349999999999994" customHeight="1">
      <c r="A335" s="151">
        <v>330</v>
      </c>
      <c r="B335" s="240" t="s">
        <v>1526</v>
      </c>
      <c r="C335" s="316" t="s">
        <v>1659</v>
      </c>
      <c r="D335" s="319" t="s">
        <v>1530</v>
      </c>
      <c r="E335" s="320"/>
      <c r="F335" s="320"/>
      <c r="G335" s="279"/>
      <c r="H335" s="317">
        <f>'[1]Development Exp. '!D333</f>
        <v>0</v>
      </c>
      <c r="I335" s="317">
        <f t="shared" si="9"/>
        <v>0</v>
      </c>
      <c r="J335" s="317">
        <f t="shared" si="9"/>
        <v>0</v>
      </c>
      <c r="K335" s="223">
        <v>0</v>
      </c>
      <c r="L335" s="318" t="s">
        <v>1528</v>
      </c>
      <c r="M335" s="274"/>
    </row>
    <row r="336" spans="1:13" s="276" customFormat="1" ht="70.349999999999994" customHeight="1">
      <c r="A336" s="151">
        <v>331</v>
      </c>
      <c r="B336" s="240" t="s">
        <v>1526</v>
      </c>
      <c r="C336" s="316" t="s">
        <v>1660</v>
      </c>
      <c r="D336" s="319" t="s">
        <v>1511</v>
      </c>
      <c r="E336" s="320"/>
      <c r="F336" s="320"/>
      <c r="G336" s="279"/>
      <c r="H336" s="317">
        <f>'[1]Development Exp. '!D334</f>
        <v>0</v>
      </c>
      <c r="I336" s="317">
        <f t="shared" si="9"/>
        <v>0</v>
      </c>
      <c r="J336" s="317">
        <f t="shared" si="9"/>
        <v>0</v>
      </c>
      <c r="K336" s="223">
        <v>0</v>
      </c>
      <c r="L336" s="318" t="s">
        <v>1528</v>
      </c>
      <c r="M336" s="274"/>
    </row>
    <row r="337" spans="1:13" s="277" customFormat="1" ht="70.349999999999994" customHeight="1">
      <c r="A337" s="151">
        <v>332</v>
      </c>
      <c r="B337" s="240" t="s">
        <v>1526</v>
      </c>
      <c r="C337" s="316" t="s">
        <v>1661</v>
      </c>
      <c r="D337" s="319" t="s">
        <v>1221</v>
      </c>
      <c r="E337" s="281">
        <v>45694</v>
      </c>
      <c r="F337" s="281">
        <v>45814</v>
      </c>
      <c r="G337" s="321">
        <v>3998408.47</v>
      </c>
      <c r="H337" s="317">
        <f>'[1]Development Exp. '!D335</f>
        <v>0</v>
      </c>
      <c r="I337" s="317">
        <f t="shared" si="9"/>
        <v>0</v>
      </c>
      <c r="J337" s="317">
        <f t="shared" si="9"/>
        <v>0</v>
      </c>
      <c r="K337" s="223">
        <f t="shared" si="10"/>
        <v>0</v>
      </c>
      <c r="L337" s="318" t="s">
        <v>1529</v>
      </c>
      <c r="M337" s="274"/>
    </row>
    <row r="338" spans="1:13" s="276" customFormat="1" ht="70.349999999999994" customHeight="1">
      <c r="A338" s="151">
        <v>333</v>
      </c>
      <c r="B338" s="240" t="s">
        <v>1526</v>
      </c>
      <c r="C338" s="316" t="s">
        <v>1662</v>
      </c>
      <c r="D338" s="319" t="s">
        <v>1197</v>
      </c>
      <c r="E338" s="281">
        <v>45694</v>
      </c>
      <c r="F338" s="281">
        <v>45814</v>
      </c>
      <c r="G338" s="322">
        <v>14915525</v>
      </c>
      <c r="H338" s="317">
        <f>'[1]Development Exp. '!D336</f>
        <v>0</v>
      </c>
      <c r="I338" s="317">
        <f t="shared" si="9"/>
        <v>0</v>
      </c>
      <c r="J338" s="317">
        <f t="shared" si="9"/>
        <v>0</v>
      </c>
      <c r="K338" s="223">
        <f t="shared" si="10"/>
        <v>0</v>
      </c>
      <c r="L338" s="318" t="s">
        <v>1529</v>
      </c>
      <c r="M338" s="274"/>
    </row>
    <row r="339" spans="1:13" s="276" customFormat="1" ht="70.349999999999994" customHeight="1">
      <c r="A339" s="151">
        <v>334</v>
      </c>
      <c r="B339" s="240" t="s">
        <v>1526</v>
      </c>
      <c r="C339" s="316" t="s">
        <v>1663</v>
      </c>
      <c r="D339" s="319" t="s">
        <v>1352</v>
      </c>
      <c r="E339" s="281">
        <v>45694</v>
      </c>
      <c r="F339" s="281">
        <v>45814</v>
      </c>
      <c r="G339" s="322">
        <v>7533424</v>
      </c>
      <c r="H339" s="317">
        <f>'[1]Development Exp. '!D337</f>
        <v>0</v>
      </c>
      <c r="I339" s="317">
        <f t="shared" si="9"/>
        <v>0</v>
      </c>
      <c r="J339" s="317">
        <f t="shared" si="9"/>
        <v>0</v>
      </c>
      <c r="K339" s="223">
        <f t="shared" si="10"/>
        <v>0</v>
      </c>
      <c r="L339" s="318" t="s">
        <v>1529</v>
      </c>
      <c r="M339" s="274"/>
    </row>
    <row r="340" spans="1:13" s="276" customFormat="1" ht="70.349999999999994" customHeight="1">
      <c r="A340" s="151">
        <v>335</v>
      </c>
      <c r="B340" s="240" t="s">
        <v>1526</v>
      </c>
      <c r="C340" s="316" t="s">
        <v>1664</v>
      </c>
      <c r="D340" s="319" t="s">
        <v>1535</v>
      </c>
      <c r="E340" s="320"/>
      <c r="F340" s="320"/>
      <c r="G340" s="322"/>
      <c r="H340" s="317">
        <f>'[1]Development Exp. '!D338</f>
        <v>0</v>
      </c>
      <c r="I340" s="317">
        <f t="shared" si="9"/>
        <v>0</v>
      </c>
      <c r="J340" s="317">
        <f t="shared" si="9"/>
        <v>0</v>
      </c>
      <c r="K340" s="223">
        <v>0</v>
      </c>
      <c r="L340" s="318" t="s">
        <v>1528</v>
      </c>
      <c r="M340" s="274"/>
    </row>
    <row r="341" spans="1:13" s="276" customFormat="1" ht="70.349999999999994" customHeight="1">
      <c r="A341" s="151">
        <v>336</v>
      </c>
      <c r="B341" s="240" t="s">
        <v>1526</v>
      </c>
      <c r="C341" s="316" t="s">
        <v>1665</v>
      </c>
      <c r="D341" s="319" t="s">
        <v>1536</v>
      </c>
      <c r="E341" s="281">
        <v>45694</v>
      </c>
      <c r="F341" s="281">
        <v>45814</v>
      </c>
      <c r="G341" s="322">
        <v>5850024</v>
      </c>
      <c r="H341" s="317">
        <f>'[1]Development Exp. '!D339</f>
        <v>0</v>
      </c>
      <c r="I341" s="317">
        <f t="shared" si="9"/>
        <v>0</v>
      </c>
      <c r="J341" s="317">
        <f t="shared" si="9"/>
        <v>0</v>
      </c>
      <c r="K341" s="223">
        <f t="shared" si="10"/>
        <v>0</v>
      </c>
      <c r="L341" s="318" t="s">
        <v>1529</v>
      </c>
      <c r="M341" s="274"/>
    </row>
    <row r="342" spans="1:13" s="276" customFormat="1" ht="70.349999999999994" customHeight="1">
      <c r="A342" s="151">
        <v>337</v>
      </c>
      <c r="B342" s="240" t="s">
        <v>1526</v>
      </c>
      <c r="C342" s="316" t="s">
        <v>1666</v>
      </c>
      <c r="D342" s="319" t="s">
        <v>1537</v>
      </c>
      <c r="E342" s="320"/>
      <c r="F342" s="320"/>
      <c r="G342" s="322"/>
      <c r="H342" s="317">
        <f>'[1]Development Exp. '!D340</f>
        <v>0</v>
      </c>
      <c r="I342" s="317">
        <f t="shared" si="9"/>
        <v>0</v>
      </c>
      <c r="J342" s="317">
        <f t="shared" si="9"/>
        <v>0</v>
      </c>
      <c r="K342" s="223">
        <v>0</v>
      </c>
      <c r="L342" s="318" t="s">
        <v>1528</v>
      </c>
      <c r="M342" s="274"/>
    </row>
    <row r="343" spans="1:13" s="276" customFormat="1" ht="70.349999999999994" customHeight="1">
      <c r="A343" s="151">
        <v>338</v>
      </c>
      <c r="B343" s="240" t="s">
        <v>1526</v>
      </c>
      <c r="C343" s="316" t="s">
        <v>1667</v>
      </c>
      <c r="D343" s="319" t="s">
        <v>1536</v>
      </c>
      <c r="E343" s="320"/>
      <c r="F343" s="320"/>
      <c r="G343" s="322"/>
      <c r="H343" s="317">
        <f>'[1]Development Exp. '!D341</f>
        <v>0</v>
      </c>
      <c r="I343" s="317">
        <f t="shared" si="9"/>
        <v>0</v>
      </c>
      <c r="J343" s="317">
        <f t="shared" si="9"/>
        <v>0</v>
      </c>
      <c r="K343" s="223" t="e">
        <f t="shared" si="10"/>
        <v>#DIV/0!</v>
      </c>
      <c r="L343" s="318" t="s">
        <v>1528</v>
      </c>
      <c r="M343" s="274"/>
    </row>
    <row r="344" spans="1:13" s="276" customFormat="1" ht="70.349999999999994" customHeight="1">
      <c r="A344" s="151">
        <v>339</v>
      </c>
      <c r="B344" s="240" t="s">
        <v>1526</v>
      </c>
      <c r="C344" s="316" t="s">
        <v>1668</v>
      </c>
      <c r="D344" s="319" t="s">
        <v>1536</v>
      </c>
      <c r="E344" s="320"/>
      <c r="F344" s="320"/>
      <c r="G344" s="279"/>
      <c r="H344" s="317">
        <f>'[1]Development Exp. '!D342</f>
        <v>0</v>
      </c>
      <c r="I344" s="317">
        <f t="shared" si="9"/>
        <v>0</v>
      </c>
      <c r="J344" s="317">
        <f t="shared" si="9"/>
        <v>0</v>
      </c>
      <c r="K344" s="223">
        <v>0</v>
      </c>
      <c r="L344" s="318" t="s">
        <v>1528</v>
      </c>
      <c r="M344" s="274"/>
    </row>
    <row r="345" spans="1:13" s="276" customFormat="1" ht="70.349999999999994" customHeight="1">
      <c r="A345" s="151">
        <v>340</v>
      </c>
      <c r="B345" s="240" t="s">
        <v>1526</v>
      </c>
      <c r="C345" s="316" t="s">
        <v>1669</v>
      </c>
      <c r="D345" s="319" t="s">
        <v>1318</v>
      </c>
      <c r="E345" s="320"/>
      <c r="F345" s="320"/>
      <c r="G345" s="279"/>
      <c r="H345" s="317">
        <f>'[1]Development Exp. '!D343</f>
        <v>0</v>
      </c>
      <c r="I345" s="317">
        <f t="shared" si="9"/>
        <v>0</v>
      </c>
      <c r="J345" s="317">
        <f t="shared" si="9"/>
        <v>0</v>
      </c>
      <c r="K345" s="223">
        <v>0</v>
      </c>
      <c r="L345" s="318" t="s">
        <v>1528</v>
      </c>
      <c r="M345" s="274"/>
    </row>
    <row r="346" spans="1:13" s="276" customFormat="1" ht="70.349999999999994" customHeight="1">
      <c r="A346" s="151">
        <v>341</v>
      </c>
      <c r="B346" s="240" t="s">
        <v>1526</v>
      </c>
      <c r="C346" s="316" t="s">
        <v>1670</v>
      </c>
      <c r="D346" s="319" t="s">
        <v>1318</v>
      </c>
      <c r="E346" s="280">
        <v>45474</v>
      </c>
      <c r="F346" s="280">
        <v>45838</v>
      </c>
      <c r="G346" s="279" t="s">
        <v>1379</v>
      </c>
      <c r="H346" s="317">
        <f>'[1]Development Exp. '!D344</f>
        <v>0</v>
      </c>
      <c r="I346" s="317">
        <f t="shared" si="9"/>
        <v>0</v>
      </c>
      <c r="J346" s="317">
        <f t="shared" si="9"/>
        <v>0</v>
      </c>
      <c r="K346" s="223">
        <v>0</v>
      </c>
      <c r="L346" s="318" t="s">
        <v>1538</v>
      </c>
      <c r="M346" s="274"/>
    </row>
    <row r="347" spans="1:13" s="276" customFormat="1" ht="70.349999999999994" customHeight="1">
      <c r="A347" s="151">
        <v>342</v>
      </c>
      <c r="B347" s="240" t="s">
        <v>1526</v>
      </c>
      <c r="C347" s="316" t="s">
        <v>1539</v>
      </c>
      <c r="D347" s="319" t="s">
        <v>1540</v>
      </c>
      <c r="E347" s="323">
        <v>45320</v>
      </c>
      <c r="F347" s="324">
        <v>45412</v>
      </c>
      <c r="G347" s="317">
        <v>774231</v>
      </c>
      <c r="H347" s="317">
        <f>'[1]Pending Bills'!G367</f>
        <v>0</v>
      </c>
      <c r="I347" s="279">
        <f>H347</f>
        <v>0</v>
      </c>
      <c r="J347" s="317">
        <f t="shared" ref="J347:J410" si="11">I347</f>
        <v>0</v>
      </c>
      <c r="K347" s="223">
        <f t="shared" si="10"/>
        <v>0</v>
      </c>
      <c r="L347" s="318" t="s">
        <v>1541</v>
      </c>
      <c r="M347" s="274"/>
    </row>
    <row r="348" spans="1:13" s="276" customFormat="1" ht="70.349999999999994" customHeight="1">
      <c r="A348" s="151">
        <v>343</v>
      </c>
      <c r="B348" s="240" t="s">
        <v>1526</v>
      </c>
      <c r="C348" s="316" t="s">
        <v>1542</v>
      </c>
      <c r="D348" s="319" t="s">
        <v>1406</v>
      </c>
      <c r="E348" s="323">
        <v>45320</v>
      </c>
      <c r="F348" s="324">
        <v>45412</v>
      </c>
      <c r="G348" s="317">
        <v>7729200</v>
      </c>
      <c r="H348" s="317">
        <f>'[1]Pending Bills'!G368</f>
        <v>0</v>
      </c>
      <c r="I348" s="279">
        <f t="shared" ref="I348:J411" si="12">H348</f>
        <v>0</v>
      </c>
      <c r="J348" s="317">
        <f t="shared" si="11"/>
        <v>0</v>
      </c>
      <c r="K348" s="223">
        <f t="shared" si="10"/>
        <v>0</v>
      </c>
      <c r="L348" s="318" t="s">
        <v>1541</v>
      </c>
      <c r="M348" s="274"/>
    </row>
    <row r="349" spans="1:13" s="276" customFormat="1" ht="70.349999999999994" customHeight="1">
      <c r="A349" s="151">
        <v>344</v>
      </c>
      <c r="B349" s="240" t="s">
        <v>1526</v>
      </c>
      <c r="C349" s="316" t="s">
        <v>1543</v>
      </c>
      <c r="D349" s="319" t="s">
        <v>1219</v>
      </c>
      <c r="E349" s="323">
        <v>45320</v>
      </c>
      <c r="F349" s="324">
        <v>45412</v>
      </c>
      <c r="G349" s="317">
        <v>3894176.2</v>
      </c>
      <c r="H349" s="317">
        <f>'[1]Pending Bills'!G369</f>
        <v>0</v>
      </c>
      <c r="I349" s="279">
        <f t="shared" si="12"/>
        <v>0</v>
      </c>
      <c r="J349" s="317">
        <f t="shared" si="11"/>
        <v>0</v>
      </c>
      <c r="K349" s="223">
        <f t="shared" si="10"/>
        <v>0</v>
      </c>
      <c r="L349" s="318" t="s">
        <v>1541</v>
      </c>
      <c r="M349" s="274"/>
    </row>
    <row r="350" spans="1:13" s="276" customFormat="1" ht="70.349999999999994" customHeight="1">
      <c r="A350" s="151">
        <v>345</v>
      </c>
      <c r="B350" s="240" t="s">
        <v>1526</v>
      </c>
      <c r="C350" s="316" t="s">
        <v>1544</v>
      </c>
      <c r="D350" s="319" t="s">
        <v>1530</v>
      </c>
      <c r="E350" s="323">
        <v>45320</v>
      </c>
      <c r="F350" s="324">
        <v>45412</v>
      </c>
      <c r="G350" s="317">
        <v>6989005.7999999998</v>
      </c>
      <c r="H350" s="317">
        <f>'[1]Pending Bills'!G370</f>
        <v>0</v>
      </c>
      <c r="I350" s="279">
        <f t="shared" si="12"/>
        <v>0</v>
      </c>
      <c r="J350" s="317">
        <f t="shared" si="11"/>
        <v>0</v>
      </c>
      <c r="K350" s="223">
        <f t="shared" si="10"/>
        <v>0</v>
      </c>
      <c r="L350" s="318" t="s">
        <v>1541</v>
      </c>
      <c r="M350" s="274"/>
    </row>
    <row r="351" spans="1:13" s="276" customFormat="1" ht="70.349999999999994" customHeight="1">
      <c r="A351" s="151">
        <v>346</v>
      </c>
      <c r="B351" s="240" t="s">
        <v>1526</v>
      </c>
      <c r="C351" s="316" t="s">
        <v>1545</v>
      </c>
      <c r="D351" s="319" t="s">
        <v>1227</v>
      </c>
      <c r="E351" s="323">
        <v>45320</v>
      </c>
      <c r="F351" s="324">
        <v>45412</v>
      </c>
      <c r="G351" s="317">
        <v>2000000</v>
      </c>
      <c r="H351" s="317">
        <f>'[1]Pending Bills'!G371</f>
        <v>0</v>
      </c>
      <c r="I351" s="279">
        <f t="shared" si="12"/>
        <v>0</v>
      </c>
      <c r="J351" s="317">
        <f t="shared" si="11"/>
        <v>0</v>
      </c>
      <c r="K351" s="223">
        <f t="shared" si="10"/>
        <v>0</v>
      </c>
      <c r="L351" s="318" t="s">
        <v>1541</v>
      </c>
      <c r="M351" s="274"/>
    </row>
    <row r="352" spans="1:13" s="276" customFormat="1" ht="70.349999999999994" customHeight="1">
      <c r="A352" s="151">
        <v>347</v>
      </c>
      <c r="B352" s="240" t="s">
        <v>1526</v>
      </c>
      <c r="C352" s="316" t="s">
        <v>1546</v>
      </c>
      <c r="D352" s="319" t="s">
        <v>1221</v>
      </c>
      <c r="E352" s="323">
        <v>45320</v>
      </c>
      <c r="F352" s="324">
        <v>45412</v>
      </c>
      <c r="G352" s="317">
        <v>4999890</v>
      </c>
      <c r="H352" s="317">
        <f>'[1]Pending Bills'!G372</f>
        <v>0</v>
      </c>
      <c r="I352" s="279">
        <f t="shared" si="12"/>
        <v>0</v>
      </c>
      <c r="J352" s="317">
        <f t="shared" si="11"/>
        <v>0</v>
      </c>
      <c r="K352" s="223">
        <f t="shared" si="10"/>
        <v>0</v>
      </c>
      <c r="L352" s="318" t="s">
        <v>1541</v>
      </c>
      <c r="M352" s="274"/>
    </row>
    <row r="353" spans="1:13" s="276" customFormat="1" ht="70.349999999999994" customHeight="1">
      <c r="A353" s="151">
        <v>348</v>
      </c>
      <c r="B353" s="240" t="s">
        <v>1526</v>
      </c>
      <c r="C353" s="316" t="s">
        <v>1547</v>
      </c>
      <c r="D353" s="319" t="s">
        <v>1531</v>
      </c>
      <c r="E353" s="323">
        <v>45320</v>
      </c>
      <c r="F353" s="324">
        <v>45442</v>
      </c>
      <c r="G353" s="317">
        <v>13339743.640000001</v>
      </c>
      <c r="H353" s="317">
        <f>'[1]Pending Bills'!G373</f>
        <v>0</v>
      </c>
      <c r="I353" s="279">
        <f t="shared" si="12"/>
        <v>0</v>
      </c>
      <c r="J353" s="317">
        <f t="shared" si="11"/>
        <v>0</v>
      </c>
      <c r="K353" s="223">
        <f t="shared" si="10"/>
        <v>0</v>
      </c>
      <c r="L353" s="318" t="s">
        <v>1541</v>
      </c>
      <c r="M353" s="274"/>
    </row>
    <row r="354" spans="1:13" s="276" customFormat="1" ht="70.349999999999994" customHeight="1">
      <c r="A354" s="151">
        <v>349</v>
      </c>
      <c r="B354" s="240" t="s">
        <v>1526</v>
      </c>
      <c r="C354" s="316" t="s">
        <v>1548</v>
      </c>
      <c r="D354" s="319" t="s">
        <v>1534</v>
      </c>
      <c r="E354" s="323">
        <v>45320</v>
      </c>
      <c r="F354" s="324">
        <v>45412</v>
      </c>
      <c r="G354" s="317">
        <v>2904640</v>
      </c>
      <c r="H354" s="317">
        <f>'[1]Pending Bills'!G374</f>
        <v>0</v>
      </c>
      <c r="I354" s="279">
        <f t="shared" si="12"/>
        <v>0</v>
      </c>
      <c r="J354" s="317">
        <f t="shared" si="11"/>
        <v>0</v>
      </c>
      <c r="K354" s="223">
        <f t="shared" si="10"/>
        <v>0</v>
      </c>
      <c r="L354" s="318" t="s">
        <v>1541</v>
      </c>
      <c r="M354" s="274"/>
    </row>
    <row r="355" spans="1:13" s="276" customFormat="1" ht="70.349999999999994" customHeight="1">
      <c r="A355" s="151">
        <v>350</v>
      </c>
      <c r="B355" s="240" t="s">
        <v>1526</v>
      </c>
      <c r="C355" s="316" t="s">
        <v>1549</v>
      </c>
      <c r="D355" s="319" t="s">
        <v>1531</v>
      </c>
      <c r="E355" s="323">
        <v>45320</v>
      </c>
      <c r="F355" s="324">
        <v>45412</v>
      </c>
      <c r="G355" s="317">
        <v>5621375</v>
      </c>
      <c r="H355" s="317">
        <f>'[1]Pending Bills'!G375</f>
        <v>0</v>
      </c>
      <c r="I355" s="279">
        <f t="shared" si="12"/>
        <v>0</v>
      </c>
      <c r="J355" s="317">
        <f t="shared" si="11"/>
        <v>0</v>
      </c>
      <c r="K355" s="223">
        <f>J355/G355</f>
        <v>0</v>
      </c>
      <c r="L355" s="318" t="s">
        <v>1541</v>
      </c>
      <c r="M355" s="274"/>
    </row>
    <row r="356" spans="1:13" s="276" customFormat="1" ht="70.349999999999994" customHeight="1">
      <c r="A356" s="151">
        <v>351</v>
      </c>
      <c r="B356" s="240" t="s">
        <v>1526</v>
      </c>
      <c r="C356" s="316" t="s">
        <v>1550</v>
      </c>
      <c r="D356" s="319" t="s">
        <v>1511</v>
      </c>
      <c r="E356" s="323">
        <v>45320</v>
      </c>
      <c r="F356" s="324">
        <v>45412</v>
      </c>
      <c r="G356" s="317">
        <v>3498386</v>
      </c>
      <c r="H356" s="317">
        <f>'[1]Pending Bills'!G376</f>
        <v>0</v>
      </c>
      <c r="I356" s="279">
        <f t="shared" si="12"/>
        <v>0</v>
      </c>
      <c r="J356" s="317">
        <f t="shared" si="11"/>
        <v>0</v>
      </c>
      <c r="K356" s="223">
        <f t="shared" si="10"/>
        <v>0</v>
      </c>
      <c r="L356" s="318" t="s">
        <v>1541</v>
      </c>
      <c r="M356" s="274"/>
    </row>
    <row r="357" spans="1:13" s="276" customFormat="1" ht="70.349999999999994" customHeight="1">
      <c r="A357" s="151">
        <v>352</v>
      </c>
      <c r="B357" s="240" t="s">
        <v>1526</v>
      </c>
      <c r="C357" s="316" t="s">
        <v>1551</v>
      </c>
      <c r="D357" s="319" t="s">
        <v>1511</v>
      </c>
      <c r="E357" s="323">
        <v>45320</v>
      </c>
      <c r="F357" s="324">
        <v>45412</v>
      </c>
      <c r="G357" s="317">
        <v>3495115.96</v>
      </c>
      <c r="H357" s="317">
        <f>'[1]Pending Bills'!G377</f>
        <v>0</v>
      </c>
      <c r="I357" s="279">
        <f t="shared" si="12"/>
        <v>0</v>
      </c>
      <c r="J357" s="317">
        <f t="shared" si="11"/>
        <v>0</v>
      </c>
      <c r="K357" s="223">
        <f t="shared" si="10"/>
        <v>0</v>
      </c>
      <c r="L357" s="318" t="s">
        <v>1541</v>
      </c>
      <c r="M357" s="274"/>
    </row>
    <row r="358" spans="1:13" s="276" customFormat="1" ht="70.349999999999994" customHeight="1">
      <c r="A358" s="151">
        <v>353</v>
      </c>
      <c r="B358" s="240" t="s">
        <v>1526</v>
      </c>
      <c r="C358" s="316" t="s">
        <v>1552</v>
      </c>
      <c r="D358" s="319" t="s">
        <v>1221</v>
      </c>
      <c r="E358" s="323">
        <v>45320</v>
      </c>
      <c r="F358" s="324">
        <v>45412</v>
      </c>
      <c r="G358" s="317">
        <v>2938600</v>
      </c>
      <c r="H358" s="317">
        <f>'[1]Pending Bills'!G378</f>
        <v>0</v>
      </c>
      <c r="I358" s="279">
        <f t="shared" si="12"/>
        <v>0</v>
      </c>
      <c r="J358" s="317">
        <f t="shared" si="11"/>
        <v>0</v>
      </c>
      <c r="K358" s="223">
        <f t="shared" si="10"/>
        <v>0</v>
      </c>
      <c r="L358" s="318" t="s">
        <v>1541</v>
      </c>
      <c r="M358" s="274"/>
    </row>
    <row r="359" spans="1:13" s="276" customFormat="1" ht="70.349999999999994" customHeight="1">
      <c r="A359" s="151">
        <v>354</v>
      </c>
      <c r="B359" s="240" t="s">
        <v>1526</v>
      </c>
      <c r="C359" s="316" t="s">
        <v>1553</v>
      </c>
      <c r="D359" s="319" t="s">
        <v>1352</v>
      </c>
      <c r="E359" s="323">
        <v>45320</v>
      </c>
      <c r="F359" s="324">
        <v>45412</v>
      </c>
      <c r="G359" s="317">
        <v>2500000</v>
      </c>
      <c r="H359" s="317">
        <f>'[1]Pending Bills'!G379</f>
        <v>0</v>
      </c>
      <c r="I359" s="279">
        <f t="shared" si="12"/>
        <v>0</v>
      </c>
      <c r="J359" s="317">
        <f t="shared" si="11"/>
        <v>0</v>
      </c>
      <c r="K359" s="223">
        <f t="shared" si="10"/>
        <v>0</v>
      </c>
      <c r="L359" s="318" t="s">
        <v>1541</v>
      </c>
      <c r="M359" s="274"/>
    </row>
    <row r="360" spans="1:13" s="276" customFormat="1" ht="70.349999999999994" customHeight="1">
      <c r="A360" s="151">
        <v>355</v>
      </c>
      <c r="B360" s="240" t="s">
        <v>1526</v>
      </c>
      <c r="C360" s="316" t="s">
        <v>1554</v>
      </c>
      <c r="D360" s="319" t="s">
        <v>1535</v>
      </c>
      <c r="E360" s="323">
        <v>45320</v>
      </c>
      <c r="F360" s="324">
        <v>45595</v>
      </c>
      <c r="G360" s="317">
        <v>103472451.40000001</v>
      </c>
      <c r="H360" s="317">
        <f>'[1]Pending Bills'!G380</f>
        <v>0</v>
      </c>
      <c r="I360" s="279">
        <f t="shared" si="12"/>
        <v>0</v>
      </c>
      <c r="J360" s="317">
        <f t="shared" si="11"/>
        <v>0</v>
      </c>
      <c r="K360" s="223">
        <f t="shared" si="10"/>
        <v>0</v>
      </c>
      <c r="L360" s="318" t="s">
        <v>1541</v>
      </c>
      <c r="M360" s="274"/>
    </row>
    <row r="361" spans="1:13" s="276" customFormat="1" ht="70.349999999999994" customHeight="1">
      <c r="A361" s="151">
        <v>356</v>
      </c>
      <c r="B361" s="240" t="s">
        <v>1526</v>
      </c>
      <c r="C361" s="316" t="s">
        <v>1555</v>
      </c>
      <c r="D361" s="319" t="s">
        <v>1406</v>
      </c>
      <c r="E361" s="323">
        <v>45320</v>
      </c>
      <c r="F361" s="324">
        <v>45473</v>
      </c>
      <c r="G361" s="317">
        <v>22277278.539999999</v>
      </c>
      <c r="H361" s="317">
        <f>'[1]Pending Bills'!G381</f>
        <v>0</v>
      </c>
      <c r="I361" s="279">
        <f t="shared" si="12"/>
        <v>0</v>
      </c>
      <c r="J361" s="317">
        <f t="shared" si="11"/>
        <v>0</v>
      </c>
      <c r="K361" s="223">
        <f t="shared" si="10"/>
        <v>0</v>
      </c>
      <c r="L361" s="318" t="s">
        <v>1541</v>
      </c>
      <c r="M361" s="274"/>
    </row>
    <row r="362" spans="1:13" s="276" customFormat="1" ht="70.349999999999994" customHeight="1">
      <c r="A362" s="151">
        <v>357</v>
      </c>
      <c r="B362" s="240" t="s">
        <v>1526</v>
      </c>
      <c r="C362" s="316" t="s">
        <v>1556</v>
      </c>
      <c r="D362" s="319" t="s">
        <v>1346</v>
      </c>
      <c r="E362" s="323">
        <v>45320</v>
      </c>
      <c r="F362" s="324">
        <v>45412</v>
      </c>
      <c r="G362" s="317">
        <v>1997714.88</v>
      </c>
      <c r="H362" s="317">
        <f>'[1]Pending Bills'!G382</f>
        <v>0</v>
      </c>
      <c r="I362" s="279">
        <f t="shared" si="12"/>
        <v>0</v>
      </c>
      <c r="J362" s="317">
        <f t="shared" si="11"/>
        <v>0</v>
      </c>
      <c r="K362" s="223">
        <f t="shared" si="10"/>
        <v>0</v>
      </c>
      <c r="L362" s="318" t="s">
        <v>1541</v>
      </c>
      <c r="M362" s="274"/>
    </row>
    <row r="363" spans="1:13" s="276" customFormat="1" ht="70.349999999999994" customHeight="1">
      <c r="A363" s="151">
        <v>358</v>
      </c>
      <c r="B363" s="240" t="s">
        <v>1526</v>
      </c>
      <c r="C363" s="316" t="s">
        <v>1557</v>
      </c>
      <c r="D363" s="319" t="s">
        <v>1530</v>
      </c>
      <c r="E363" s="323">
        <v>45320</v>
      </c>
      <c r="F363" s="324">
        <v>45412</v>
      </c>
      <c r="G363" s="317">
        <v>1098620</v>
      </c>
      <c r="H363" s="317">
        <f>'[1]Pending Bills'!G383</f>
        <v>0</v>
      </c>
      <c r="I363" s="279">
        <f t="shared" si="12"/>
        <v>0</v>
      </c>
      <c r="J363" s="317">
        <f t="shared" si="11"/>
        <v>0</v>
      </c>
      <c r="K363" s="223">
        <f t="shared" si="10"/>
        <v>0</v>
      </c>
      <c r="L363" s="318" t="s">
        <v>1541</v>
      </c>
      <c r="M363" s="274"/>
    </row>
    <row r="364" spans="1:13" s="276" customFormat="1" ht="70.349999999999994" customHeight="1">
      <c r="A364" s="151">
        <v>359</v>
      </c>
      <c r="B364" s="240" t="s">
        <v>1526</v>
      </c>
      <c r="C364" s="316" t="s">
        <v>1558</v>
      </c>
      <c r="D364" s="319" t="s">
        <v>1209</v>
      </c>
      <c r="E364" s="323">
        <v>45320</v>
      </c>
      <c r="F364" s="324">
        <v>45412</v>
      </c>
      <c r="G364" s="317">
        <v>7590000</v>
      </c>
      <c r="H364" s="317">
        <f>'[1]Pending Bills'!G384</f>
        <v>0</v>
      </c>
      <c r="I364" s="279">
        <f t="shared" si="12"/>
        <v>0</v>
      </c>
      <c r="J364" s="317">
        <f t="shared" si="11"/>
        <v>0</v>
      </c>
      <c r="K364" s="223">
        <f t="shared" si="10"/>
        <v>0</v>
      </c>
      <c r="L364" s="318" t="s">
        <v>1559</v>
      </c>
      <c r="M364" s="274"/>
    </row>
    <row r="365" spans="1:13" s="276" customFormat="1" ht="70.349999999999994" customHeight="1">
      <c r="A365" s="151">
        <v>360</v>
      </c>
      <c r="B365" s="240" t="s">
        <v>1526</v>
      </c>
      <c r="C365" s="316" t="s">
        <v>1560</v>
      </c>
      <c r="D365" s="319" t="s">
        <v>1537</v>
      </c>
      <c r="E365" s="323">
        <v>45320</v>
      </c>
      <c r="F365" s="324">
        <v>45412</v>
      </c>
      <c r="G365" s="317">
        <v>1002872</v>
      </c>
      <c r="H365" s="317">
        <f>'[1]Pending Bills'!G385</f>
        <v>0</v>
      </c>
      <c r="I365" s="279">
        <f t="shared" si="12"/>
        <v>0</v>
      </c>
      <c r="J365" s="317">
        <f t="shared" si="11"/>
        <v>0</v>
      </c>
      <c r="K365" s="223">
        <f t="shared" si="10"/>
        <v>0</v>
      </c>
      <c r="L365" s="318" t="s">
        <v>1559</v>
      </c>
      <c r="M365" s="274"/>
    </row>
    <row r="366" spans="1:13" s="276" customFormat="1" ht="70.349999999999994" customHeight="1">
      <c r="A366" s="151">
        <v>361</v>
      </c>
      <c r="B366" s="240" t="s">
        <v>1526</v>
      </c>
      <c r="C366" s="316" t="s">
        <v>1561</v>
      </c>
      <c r="D366" s="319" t="s">
        <v>1534</v>
      </c>
      <c r="E366" s="323">
        <v>45320</v>
      </c>
      <c r="F366" s="324">
        <v>45473</v>
      </c>
      <c r="G366" s="317">
        <v>16000000</v>
      </c>
      <c r="H366" s="317">
        <f>'[1]Pending Bills'!G386</f>
        <v>0</v>
      </c>
      <c r="I366" s="279">
        <f t="shared" si="12"/>
        <v>0</v>
      </c>
      <c r="J366" s="317">
        <f t="shared" si="11"/>
        <v>0</v>
      </c>
      <c r="K366" s="223">
        <f t="shared" si="10"/>
        <v>0</v>
      </c>
      <c r="L366" s="318" t="s">
        <v>1541</v>
      </c>
      <c r="M366" s="274"/>
    </row>
    <row r="367" spans="1:13" s="276" customFormat="1" ht="70.349999999999994" customHeight="1">
      <c r="A367" s="151">
        <v>362</v>
      </c>
      <c r="B367" s="240" t="s">
        <v>1526</v>
      </c>
      <c r="C367" s="316" t="s">
        <v>1562</v>
      </c>
      <c r="D367" s="319" t="s">
        <v>1221</v>
      </c>
      <c r="E367" s="323">
        <v>45320</v>
      </c>
      <c r="F367" s="324">
        <v>45412</v>
      </c>
      <c r="G367" s="317">
        <v>1332341</v>
      </c>
      <c r="H367" s="317">
        <f>'[1]Pending Bills'!G387</f>
        <v>0</v>
      </c>
      <c r="I367" s="279">
        <f t="shared" si="12"/>
        <v>0</v>
      </c>
      <c r="J367" s="317">
        <f t="shared" si="11"/>
        <v>0</v>
      </c>
      <c r="K367" s="223">
        <f t="shared" si="10"/>
        <v>0</v>
      </c>
      <c r="L367" s="318" t="s">
        <v>1559</v>
      </c>
      <c r="M367" s="274"/>
    </row>
    <row r="368" spans="1:13" s="276" customFormat="1" ht="70.349999999999994" customHeight="1">
      <c r="A368" s="151">
        <v>363</v>
      </c>
      <c r="B368" s="240" t="s">
        <v>1526</v>
      </c>
      <c r="C368" s="316" t="s">
        <v>1563</v>
      </c>
      <c r="D368" s="319" t="s">
        <v>1537</v>
      </c>
      <c r="E368" s="323">
        <v>45320</v>
      </c>
      <c r="F368" s="324">
        <v>45412</v>
      </c>
      <c r="G368" s="317">
        <v>6998066</v>
      </c>
      <c r="H368" s="317">
        <f>'[1]Pending Bills'!G388</f>
        <v>0</v>
      </c>
      <c r="I368" s="279">
        <f t="shared" si="12"/>
        <v>0</v>
      </c>
      <c r="J368" s="317">
        <f t="shared" si="11"/>
        <v>0</v>
      </c>
      <c r="K368" s="223">
        <f t="shared" si="10"/>
        <v>0</v>
      </c>
      <c r="L368" s="318" t="s">
        <v>1541</v>
      </c>
      <c r="M368" s="274"/>
    </row>
    <row r="369" spans="1:13" s="276" customFormat="1" ht="70.349999999999994" customHeight="1">
      <c r="A369" s="151">
        <v>364</v>
      </c>
      <c r="B369" s="240" t="s">
        <v>1526</v>
      </c>
      <c r="C369" s="316" t="s">
        <v>1564</v>
      </c>
      <c r="D369" s="319" t="s">
        <v>1219</v>
      </c>
      <c r="E369" s="323">
        <v>45320</v>
      </c>
      <c r="F369" s="324">
        <v>45412</v>
      </c>
      <c r="G369" s="317">
        <v>1355145</v>
      </c>
      <c r="H369" s="317">
        <f>'[1]Pending Bills'!G389</f>
        <v>0</v>
      </c>
      <c r="I369" s="279">
        <f t="shared" si="12"/>
        <v>0</v>
      </c>
      <c r="J369" s="317">
        <f t="shared" si="11"/>
        <v>0</v>
      </c>
      <c r="K369" s="223">
        <f t="shared" si="10"/>
        <v>0</v>
      </c>
      <c r="L369" s="318" t="s">
        <v>1541</v>
      </c>
      <c r="M369" s="274"/>
    </row>
    <row r="370" spans="1:13" s="276" customFormat="1" ht="70.349999999999994" customHeight="1">
      <c r="A370" s="151">
        <v>365</v>
      </c>
      <c r="B370" s="240" t="s">
        <v>1526</v>
      </c>
      <c r="C370" s="316" t="s">
        <v>1565</v>
      </c>
      <c r="D370" s="319" t="s">
        <v>1173</v>
      </c>
      <c r="E370" s="323">
        <v>45320</v>
      </c>
      <c r="F370" s="324">
        <v>45412</v>
      </c>
      <c r="G370" s="317">
        <v>5080041</v>
      </c>
      <c r="H370" s="317">
        <f>'[1]Pending Bills'!G390</f>
        <v>0</v>
      </c>
      <c r="I370" s="279">
        <f t="shared" si="12"/>
        <v>0</v>
      </c>
      <c r="J370" s="317">
        <f t="shared" si="11"/>
        <v>0</v>
      </c>
      <c r="K370" s="223">
        <f t="shared" ref="K370:K433" si="13">J370/G370</f>
        <v>0</v>
      </c>
      <c r="L370" s="318" t="s">
        <v>1541</v>
      </c>
      <c r="M370" s="274"/>
    </row>
    <row r="371" spans="1:13" s="276" customFormat="1" ht="70.349999999999994" customHeight="1">
      <c r="A371" s="151">
        <v>366</v>
      </c>
      <c r="B371" s="240" t="s">
        <v>1526</v>
      </c>
      <c r="C371" s="316" t="s">
        <v>1566</v>
      </c>
      <c r="D371" s="319" t="s">
        <v>1173</v>
      </c>
      <c r="E371" s="323">
        <v>45320</v>
      </c>
      <c r="F371" s="324">
        <v>45412</v>
      </c>
      <c r="G371" s="317">
        <v>4999805</v>
      </c>
      <c r="H371" s="317">
        <f>'[1]Pending Bills'!G391</f>
        <v>0</v>
      </c>
      <c r="I371" s="279">
        <f t="shared" si="12"/>
        <v>0</v>
      </c>
      <c r="J371" s="317">
        <f t="shared" si="11"/>
        <v>0</v>
      </c>
      <c r="K371" s="223">
        <f t="shared" si="13"/>
        <v>0</v>
      </c>
      <c r="L371" s="318" t="s">
        <v>1559</v>
      </c>
      <c r="M371" s="274"/>
    </row>
    <row r="372" spans="1:13" s="276" customFormat="1" ht="70.349999999999994" customHeight="1">
      <c r="A372" s="151">
        <v>367</v>
      </c>
      <c r="B372" s="240" t="s">
        <v>1526</v>
      </c>
      <c r="C372" s="316" t="s">
        <v>1567</v>
      </c>
      <c r="D372" s="319" t="s">
        <v>1533</v>
      </c>
      <c r="E372" s="323">
        <v>45320</v>
      </c>
      <c r="F372" s="324">
        <v>45412</v>
      </c>
      <c r="G372" s="317">
        <v>3995490</v>
      </c>
      <c r="H372" s="317">
        <f>'[1]Pending Bills'!G392</f>
        <v>0</v>
      </c>
      <c r="I372" s="279">
        <f t="shared" si="12"/>
        <v>0</v>
      </c>
      <c r="J372" s="317">
        <f t="shared" si="11"/>
        <v>0</v>
      </c>
      <c r="K372" s="223">
        <f t="shared" si="13"/>
        <v>0</v>
      </c>
      <c r="L372" s="318" t="s">
        <v>1559</v>
      </c>
      <c r="M372" s="274"/>
    </row>
    <row r="373" spans="1:13" s="276" customFormat="1" ht="70.349999999999994" customHeight="1">
      <c r="A373" s="151">
        <v>368</v>
      </c>
      <c r="B373" s="240" t="s">
        <v>1526</v>
      </c>
      <c r="C373" s="316" t="s">
        <v>1568</v>
      </c>
      <c r="D373" s="319" t="s">
        <v>1391</v>
      </c>
      <c r="E373" s="323">
        <v>45320</v>
      </c>
      <c r="F373" s="324">
        <v>45412</v>
      </c>
      <c r="G373" s="317">
        <v>325934</v>
      </c>
      <c r="H373" s="317">
        <f>'[1]Pending Bills'!G393</f>
        <v>0</v>
      </c>
      <c r="I373" s="279">
        <f t="shared" si="12"/>
        <v>0</v>
      </c>
      <c r="J373" s="317">
        <f t="shared" si="11"/>
        <v>0</v>
      </c>
      <c r="K373" s="223">
        <f t="shared" si="13"/>
        <v>0</v>
      </c>
      <c r="L373" s="318" t="s">
        <v>1541</v>
      </c>
      <c r="M373" s="274"/>
    </row>
    <row r="374" spans="1:13" s="276" customFormat="1" ht="70.349999999999994" customHeight="1">
      <c r="A374" s="151">
        <v>369</v>
      </c>
      <c r="B374" s="240" t="s">
        <v>1526</v>
      </c>
      <c r="C374" s="316" t="s">
        <v>1569</v>
      </c>
      <c r="D374" s="319" t="s">
        <v>1391</v>
      </c>
      <c r="E374" s="323">
        <v>45320</v>
      </c>
      <c r="F374" s="324">
        <v>45412</v>
      </c>
      <c r="G374" s="317">
        <v>3996400</v>
      </c>
      <c r="H374" s="317">
        <f>'[1]Pending Bills'!G394</f>
        <v>0</v>
      </c>
      <c r="I374" s="279">
        <f t="shared" si="12"/>
        <v>0</v>
      </c>
      <c r="J374" s="317">
        <f t="shared" si="11"/>
        <v>0</v>
      </c>
      <c r="K374" s="223">
        <f t="shared" si="13"/>
        <v>0</v>
      </c>
      <c r="L374" s="318" t="s">
        <v>1541</v>
      </c>
      <c r="M374" s="274"/>
    </row>
    <row r="375" spans="1:13" s="276" customFormat="1" ht="70.349999999999994" customHeight="1">
      <c r="A375" s="151">
        <v>370</v>
      </c>
      <c r="B375" s="240" t="s">
        <v>1526</v>
      </c>
      <c r="C375" s="316" t="s">
        <v>1570</v>
      </c>
      <c r="D375" s="319" t="s">
        <v>1391</v>
      </c>
      <c r="E375" s="323">
        <v>45320</v>
      </c>
      <c r="F375" s="324">
        <v>45412</v>
      </c>
      <c r="G375" s="317">
        <v>3999184.6</v>
      </c>
      <c r="H375" s="317">
        <f>'[1]Pending Bills'!G395</f>
        <v>0</v>
      </c>
      <c r="I375" s="279">
        <f t="shared" si="12"/>
        <v>0</v>
      </c>
      <c r="J375" s="317">
        <f t="shared" si="11"/>
        <v>0</v>
      </c>
      <c r="K375" s="223">
        <f t="shared" si="13"/>
        <v>0</v>
      </c>
      <c r="L375" s="318" t="s">
        <v>1541</v>
      </c>
      <c r="M375" s="274"/>
    </row>
    <row r="376" spans="1:13" s="276" customFormat="1" ht="70.349999999999994" customHeight="1">
      <c r="A376" s="151">
        <v>371</v>
      </c>
      <c r="B376" s="240" t="s">
        <v>1526</v>
      </c>
      <c r="C376" s="316" t="s">
        <v>1571</v>
      </c>
      <c r="D376" s="319" t="s">
        <v>1221</v>
      </c>
      <c r="E376" s="323">
        <v>45320</v>
      </c>
      <c r="F376" s="324">
        <v>45412</v>
      </c>
      <c r="G376" s="317">
        <v>5701368</v>
      </c>
      <c r="H376" s="317">
        <f>'[1]Pending Bills'!G396</f>
        <v>0</v>
      </c>
      <c r="I376" s="279">
        <f t="shared" si="12"/>
        <v>0</v>
      </c>
      <c r="J376" s="317">
        <f t="shared" si="11"/>
        <v>0</v>
      </c>
      <c r="K376" s="223">
        <f t="shared" si="13"/>
        <v>0</v>
      </c>
      <c r="L376" s="318" t="s">
        <v>1541</v>
      </c>
      <c r="M376" s="274"/>
    </row>
    <row r="377" spans="1:13" s="276" customFormat="1" ht="70.349999999999994" customHeight="1">
      <c r="A377" s="151">
        <v>372</v>
      </c>
      <c r="B377" s="240" t="s">
        <v>1526</v>
      </c>
      <c r="C377" s="316" t="s">
        <v>1572</v>
      </c>
      <c r="D377" s="319" t="s">
        <v>1511</v>
      </c>
      <c r="E377" s="323">
        <v>45320</v>
      </c>
      <c r="F377" s="324">
        <v>45412</v>
      </c>
      <c r="G377" s="317">
        <v>723415</v>
      </c>
      <c r="H377" s="317">
        <f>'[1]Pending Bills'!G397</f>
        <v>0</v>
      </c>
      <c r="I377" s="279">
        <f t="shared" si="12"/>
        <v>0</v>
      </c>
      <c r="J377" s="317">
        <f t="shared" si="11"/>
        <v>0</v>
      </c>
      <c r="K377" s="223">
        <f t="shared" si="13"/>
        <v>0</v>
      </c>
      <c r="L377" s="318" t="s">
        <v>1541</v>
      </c>
      <c r="M377" s="274"/>
    </row>
    <row r="378" spans="1:13" s="276" customFormat="1" ht="70.349999999999994" customHeight="1">
      <c r="A378" s="151">
        <v>373</v>
      </c>
      <c r="B378" s="240" t="s">
        <v>1526</v>
      </c>
      <c r="C378" s="316" t="s">
        <v>1573</v>
      </c>
      <c r="D378" s="319" t="s">
        <v>1511</v>
      </c>
      <c r="E378" s="323">
        <v>45320</v>
      </c>
      <c r="F378" s="324">
        <v>45412</v>
      </c>
      <c r="G378" s="317">
        <v>3499720</v>
      </c>
      <c r="H378" s="317">
        <f>'[1]Pending Bills'!G398</f>
        <v>0</v>
      </c>
      <c r="I378" s="279">
        <f t="shared" si="12"/>
        <v>0</v>
      </c>
      <c r="J378" s="317">
        <f t="shared" si="11"/>
        <v>0</v>
      </c>
      <c r="K378" s="223">
        <f t="shared" si="13"/>
        <v>0</v>
      </c>
      <c r="L378" s="318" t="s">
        <v>1541</v>
      </c>
      <c r="M378" s="274"/>
    </row>
    <row r="379" spans="1:13" s="276" customFormat="1" ht="70.349999999999994" customHeight="1">
      <c r="A379" s="151">
        <v>374</v>
      </c>
      <c r="B379" s="240" t="s">
        <v>1526</v>
      </c>
      <c r="C379" s="316" t="s">
        <v>1574</v>
      </c>
      <c r="D379" s="319" t="s">
        <v>1227</v>
      </c>
      <c r="E379" s="323">
        <v>45320</v>
      </c>
      <c r="F379" s="324">
        <v>45412</v>
      </c>
      <c r="G379" s="317">
        <v>4495000</v>
      </c>
      <c r="H379" s="317">
        <f>'[1]Pending Bills'!G399</f>
        <v>0</v>
      </c>
      <c r="I379" s="279">
        <f t="shared" si="12"/>
        <v>0</v>
      </c>
      <c r="J379" s="317">
        <f t="shared" si="11"/>
        <v>0</v>
      </c>
      <c r="K379" s="223">
        <f t="shared" si="13"/>
        <v>0</v>
      </c>
      <c r="L379" s="318" t="s">
        <v>1541</v>
      </c>
      <c r="M379" s="274"/>
    </row>
    <row r="380" spans="1:13" s="276" customFormat="1" ht="70.349999999999994" customHeight="1">
      <c r="A380" s="151">
        <v>375</v>
      </c>
      <c r="B380" s="240" t="s">
        <v>1526</v>
      </c>
      <c r="C380" s="316" t="s">
        <v>1575</v>
      </c>
      <c r="D380" s="319" t="s">
        <v>1389</v>
      </c>
      <c r="E380" s="323">
        <v>45320</v>
      </c>
      <c r="F380" s="324">
        <v>45412</v>
      </c>
      <c r="G380" s="317">
        <v>121800.36</v>
      </c>
      <c r="H380" s="317">
        <f>'[1]Pending Bills'!G400</f>
        <v>0</v>
      </c>
      <c r="I380" s="279">
        <f t="shared" si="12"/>
        <v>0</v>
      </c>
      <c r="J380" s="317">
        <f t="shared" si="11"/>
        <v>0</v>
      </c>
      <c r="K380" s="223">
        <f t="shared" si="13"/>
        <v>0</v>
      </c>
      <c r="L380" s="318" t="s">
        <v>1559</v>
      </c>
      <c r="M380" s="274"/>
    </row>
    <row r="381" spans="1:13" s="276" customFormat="1" ht="70.349999999999994" customHeight="1">
      <c r="A381" s="151">
        <v>376</v>
      </c>
      <c r="B381" s="240" t="s">
        <v>1526</v>
      </c>
      <c r="C381" s="316" t="s">
        <v>1576</v>
      </c>
      <c r="D381" s="319" t="s">
        <v>1535</v>
      </c>
      <c r="E381" s="323">
        <v>45320</v>
      </c>
      <c r="F381" s="324">
        <v>45412</v>
      </c>
      <c r="G381" s="317">
        <v>516618.76</v>
      </c>
      <c r="H381" s="317">
        <f>'[1]Pending Bills'!G401</f>
        <v>0</v>
      </c>
      <c r="I381" s="279">
        <f t="shared" si="12"/>
        <v>0</v>
      </c>
      <c r="J381" s="317">
        <f t="shared" si="11"/>
        <v>0</v>
      </c>
      <c r="K381" s="223">
        <f t="shared" si="13"/>
        <v>0</v>
      </c>
      <c r="L381" s="318" t="s">
        <v>1541</v>
      </c>
      <c r="M381" s="274"/>
    </row>
    <row r="382" spans="1:13" s="276" customFormat="1" ht="70.349999999999994" customHeight="1">
      <c r="A382" s="151">
        <v>377</v>
      </c>
      <c r="B382" s="240" t="s">
        <v>1526</v>
      </c>
      <c r="C382" s="316" t="s">
        <v>1577</v>
      </c>
      <c r="D382" s="319" t="s">
        <v>1578</v>
      </c>
      <c r="E382" s="323">
        <v>45320</v>
      </c>
      <c r="F382" s="324">
        <v>45412</v>
      </c>
      <c r="G382" s="317">
        <v>1500000</v>
      </c>
      <c r="H382" s="317">
        <f>'[1]Pending Bills'!G402</f>
        <v>0</v>
      </c>
      <c r="I382" s="279">
        <f t="shared" si="12"/>
        <v>0</v>
      </c>
      <c r="J382" s="317">
        <f t="shared" si="11"/>
        <v>0</v>
      </c>
      <c r="K382" s="223">
        <f t="shared" si="13"/>
        <v>0</v>
      </c>
      <c r="L382" s="318" t="s">
        <v>1541</v>
      </c>
      <c r="M382" s="274"/>
    </row>
    <row r="383" spans="1:13" s="276" customFormat="1" ht="70.349999999999994" customHeight="1">
      <c r="A383" s="151">
        <v>378</v>
      </c>
      <c r="B383" s="240" t="s">
        <v>1526</v>
      </c>
      <c r="C383" s="316" t="s">
        <v>1579</v>
      </c>
      <c r="D383" s="319" t="s">
        <v>1580</v>
      </c>
      <c r="E383" s="323">
        <v>45320</v>
      </c>
      <c r="F383" s="324">
        <v>45412</v>
      </c>
      <c r="G383" s="317">
        <v>3500000</v>
      </c>
      <c r="H383" s="317">
        <f>'[1]Pending Bills'!G403</f>
        <v>0</v>
      </c>
      <c r="I383" s="279">
        <f t="shared" si="12"/>
        <v>0</v>
      </c>
      <c r="J383" s="317">
        <f t="shared" si="11"/>
        <v>0</v>
      </c>
      <c r="K383" s="223">
        <f t="shared" si="13"/>
        <v>0</v>
      </c>
      <c r="L383" s="318" t="s">
        <v>1559</v>
      </c>
      <c r="M383" s="274"/>
    </row>
    <row r="384" spans="1:13" s="276" customFormat="1" ht="70.349999999999994" customHeight="1">
      <c r="A384" s="151">
        <v>379</v>
      </c>
      <c r="B384" s="240" t="s">
        <v>1526</v>
      </c>
      <c r="C384" s="316" t="s">
        <v>1581</v>
      </c>
      <c r="D384" s="319" t="s">
        <v>1582</v>
      </c>
      <c r="E384" s="323">
        <v>45320</v>
      </c>
      <c r="F384" s="324">
        <v>45412</v>
      </c>
      <c r="G384" s="317">
        <v>3484435</v>
      </c>
      <c r="H384" s="317">
        <f>'[1]Pending Bills'!G404</f>
        <v>0</v>
      </c>
      <c r="I384" s="279">
        <f t="shared" si="12"/>
        <v>0</v>
      </c>
      <c r="J384" s="317">
        <f t="shared" si="11"/>
        <v>0</v>
      </c>
      <c r="K384" s="223">
        <f t="shared" si="13"/>
        <v>0</v>
      </c>
      <c r="L384" s="318" t="s">
        <v>1541</v>
      </c>
      <c r="M384" s="274"/>
    </row>
    <row r="385" spans="1:13" s="276" customFormat="1" ht="70.349999999999994" customHeight="1">
      <c r="A385" s="151">
        <v>380</v>
      </c>
      <c r="B385" s="240" t="s">
        <v>1526</v>
      </c>
      <c r="C385" s="316" t="s">
        <v>1583</v>
      </c>
      <c r="D385" s="319" t="s">
        <v>1369</v>
      </c>
      <c r="E385" s="323">
        <v>45320</v>
      </c>
      <c r="F385" s="324">
        <v>45412</v>
      </c>
      <c r="G385" s="317">
        <v>2952084</v>
      </c>
      <c r="H385" s="317">
        <f>'[1]Pending Bills'!G405</f>
        <v>0</v>
      </c>
      <c r="I385" s="279">
        <f t="shared" si="12"/>
        <v>0</v>
      </c>
      <c r="J385" s="317">
        <f t="shared" si="11"/>
        <v>0</v>
      </c>
      <c r="K385" s="223">
        <f t="shared" si="13"/>
        <v>0</v>
      </c>
      <c r="L385" s="318" t="s">
        <v>1559</v>
      </c>
      <c r="M385" s="274"/>
    </row>
    <row r="386" spans="1:13" s="276" customFormat="1" ht="70.349999999999994" customHeight="1">
      <c r="A386" s="151">
        <v>381</v>
      </c>
      <c r="B386" s="240" t="s">
        <v>1526</v>
      </c>
      <c r="C386" s="316" t="s">
        <v>1584</v>
      </c>
      <c r="D386" s="319" t="s">
        <v>1511</v>
      </c>
      <c r="E386" s="323">
        <v>45320</v>
      </c>
      <c r="F386" s="324">
        <v>45412</v>
      </c>
      <c r="G386" s="317">
        <v>1996305.6</v>
      </c>
      <c r="H386" s="317">
        <f>'[1]Pending Bills'!G406</f>
        <v>0</v>
      </c>
      <c r="I386" s="279">
        <f t="shared" si="12"/>
        <v>0</v>
      </c>
      <c r="J386" s="317">
        <f t="shared" si="11"/>
        <v>0</v>
      </c>
      <c r="K386" s="223">
        <f t="shared" si="13"/>
        <v>0</v>
      </c>
      <c r="L386" s="318" t="s">
        <v>1541</v>
      </c>
      <c r="M386" s="274"/>
    </row>
    <row r="387" spans="1:13" s="276" customFormat="1" ht="70.349999999999994" customHeight="1">
      <c r="A387" s="151">
        <v>382</v>
      </c>
      <c r="B387" s="240" t="s">
        <v>1526</v>
      </c>
      <c r="C387" s="316" t="s">
        <v>1585</v>
      </c>
      <c r="D387" s="319" t="s">
        <v>1511</v>
      </c>
      <c r="E387" s="323">
        <v>45320</v>
      </c>
      <c r="F387" s="324">
        <v>45412</v>
      </c>
      <c r="G387" s="317">
        <v>3994765</v>
      </c>
      <c r="H387" s="317">
        <f>'[1]Pending Bills'!G407</f>
        <v>0</v>
      </c>
      <c r="I387" s="279">
        <f t="shared" si="12"/>
        <v>0</v>
      </c>
      <c r="J387" s="317">
        <f t="shared" si="11"/>
        <v>0</v>
      </c>
      <c r="K387" s="223">
        <f t="shared" si="13"/>
        <v>0</v>
      </c>
      <c r="L387" s="318" t="s">
        <v>1541</v>
      </c>
      <c r="M387" s="274"/>
    </row>
    <row r="388" spans="1:13" s="276" customFormat="1" ht="70.349999999999994" customHeight="1">
      <c r="A388" s="151">
        <v>383</v>
      </c>
      <c r="B388" s="240" t="s">
        <v>1526</v>
      </c>
      <c r="C388" s="316" t="s">
        <v>1586</v>
      </c>
      <c r="D388" s="319" t="s">
        <v>1511</v>
      </c>
      <c r="E388" s="323">
        <v>45320</v>
      </c>
      <c r="F388" s="324">
        <v>45412</v>
      </c>
      <c r="G388" s="317">
        <v>2980000</v>
      </c>
      <c r="H388" s="317">
        <f>'[1]Pending Bills'!G408</f>
        <v>0</v>
      </c>
      <c r="I388" s="279">
        <f t="shared" si="12"/>
        <v>0</v>
      </c>
      <c r="J388" s="317">
        <f t="shared" si="11"/>
        <v>0</v>
      </c>
      <c r="K388" s="223">
        <f t="shared" si="13"/>
        <v>0</v>
      </c>
      <c r="L388" s="318" t="s">
        <v>1541</v>
      </c>
      <c r="M388" s="274"/>
    </row>
    <row r="389" spans="1:13" s="276" customFormat="1" ht="70.349999999999994" customHeight="1">
      <c r="A389" s="151">
        <v>384</v>
      </c>
      <c r="B389" s="240" t="s">
        <v>1526</v>
      </c>
      <c r="C389" s="316" t="s">
        <v>1587</v>
      </c>
      <c r="D389" s="319" t="s">
        <v>1511</v>
      </c>
      <c r="E389" s="323">
        <v>45320</v>
      </c>
      <c r="F389" s="324">
        <v>45412</v>
      </c>
      <c r="G389" s="317">
        <v>2997179</v>
      </c>
      <c r="H389" s="317">
        <f>'[1]Pending Bills'!G409</f>
        <v>0</v>
      </c>
      <c r="I389" s="279">
        <f t="shared" si="12"/>
        <v>0</v>
      </c>
      <c r="J389" s="317">
        <f t="shared" si="11"/>
        <v>0</v>
      </c>
      <c r="K389" s="223">
        <f t="shared" si="13"/>
        <v>0</v>
      </c>
      <c r="L389" s="318" t="s">
        <v>1541</v>
      </c>
      <c r="M389" s="274"/>
    </row>
    <row r="390" spans="1:13" s="276" customFormat="1" ht="70.349999999999994" customHeight="1">
      <c r="A390" s="151">
        <v>385</v>
      </c>
      <c r="B390" s="240" t="s">
        <v>1526</v>
      </c>
      <c r="C390" s="316" t="s">
        <v>1588</v>
      </c>
      <c r="D390" s="319" t="s">
        <v>1511</v>
      </c>
      <c r="E390" s="323">
        <v>45320</v>
      </c>
      <c r="F390" s="324">
        <v>45412</v>
      </c>
      <c r="G390" s="317">
        <v>4983360</v>
      </c>
      <c r="H390" s="317">
        <f>'[1]Pending Bills'!G410</f>
        <v>0</v>
      </c>
      <c r="I390" s="279">
        <f t="shared" si="12"/>
        <v>0</v>
      </c>
      <c r="J390" s="317">
        <f t="shared" si="11"/>
        <v>0</v>
      </c>
      <c r="K390" s="223">
        <f t="shared" si="13"/>
        <v>0</v>
      </c>
      <c r="L390" s="318" t="s">
        <v>1529</v>
      </c>
      <c r="M390" s="274"/>
    </row>
    <row r="391" spans="1:13" s="276" customFormat="1" ht="70.349999999999994" customHeight="1">
      <c r="A391" s="151">
        <v>386</v>
      </c>
      <c r="B391" s="240" t="s">
        <v>1526</v>
      </c>
      <c r="C391" s="316" t="s">
        <v>1589</v>
      </c>
      <c r="D391" s="319" t="s">
        <v>1190</v>
      </c>
      <c r="E391" s="323">
        <v>45320</v>
      </c>
      <c r="F391" s="324">
        <v>45412</v>
      </c>
      <c r="G391" s="317">
        <v>3934986.8</v>
      </c>
      <c r="H391" s="317">
        <f>'[1]Pending Bills'!G411</f>
        <v>0</v>
      </c>
      <c r="I391" s="279">
        <f t="shared" si="12"/>
        <v>0</v>
      </c>
      <c r="J391" s="317">
        <f t="shared" si="11"/>
        <v>0</v>
      </c>
      <c r="K391" s="223">
        <f t="shared" si="13"/>
        <v>0</v>
      </c>
      <c r="L391" s="318" t="s">
        <v>1541</v>
      </c>
      <c r="M391" s="274"/>
    </row>
    <row r="392" spans="1:13" s="276" customFormat="1" ht="70.349999999999994" customHeight="1">
      <c r="A392" s="151">
        <v>387</v>
      </c>
      <c r="B392" s="240" t="s">
        <v>1526</v>
      </c>
      <c r="C392" s="316" t="s">
        <v>1590</v>
      </c>
      <c r="D392" s="319" t="s">
        <v>1190</v>
      </c>
      <c r="E392" s="323">
        <v>45320</v>
      </c>
      <c r="F392" s="324">
        <v>45412</v>
      </c>
      <c r="G392" s="317">
        <v>1498471</v>
      </c>
      <c r="H392" s="317">
        <f>'[1]Pending Bills'!G412</f>
        <v>0</v>
      </c>
      <c r="I392" s="279">
        <f t="shared" si="12"/>
        <v>0</v>
      </c>
      <c r="J392" s="317">
        <f t="shared" si="11"/>
        <v>0</v>
      </c>
      <c r="K392" s="223">
        <f t="shared" si="13"/>
        <v>0</v>
      </c>
      <c r="L392" s="318" t="s">
        <v>1559</v>
      </c>
      <c r="M392" s="274"/>
    </row>
    <row r="393" spans="1:13" s="276" customFormat="1" ht="70.349999999999994" customHeight="1">
      <c r="A393" s="151">
        <v>388</v>
      </c>
      <c r="B393" s="240" t="s">
        <v>1526</v>
      </c>
      <c r="C393" s="316" t="s">
        <v>1591</v>
      </c>
      <c r="D393" s="319" t="s">
        <v>1221</v>
      </c>
      <c r="E393" s="323">
        <v>45320</v>
      </c>
      <c r="F393" s="324">
        <v>45412</v>
      </c>
      <c r="G393" s="317">
        <v>2999595.4</v>
      </c>
      <c r="H393" s="317">
        <f>'[1]Pending Bills'!G413</f>
        <v>0</v>
      </c>
      <c r="I393" s="279">
        <f t="shared" si="12"/>
        <v>0</v>
      </c>
      <c r="J393" s="317">
        <f t="shared" si="11"/>
        <v>0</v>
      </c>
      <c r="K393" s="223">
        <f t="shared" si="13"/>
        <v>0</v>
      </c>
      <c r="L393" s="318" t="s">
        <v>1541</v>
      </c>
      <c r="M393" s="274"/>
    </row>
    <row r="394" spans="1:13" s="276" customFormat="1" ht="70.349999999999994" customHeight="1">
      <c r="A394" s="151">
        <v>389</v>
      </c>
      <c r="B394" s="240" t="s">
        <v>1526</v>
      </c>
      <c r="C394" s="316" t="s">
        <v>1592</v>
      </c>
      <c r="D394" s="319" t="s">
        <v>1221</v>
      </c>
      <c r="E394" s="323">
        <v>45320</v>
      </c>
      <c r="F394" s="324">
        <v>45412</v>
      </c>
      <c r="G394" s="317">
        <v>3852151.2</v>
      </c>
      <c r="H394" s="317">
        <f>'[1]Pending Bills'!G414</f>
        <v>0</v>
      </c>
      <c r="I394" s="279">
        <f t="shared" si="12"/>
        <v>0</v>
      </c>
      <c r="J394" s="317">
        <f t="shared" si="11"/>
        <v>0</v>
      </c>
      <c r="K394" s="223">
        <f t="shared" si="13"/>
        <v>0</v>
      </c>
      <c r="L394" s="318" t="s">
        <v>1541</v>
      </c>
      <c r="M394" s="274"/>
    </row>
    <row r="395" spans="1:13" s="276" customFormat="1" ht="70.349999999999994" customHeight="1">
      <c r="A395" s="151">
        <v>390</v>
      </c>
      <c r="B395" s="240" t="s">
        <v>1526</v>
      </c>
      <c r="C395" s="316" t="s">
        <v>1593</v>
      </c>
      <c r="D395" s="319" t="s">
        <v>1594</v>
      </c>
      <c r="E395" s="323">
        <v>45320</v>
      </c>
      <c r="F395" s="324">
        <v>45412</v>
      </c>
      <c r="G395" s="317">
        <v>4499666.5999999996</v>
      </c>
      <c r="H395" s="317">
        <f>'[1]Pending Bills'!G415</f>
        <v>0</v>
      </c>
      <c r="I395" s="279">
        <f t="shared" si="12"/>
        <v>0</v>
      </c>
      <c r="J395" s="317">
        <f t="shared" si="11"/>
        <v>0</v>
      </c>
      <c r="K395" s="223">
        <f t="shared" si="13"/>
        <v>0</v>
      </c>
      <c r="L395" s="318" t="s">
        <v>1559</v>
      </c>
      <c r="M395" s="274"/>
    </row>
    <row r="396" spans="1:13" s="276" customFormat="1" ht="70.349999999999994" customHeight="1">
      <c r="A396" s="151">
        <v>391</v>
      </c>
      <c r="B396" s="240" t="s">
        <v>1526</v>
      </c>
      <c r="C396" s="316" t="s">
        <v>1595</v>
      </c>
      <c r="D396" s="319" t="s">
        <v>1346</v>
      </c>
      <c r="E396" s="323">
        <v>45320</v>
      </c>
      <c r="F396" s="324">
        <v>45412</v>
      </c>
      <c r="G396" s="317">
        <v>11267225</v>
      </c>
      <c r="H396" s="317">
        <f>'[1]Pending Bills'!G416</f>
        <v>0</v>
      </c>
      <c r="I396" s="279">
        <f t="shared" si="12"/>
        <v>0</v>
      </c>
      <c r="J396" s="317">
        <f t="shared" si="11"/>
        <v>0</v>
      </c>
      <c r="K396" s="223">
        <f t="shared" si="13"/>
        <v>0</v>
      </c>
      <c r="L396" s="318" t="s">
        <v>1541</v>
      </c>
      <c r="M396" s="274"/>
    </row>
    <row r="397" spans="1:13" s="276" customFormat="1" ht="70.349999999999994" customHeight="1">
      <c r="A397" s="151">
        <v>392</v>
      </c>
      <c r="B397" s="240" t="s">
        <v>1526</v>
      </c>
      <c r="C397" s="316" t="s">
        <v>1596</v>
      </c>
      <c r="D397" s="319" t="s">
        <v>1346</v>
      </c>
      <c r="E397" s="323">
        <v>45320</v>
      </c>
      <c r="F397" s="324">
        <v>45412</v>
      </c>
      <c r="G397" s="317">
        <v>2997005</v>
      </c>
      <c r="H397" s="317">
        <f>'[1]Pending Bills'!G417</f>
        <v>0</v>
      </c>
      <c r="I397" s="279">
        <f t="shared" si="12"/>
        <v>0</v>
      </c>
      <c r="J397" s="317">
        <f t="shared" si="11"/>
        <v>0</v>
      </c>
      <c r="K397" s="223">
        <f t="shared" si="13"/>
        <v>0</v>
      </c>
      <c r="L397" s="318" t="s">
        <v>1541</v>
      </c>
      <c r="M397" s="274"/>
    </row>
    <row r="398" spans="1:13" s="276" customFormat="1" ht="70.349999999999994" customHeight="1">
      <c r="A398" s="151">
        <v>393</v>
      </c>
      <c r="B398" s="240" t="s">
        <v>1526</v>
      </c>
      <c r="C398" s="316" t="s">
        <v>1597</v>
      </c>
      <c r="D398" s="319" t="s">
        <v>1346</v>
      </c>
      <c r="E398" s="323">
        <v>45320</v>
      </c>
      <c r="F398" s="324">
        <v>45412</v>
      </c>
      <c r="G398" s="317">
        <v>3964045</v>
      </c>
      <c r="H398" s="317">
        <f>'[1]Pending Bills'!G418</f>
        <v>0</v>
      </c>
      <c r="I398" s="279">
        <f t="shared" si="12"/>
        <v>0</v>
      </c>
      <c r="J398" s="317">
        <f t="shared" si="11"/>
        <v>0</v>
      </c>
      <c r="K398" s="223">
        <f t="shared" si="13"/>
        <v>0</v>
      </c>
      <c r="L398" s="318" t="s">
        <v>1541</v>
      </c>
      <c r="M398" s="274"/>
    </row>
    <row r="399" spans="1:13" s="276" customFormat="1" ht="70.349999999999994" customHeight="1">
      <c r="A399" s="151">
        <v>394</v>
      </c>
      <c r="B399" s="240" t="s">
        <v>1526</v>
      </c>
      <c r="C399" s="316" t="s">
        <v>1598</v>
      </c>
      <c r="D399" s="319" t="s">
        <v>1346</v>
      </c>
      <c r="E399" s="323">
        <v>45320</v>
      </c>
      <c r="F399" s="324">
        <v>45412</v>
      </c>
      <c r="G399" s="317">
        <v>3994852</v>
      </c>
      <c r="H399" s="317">
        <f>'[1]Pending Bills'!G419</f>
        <v>0</v>
      </c>
      <c r="I399" s="279">
        <f t="shared" si="12"/>
        <v>0</v>
      </c>
      <c r="J399" s="317">
        <f t="shared" si="11"/>
        <v>0</v>
      </c>
      <c r="K399" s="223">
        <f t="shared" si="13"/>
        <v>0</v>
      </c>
      <c r="L399" s="318" t="s">
        <v>1541</v>
      </c>
      <c r="M399" s="274"/>
    </row>
    <row r="400" spans="1:13" s="276" customFormat="1" ht="70.349999999999994" customHeight="1">
      <c r="A400" s="151">
        <v>395</v>
      </c>
      <c r="B400" s="240" t="s">
        <v>1526</v>
      </c>
      <c r="C400" s="316" t="s">
        <v>1599</v>
      </c>
      <c r="D400" s="319" t="s">
        <v>1346</v>
      </c>
      <c r="E400" s="323">
        <v>45320</v>
      </c>
      <c r="F400" s="324">
        <v>45412</v>
      </c>
      <c r="G400" s="317">
        <v>3999981.6</v>
      </c>
      <c r="H400" s="317">
        <f>'[1]Pending Bills'!G420</f>
        <v>0</v>
      </c>
      <c r="I400" s="279">
        <f t="shared" si="12"/>
        <v>0</v>
      </c>
      <c r="J400" s="317">
        <f t="shared" si="11"/>
        <v>0</v>
      </c>
      <c r="K400" s="223">
        <f t="shared" si="13"/>
        <v>0</v>
      </c>
      <c r="L400" s="318" t="s">
        <v>1541</v>
      </c>
      <c r="M400" s="274"/>
    </row>
    <row r="401" spans="1:13" s="276" customFormat="1" ht="70.349999999999994" customHeight="1">
      <c r="A401" s="151">
        <v>396</v>
      </c>
      <c r="B401" s="240" t="s">
        <v>1526</v>
      </c>
      <c r="C401" s="316" t="s">
        <v>1600</v>
      </c>
      <c r="D401" s="319" t="s">
        <v>1221</v>
      </c>
      <c r="E401" s="323">
        <v>45320</v>
      </c>
      <c r="F401" s="324">
        <v>45412</v>
      </c>
      <c r="G401" s="317">
        <v>2986750</v>
      </c>
      <c r="H401" s="317">
        <f>'[1]Pending Bills'!G421</f>
        <v>0</v>
      </c>
      <c r="I401" s="279">
        <f t="shared" si="12"/>
        <v>0</v>
      </c>
      <c r="J401" s="317">
        <f t="shared" si="11"/>
        <v>0</v>
      </c>
      <c r="K401" s="223">
        <f t="shared" si="13"/>
        <v>0</v>
      </c>
      <c r="L401" s="318" t="s">
        <v>1541</v>
      </c>
      <c r="M401" s="274"/>
    </row>
    <row r="402" spans="1:13" s="276" customFormat="1" ht="70.349999999999994" customHeight="1">
      <c r="A402" s="151">
        <v>397</v>
      </c>
      <c r="B402" s="240" t="s">
        <v>1526</v>
      </c>
      <c r="C402" s="316" t="s">
        <v>1601</v>
      </c>
      <c r="D402" s="319" t="s">
        <v>1391</v>
      </c>
      <c r="E402" s="323">
        <v>45320</v>
      </c>
      <c r="F402" s="324">
        <v>45412</v>
      </c>
      <c r="G402" s="317">
        <v>7751502</v>
      </c>
      <c r="H402" s="317">
        <f>'[1]Pending Bills'!G422</f>
        <v>0</v>
      </c>
      <c r="I402" s="279">
        <f t="shared" si="12"/>
        <v>0</v>
      </c>
      <c r="J402" s="317">
        <f t="shared" si="11"/>
        <v>0</v>
      </c>
      <c r="K402" s="223">
        <f t="shared" si="13"/>
        <v>0</v>
      </c>
      <c r="L402" s="318" t="s">
        <v>1541</v>
      </c>
      <c r="M402" s="274"/>
    </row>
    <row r="403" spans="1:13" s="276" customFormat="1" ht="70.349999999999994" customHeight="1">
      <c r="A403" s="151">
        <v>398</v>
      </c>
      <c r="B403" s="240" t="s">
        <v>1526</v>
      </c>
      <c r="C403" s="316" t="s">
        <v>1602</v>
      </c>
      <c r="D403" s="319" t="s">
        <v>1219</v>
      </c>
      <c r="E403" s="323">
        <v>45320</v>
      </c>
      <c r="F403" s="324">
        <v>45412</v>
      </c>
      <c r="G403" s="317">
        <v>499960</v>
      </c>
      <c r="H403" s="317">
        <f>'[1]Pending Bills'!G423</f>
        <v>0</v>
      </c>
      <c r="I403" s="279">
        <f t="shared" si="12"/>
        <v>0</v>
      </c>
      <c r="J403" s="317">
        <f t="shared" si="11"/>
        <v>0</v>
      </c>
      <c r="K403" s="223">
        <f t="shared" si="13"/>
        <v>0</v>
      </c>
      <c r="L403" s="318" t="s">
        <v>1541</v>
      </c>
      <c r="M403" s="274"/>
    </row>
    <row r="404" spans="1:13" s="276" customFormat="1" ht="70.349999999999994" customHeight="1">
      <c r="A404" s="151">
        <v>399</v>
      </c>
      <c r="B404" s="240" t="s">
        <v>1526</v>
      </c>
      <c r="C404" s="316" t="s">
        <v>1603</v>
      </c>
      <c r="D404" s="319" t="s">
        <v>1219</v>
      </c>
      <c r="E404" s="323">
        <v>45320</v>
      </c>
      <c r="F404" s="324">
        <v>45412</v>
      </c>
      <c r="G404" s="317">
        <v>164629</v>
      </c>
      <c r="H404" s="317">
        <f>'[1]Pending Bills'!G424</f>
        <v>0</v>
      </c>
      <c r="I404" s="279">
        <f t="shared" si="12"/>
        <v>0</v>
      </c>
      <c r="J404" s="317">
        <f t="shared" si="11"/>
        <v>0</v>
      </c>
      <c r="K404" s="223">
        <f t="shared" si="13"/>
        <v>0</v>
      </c>
      <c r="L404" s="318" t="s">
        <v>1559</v>
      </c>
      <c r="M404" s="274"/>
    </row>
    <row r="405" spans="1:13" s="276" customFormat="1" ht="70.349999999999994" customHeight="1">
      <c r="A405" s="151">
        <v>400</v>
      </c>
      <c r="B405" s="240" t="s">
        <v>1526</v>
      </c>
      <c r="C405" s="316" t="s">
        <v>1604</v>
      </c>
      <c r="D405" s="319" t="s">
        <v>1531</v>
      </c>
      <c r="E405" s="323">
        <v>45320</v>
      </c>
      <c r="F405" s="324">
        <v>45412</v>
      </c>
      <c r="G405" s="317">
        <v>1619343</v>
      </c>
      <c r="H405" s="317">
        <f>'[1]Pending Bills'!G425</f>
        <v>0</v>
      </c>
      <c r="I405" s="279">
        <f t="shared" si="12"/>
        <v>0</v>
      </c>
      <c r="J405" s="317">
        <f t="shared" si="11"/>
        <v>0</v>
      </c>
      <c r="K405" s="223">
        <f t="shared" si="13"/>
        <v>0</v>
      </c>
      <c r="L405" s="318" t="s">
        <v>1541</v>
      </c>
      <c r="M405" s="274"/>
    </row>
    <row r="406" spans="1:13" s="276" customFormat="1" ht="70.349999999999994" customHeight="1">
      <c r="A406" s="151">
        <v>401</v>
      </c>
      <c r="B406" s="240" t="s">
        <v>1526</v>
      </c>
      <c r="C406" s="316" t="s">
        <v>1605</v>
      </c>
      <c r="D406" s="319" t="s">
        <v>1606</v>
      </c>
      <c r="E406" s="323">
        <v>45320</v>
      </c>
      <c r="F406" s="324">
        <v>45412</v>
      </c>
      <c r="G406" s="317">
        <v>6516880</v>
      </c>
      <c r="H406" s="317">
        <f>'[1]Pending Bills'!G426</f>
        <v>0</v>
      </c>
      <c r="I406" s="279">
        <f t="shared" si="12"/>
        <v>0</v>
      </c>
      <c r="J406" s="317">
        <f t="shared" si="11"/>
        <v>0</v>
      </c>
      <c r="K406" s="223">
        <f t="shared" si="13"/>
        <v>0</v>
      </c>
      <c r="L406" s="318" t="s">
        <v>1541</v>
      </c>
      <c r="M406" s="274"/>
    </row>
    <row r="407" spans="1:13" s="276" customFormat="1" ht="70.349999999999994" customHeight="1">
      <c r="A407" s="151">
        <v>402</v>
      </c>
      <c r="B407" s="240" t="s">
        <v>1526</v>
      </c>
      <c r="C407" s="316" t="s">
        <v>1607</v>
      </c>
      <c r="D407" s="319" t="s">
        <v>1219</v>
      </c>
      <c r="E407" s="323">
        <v>45320</v>
      </c>
      <c r="F407" s="324">
        <v>45412</v>
      </c>
      <c r="G407" s="317">
        <v>652802.05000000005</v>
      </c>
      <c r="H407" s="317">
        <f>'[1]Pending Bills'!G427</f>
        <v>0</v>
      </c>
      <c r="I407" s="279">
        <f t="shared" si="12"/>
        <v>0</v>
      </c>
      <c r="J407" s="317">
        <f t="shared" si="11"/>
        <v>0</v>
      </c>
      <c r="K407" s="223">
        <f t="shared" si="13"/>
        <v>0</v>
      </c>
      <c r="L407" s="318" t="s">
        <v>1559</v>
      </c>
      <c r="M407" s="274"/>
    </row>
    <row r="408" spans="1:13" s="276" customFormat="1" ht="70.349999999999994" customHeight="1">
      <c r="A408" s="151">
        <v>403</v>
      </c>
      <c r="B408" s="240" t="s">
        <v>1526</v>
      </c>
      <c r="C408" s="316" t="s">
        <v>1608</v>
      </c>
      <c r="D408" s="319" t="s">
        <v>1363</v>
      </c>
      <c r="E408" s="323">
        <v>45320</v>
      </c>
      <c r="F408" s="324">
        <v>45412</v>
      </c>
      <c r="G408" s="317">
        <v>14362084.91</v>
      </c>
      <c r="H408" s="317">
        <f>'[1]Pending Bills'!G428</f>
        <v>0</v>
      </c>
      <c r="I408" s="279">
        <f t="shared" si="12"/>
        <v>0</v>
      </c>
      <c r="J408" s="317">
        <f t="shared" si="11"/>
        <v>0</v>
      </c>
      <c r="K408" s="223">
        <f t="shared" si="13"/>
        <v>0</v>
      </c>
      <c r="L408" s="318" t="s">
        <v>1541</v>
      </c>
      <c r="M408" s="274"/>
    </row>
    <row r="409" spans="1:13" s="276" customFormat="1" ht="70.349999999999994" customHeight="1">
      <c r="A409" s="151">
        <v>404</v>
      </c>
      <c r="B409" s="240" t="s">
        <v>1526</v>
      </c>
      <c r="C409" s="316" t="s">
        <v>1609</v>
      </c>
      <c r="D409" s="319" t="s">
        <v>1531</v>
      </c>
      <c r="E409" s="323">
        <v>45320</v>
      </c>
      <c r="F409" s="324">
        <v>45534</v>
      </c>
      <c r="G409" s="317">
        <v>78462062.210000008</v>
      </c>
      <c r="H409" s="317">
        <f>'[1]Pending Bills'!G429</f>
        <v>0</v>
      </c>
      <c r="I409" s="279">
        <f t="shared" si="12"/>
        <v>0</v>
      </c>
      <c r="J409" s="317">
        <f t="shared" si="11"/>
        <v>0</v>
      </c>
      <c r="K409" s="223">
        <f t="shared" si="13"/>
        <v>0</v>
      </c>
      <c r="L409" s="318" t="s">
        <v>1541</v>
      </c>
      <c r="M409" s="274"/>
    </row>
    <row r="410" spans="1:13" s="276" customFormat="1" ht="70.349999999999994" customHeight="1">
      <c r="A410" s="151">
        <v>405</v>
      </c>
      <c r="B410" s="240" t="s">
        <v>1526</v>
      </c>
      <c r="C410" s="316" t="s">
        <v>1610</v>
      </c>
      <c r="D410" s="319" t="s">
        <v>1197</v>
      </c>
      <c r="E410" s="323">
        <v>45320</v>
      </c>
      <c r="F410" s="324">
        <v>45412</v>
      </c>
      <c r="G410" s="317">
        <v>5978518</v>
      </c>
      <c r="H410" s="317">
        <f>'[1]Pending Bills'!G430</f>
        <v>0</v>
      </c>
      <c r="I410" s="279">
        <f t="shared" si="12"/>
        <v>0</v>
      </c>
      <c r="J410" s="317">
        <f t="shared" si="11"/>
        <v>0</v>
      </c>
      <c r="K410" s="223">
        <f t="shared" si="13"/>
        <v>0</v>
      </c>
      <c r="L410" s="318" t="s">
        <v>1559</v>
      </c>
      <c r="M410" s="274"/>
    </row>
    <row r="411" spans="1:13" s="276" customFormat="1" ht="70.349999999999994" customHeight="1">
      <c r="A411" s="151">
        <v>406</v>
      </c>
      <c r="B411" s="240" t="s">
        <v>1526</v>
      </c>
      <c r="C411" s="316" t="s">
        <v>1611</v>
      </c>
      <c r="D411" s="319" t="s">
        <v>1612</v>
      </c>
      <c r="E411" s="323">
        <v>45320</v>
      </c>
      <c r="F411" s="324">
        <v>45412</v>
      </c>
      <c r="G411" s="317">
        <v>2997851</v>
      </c>
      <c r="H411" s="317">
        <f>'[1]Pending Bills'!G431</f>
        <v>0</v>
      </c>
      <c r="I411" s="279">
        <f t="shared" si="12"/>
        <v>0</v>
      </c>
      <c r="J411" s="317">
        <f t="shared" si="12"/>
        <v>0</v>
      </c>
      <c r="K411" s="223">
        <f t="shared" si="13"/>
        <v>0</v>
      </c>
      <c r="L411" s="318" t="s">
        <v>1541</v>
      </c>
      <c r="M411" s="274"/>
    </row>
    <row r="412" spans="1:13" s="276" customFormat="1" ht="70.349999999999994" customHeight="1">
      <c r="A412" s="151">
        <v>407</v>
      </c>
      <c r="B412" s="240" t="s">
        <v>1526</v>
      </c>
      <c r="C412" s="316" t="s">
        <v>1613</v>
      </c>
      <c r="D412" s="319" t="s">
        <v>1537</v>
      </c>
      <c r="E412" s="323">
        <v>45320</v>
      </c>
      <c r="F412" s="324">
        <v>45412</v>
      </c>
      <c r="G412" s="317">
        <v>4494968</v>
      </c>
      <c r="H412" s="317">
        <f>'[1]Pending Bills'!G432</f>
        <v>0</v>
      </c>
      <c r="I412" s="279">
        <f t="shared" ref="I412:J426" si="14">H412</f>
        <v>0</v>
      </c>
      <c r="J412" s="317">
        <f t="shared" si="14"/>
        <v>0</v>
      </c>
      <c r="K412" s="223">
        <f t="shared" si="13"/>
        <v>0</v>
      </c>
      <c r="L412" s="318" t="s">
        <v>1541</v>
      </c>
      <c r="M412" s="274"/>
    </row>
    <row r="413" spans="1:13" s="276" customFormat="1" ht="70.349999999999994" customHeight="1">
      <c r="A413" s="151">
        <v>408</v>
      </c>
      <c r="B413" s="240" t="s">
        <v>1526</v>
      </c>
      <c r="C413" s="316" t="s">
        <v>1614</v>
      </c>
      <c r="D413" s="319" t="s">
        <v>1221</v>
      </c>
      <c r="E413" s="323">
        <v>45320</v>
      </c>
      <c r="F413" s="324">
        <v>45412</v>
      </c>
      <c r="G413" s="317">
        <v>4995992</v>
      </c>
      <c r="H413" s="317">
        <f>'[1]Pending Bills'!G433</f>
        <v>0</v>
      </c>
      <c r="I413" s="279">
        <f t="shared" si="14"/>
        <v>0</v>
      </c>
      <c r="J413" s="317">
        <f t="shared" si="14"/>
        <v>0</v>
      </c>
      <c r="K413" s="223">
        <f t="shared" si="13"/>
        <v>0</v>
      </c>
      <c r="L413" s="318" t="s">
        <v>1541</v>
      </c>
      <c r="M413" s="274"/>
    </row>
    <row r="414" spans="1:13" s="276" customFormat="1" ht="70.349999999999994" customHeight="1">
      <c r="A414" s="151">
        <v>409</v>
      </c>
      <c r="B414" s="240" t="s">
        <v>1526</v>
      </c>
      <c r="C414" s="316" t="s">
        <v>1615</v>
      </c>
      <c r="D414" s="319" t="s">
        <v>1535</v>
      </c>
      <c r="E414" s="323">
        <v>45320</v>
      </c>
      <c r="F414" s="324">
        <v>45412</v>
      </c>
      <c r="G414" s="317">
        <v>6000000</v>
      </c>
      <c r="H414" s="317">
        <f>'[1]Pending Bills'!G434</f>
        <v>0</v>
      </c>
      <c r="I414" s="279">
        <f t="shared" si="14"/>
        <v>0</v>
      </c>
      <c r="J414" s="317">
        <f t="shared" si="14"/>
        <v>0</v>
      </c>
      <c r="K414" s="223">
        <f t="shared" si="13"/>
        <v>0</v>
      </c>
      <c r="L414" s="318" t="s">
        <v>1541</v>
      </c>
      <c r="M414" s="274"/>
    </row>
    <row r="415" spans="1:13" s="276" customFormat="1" ht="70.349999999999994" customHeight="1">
      <c r="A415" s="151">
        <v>410</v>
      </c>
      <c r="B415" s="240" t="s">
        <v>1526</v>
      </c>
      <c r="C415" s="316" t="s">
        <v>1616</v>
      </c>
      <c r="D415" s="319" t="s">
        <v>1227</v>
      </c>
      <c r="E415" s="323">
        <v>45320</v>
      </c>
      <c r="F415" s="324">
        <v>45412</v>
      </c>
      <c r="G415" s="317">
        <v>998528</v>
      </c>
      <c r="H415" s="317">
        <f>'[1]Pending Bills'!G435</f>
        <v>0</v>
      </c>
      <c r="I415" s="279">
        <f t="shared" si="14"/>
        <v>0</v>
      </c>
      <c r="J415" s="317">
        <f t="shared" si="14"/>
        <v>0</v>
      </c>
      <c r="K415" s="223">
        <f t="shared" si="13"/>
        <v>0</v>
      </c>
      <c r="L415" s="318" t="s">
        <v>1541</v>
      </c>
      <c r="M415" s="274"/>
    </row>
    <row r="416" spans="1:13" s="276" customFormat="1" ht="70.349999999999994" customHeight="1">
      <c r="A416" s="151">
        <v>411</v>
      </c>
      <c r="B416" s="240" t="s">
        <v>1526</v>
      </c>
      <c r="C416" s="316" t="s">
        <v>1617</v>
      </c>
      <c r="D416" s="319" t="s">
        <v>1227</v>
      </c>
      <c r="E416" s="323">
        <v>45320</v>
      </c>
      <c r="F416" s="324">
        <v>45412</v>
      </c>
      <c r="G416" s="317">
        <v>498800</v>
      </c>
      <c r="H416" s="317">
        <f>'[1]Pending Bills'!G436</f>
        <v>0</v>
      </c>
      <c r="I416" s="279">
        <f t="shared" si="14"/>
        <v>0</v>
      </c>
      <c r="J416" s="317">
        <f t="shared" si="14"/>
        <v>0</v>
      </c>
      <c r="K416" s="223">
        <f t="shared" si="13"/>
        <v>0</v>
      </c>
      <c r="L416" s="318" t="s">
        <v>1541</v>
      </c>
      <c r="M416" s="274"/>
    </row>
    <row r="417" spans="1:13" s="276" customFormat="1" ht="70.349999999999994" customHeight="1">
      <c r="A417" s="151">
        <v>412</v>
      </c>
      <c r="B417" s="240" t="s">
        <v>1526</v>
      </c>
      <c r="C417" s="316" t="s">
        <v>1618</v>
      </c>
      <c r="D417" s="319" t="s">
        <v>1227</v>
      </c>
      <c r="E417" s="323">
        <v>45320</v>
      </c>
      <c r="F417" s="324">
        <v>45412</v>
      </c>
      <c r="G417" s="317">
        <v>999988.11</v>
      </c>
      <c r="H417" s="317">
        <f>'[1]Pending Bills'!G437</f>
        <v>0</v>
      </c>
      <c r="I417" s="279">
        <f t="shared" si="14"/>
        <v>0</v>
      </c>
      <c r="J417" s="317">
        <f t="shared" si="14"/>
        <v>0</v>
      </c>
      <c r="K417" s="223">
        <f t="shared" si="13"/>
        <v>0</v>
      </c>
      <c r="L417" s="318" t="s">
        <v>1541</v>
      </c>
      <c r="M417" s="274"/>
    </row>
    <row r="418" spans="1:13" s="276" customFormat="1" ht="70.349999999999994" customHeight="1">
      <c r="A418" s="151">
        <v>413</v>
      </c>
      <c r="B418" s="240" t="s">
        <v>1526</v>
      </c>
      <c r="C418" s="316" t="s">
        <v>1619</v>
      </c>
      <c r="D418" s="319" t="s">
        <v>1530</v>
      </c>
      <c r="E418" s="323">
        <v>45320</v>
      </c>
      <c r="F418" s="324">
        <v>45412</v>
      </c>
      <c r="G418" s="317">
        <v>1048735.8899999999</v>
      </c>
      <c r="H418" s="317">
        <f>'[1]Pending Bills'!G438</f>
        <v>0</v>
      </c>
      <c r="I418" s="279">
        <f t="shared" si="14"/>
        <v>0</v>
      </c>
      <c r="J418" s="317">
        <f t="shared" si="14"/>
        <v>0</v>
      </c>
      <c r="K418" s="223">
        <f t="shared" si="13"/>
        <v>0</v>
      </c>
      <c r="L418" s="318" t="s">
        <v>1541</v>
      </c>
      <c r="M418" s="274"/>
    </row>
    <row r="419" spans="1:13" s="276" customFormat="1" ht="70.349999999999994" customHeight="1">
      <c r="A419" s="151">
        <v>414</v>
      </c>
      <c r="B419" s="240" t="s">
        <v>1526</v>
      </c>
      <c r="C419" s="316" t="s">
        <v>1620</v>
      </c>
      <c r="D419" s="319" t="s">
        <v>1530</v>
      </c>
      <c r="E419" s="323">
        <v>45320</v>
      </c>
      <c r="F419" s="324">
        <v>45412</v>
      </c>
      <c r="G419" s="317">
        <v>2549680</v>
      </c>
      <c r="H419" s="317">
        <f>'[1]Pending Bills'!G439</f>
        <v>0</v>
      </c>
      <c r="I419" s="279">
        <f t="shared" si="14"/>
        <v>0</v>
      </c>
      <c r="J419" s="317">
        <f t="shared" si="14"/>
        <v>0</v>
      </c>
      <c r="K419" s="223">
        <f t="shared" si="13"/>
        <v>0</v>
      </c>
      <c r="L419" s="318" t="s">
        <v>1541</v>
      </c>
      <c r="M419" s="274"/>
    </row>
    <row r="420" spans="1:13" s="276" customFormat="1" ht="70.349999999999994" customHeight="1">
      <c r="A420" s="151">
        <v>415</v>
      </c>
      <c r="B420" s="240" t="s">
        <v>1526</v>
      </c>
      <c r="C420" s="316" t="s">
        <v>1621</v>
      </c>
      <c r="D420" s="319" t="s">
        <v>1221</v>
      </c>
      <c r="E420" s="323">
        <v>45320</v>
      </c>
      <c r="F420" s="324">
        <v>45412</v>
      </c>
      <c r="G420" s="317">
        <v>1992640</v>
      </c>
      <c r="H420" s="317">
        <f>'[1]Pending Bills'!G440</f>
        <v>0</v>
      </c>
      <c r="I420" s="279">
        <f t="shared" si="14"/>
        <v>0</v>
      </c>
      <c r="J420" s="317">
        <f t="shared" si="14"/>
        <v>0</v>
      </c>
      <c r="K420" s="223">
        <f t="shared" si="13"/>
        <v>0</v>
      </c>
      <c r="L420" s="318" t="s">
        <v>1541</v>
      </c>
      <c r="M420" s="274"/>
    </row>
    <row r="421" spans="1:13" s="276" customFormat="1" ht="70.349999999999994" customHeight="1">
      <c r="A421" s="151">
        <v>416</v>
      </c>
      <c r="B421" s="240" t="s">
        <v>1526</v>
      </c>
      <c r="C421" s="316" t="s">
        <v>1622</v>
      </c>
      <c r="D421" s="319" t="s">
        <v>1511</v>
      </c>
      <c r="E421" s="323">
        <v>45320</v>
      </c>
      <c r="F421" s="324">
        <v>45412</v>
      </c>
      <c r="G421" s="317">
        <v>4942168</v>
      </c>
      <c r="H421" s="317">
        <f>'[1]Pending Bills'!G441</f>
        <v>0</v>
      </c>
      <c r="I421" s="279">
        <f t="shared" si="14"/>
        <v>0</v>
      </c>
      <c r="J421" s="317">
        <f t="shared" si="14"/>
        <v>0</v>
      </c>
      <c r="K421" s="223">
        <f t="shared" si="13"/>
        <v>0</v>
      </c>
      <c r="L421" s="318" t="s">
        <v>1541</v>
      </c>
      <c r="M421" s="274"/>
    </row>
    <row r="422" spans="1:13" s="276" customFormat="1" ht="70.349999999999994" customHeight="1">
      <c r="A422" s="151">
        <v>417</v>
      </c>
      <c r="B422" s="240" t="s">
        <v>1526</v>
      </c>
      <c r="C422" s="316" t="s">
        <v>1623</v>
      </c>
      <c r="D422" s="319" t="s">
        <v>1318</v>
      </c>
      <c r="E422" s="323">
        <v>45320</v>
      </c>
      <c r="F422" s="324">
        <v>45412</v>
      </c>
      <c r="G422" s="317">
        <f>265564198.05</f>
        <v>265564198.05000001</v>
      </c>
      <c r="H422" s="317">
        <f>'[1]Pending Bills'!G442</f>
        <v>0</v>
      </c>
      <c r="I422" s="279">
        <f t="shared" si="14"/>
        <v>0</v>
      </c>
      <c r="J422" s="317">
        <f t="shared" si="14"/>
        <v>0</v>
      </c>
      <c r="K422" s="223">
        <f t="shared" si="13"/>
        <v>0</v>
      </c>
      <c r="L422" s="318" t="s">
        <v>1559</v>
      </c>
      <c r="M422" s="274"/>
    </row>
    <row r="423" spans="1:13" s="276" customFormat="1" ht="70.349999999999994" customHeight="1">
      <c r="A423" s="151">
        <v>418</v>
      </c>
      <c r="B423" s="240" t="s">
        <v>1526</v>
      </c>
      <c r="C423" s="316" t="s">
        <v>1624</v>
      </c>
      <c r="D423" s="319" t="s">
        <v>1578</v>
      </c>
      <c r="E423" s="323">
        <v>45320</v>
      </c>
      <c r="F423" s="324">
        <v>45412</v>
      </c>
      <c r="G423" s="317">
        <v>4043525</v>
      </c>
      <c r="H423" s="317">
        <f>'[1]Pending Bills'!G443</f>
        <v>0</v>
      </c>
      <c r="I423" s="279">
        <f t="shared" si="14"/>
        <v>0</v>
      </c>
      <c r="J423" s="317">
        <f t="shared" si="14"/>
        <v>0</v>
      </c>
      <c r="K423" s="223">
        <f t="shared" si="13"/>
        <v>0</v>
      </c>
      <c r="L423" s="318" t="s">
        <v>1541</v>
      </c>
      <c r="M423" s="274"/>
    </row>
    <row r="424" spans="1:13" s="276" customFormat="1" ht="70.349999999999994" customHeight="1">
      <c r="A424" s="151">
        <v>419</v>
      </c>
      <c r="B424" s="240" t="s">
        <v>1526</v>
      </c>
      <c r="C424" s="316" t="s">
        <v>1625</v>
      </c>
      <c r="D424" s="319" t="s">
        <v>1540</v>
      </c>
      <c r="E424" s="323">
        <v>45320</v>
      </c>
      <c r="F424" s="324">
        <v>45412</v>
      </c>
      <c r="G424" s="317">
        <v>1972055.15</v>
      </c>
      <c r="H424" s="317">
        <f>'[1]Pending Bills'!G444</f>
        <v>0</v>
      </c>
      <c r="I424" s="279">
        <f t="shared" si="14"/>
        <v>0</v>
      </c>
      <c r="J424" s="317">
        <f t="shared" si="14"/>
        <v>0</v>
      </c>
      <c r="K424" s="223">
        <f t="shared" si="13"/>
        <v>0</v>
      </c>
      <c r="L424" s="318" t="s">
        <v>1559</v>
      </c>
      <c r="M424" s="274"/>
    </row>
    <row r="425" spans="1:13" s="276" customFormat="1" ht="70.349999999999994" customHeight="1">
      <c r="A425" s="151">
        <v>420</v>
      </c>
      <c r="B425" s="240" t="s">
        <v>1526</v>
      </c>
      <c r="C425" s="316" t="s">
        <v>1626</v>
      </c>
      <c r="D425" s="319" t="s">
        <v>1219</v>
      </c>
      <c r="E425" s="323">
        <v>45320</v>
      </c>
      <c r="F425" s="324">
        <v>45412</v>
      </c>
      <c r="G425" s="317">
        <v>4984100</v>
      </c>
      <c r="H425" s="317">
        <f>'[1]Pending Bills'!G445</f>
        <v>0</v>
      </c>
      <c r="I425" s="279">
        <f t="shared" si="14"/>
        <v>0</v>
      </c>
      <c r="J425" s="317">
        <f t="shared" si="14"/>
        <v>0</v>
      </c>
      <c r="K425" s="223">
        <f t="shared" si="13"/>
        <v>0</v>
      </c>
      <c r="L425" s="318" t="s">
        <v>1541</v>
      </c>
      <c r="M425" s="274"/>
    </row>
    <row r="426" spans="1:13" s="276" customFormat="1" ht="70.349999999999994" customHeight="1">
      <c r="A426" s="151">
        <v>421</v>
      </c>
      <c r="B426" s="240" t="s">
        <v>1526</v>
      </c>
      <c r="C426" s="316" t="s">
        <v>1627</v>
      </c>
      <c r="D426" s="319" t="s">
        <v>1535</v>
      </c>
      <c r="E426" s="325"/>
      <c r="F426" s="325"/>
      <c r="G426" s="317">
        <v>3000000</v>
      </c>
      <c r="H426" s="317">
        <f>'[1]Pending Bills'!G446</f>
        <v>0</v>
      </c>
      <c r="I426" s="279">
        <f t="shared" si="14"/>
        <v>0</v>
      </c>
      <c r="J426" s="317">
        <f t="shared" si="14"/>
        <v>0</v>
      </c>
      <c r="K426" s="223">
        <f t="shared" si="13"/>
        <v>0</v>
      </c>
      <c r="L426" s="318" t="s">
        <v>1559</v>
      </c>
      <c r="M426" s="274"/>
    </row>
    <row r="427" spans="1:13" s="57" customFormat="1" ht="70.349999999999994" customHeight="1">
      <c r="A427" s="151">
        <v>422</v>
      </c>
      <c r="B427" s="177" t="s">
        <v>1671</v>
      </c>
      <c r="C427" s="283" t="s">
        <v>1688</v>
      </c>
      <c r="D427" s="284" t="s">
        <v>1399</v>
      </c>
      <c r="E427" s="155">
        <v>45337</v>
      </c>
      <c r="F427" s="155">
        <v>45702</v>
      </c>
      <c r="G427" s="146">
        <v>226138863.50999999</v>
      </c>
      <c r="H427" s="285">
        <v>35000000</v>
      </c>
      <c r="I427" s="285">
        <v>35000000</v>
      </c>
      <c r="J427" s="285">
        <v>35000000</v>
      </c>
      <c r="K427" s="223">
        <f t="shared" si="13"/>
        <v>0.15477215838423225</v>
      </c>
      <c r="L427" s="188" t="s">
        <v>1689</v>
      </c>
    </row>
    <row r="428" spans="1:13" s="57" customFormat="1" ht="70.349999999999994" customHeight="1">
      <c r="A428" s="151">
        <v>423</v>
      </c>
      <c r="B428" s="177" t="s">
        <v>1671</v>
      </c>
      <c r="C428" s="283" t="s">
        <v>1690</v>
      </c>
      <c r="D428" s="284" t="s">
        <v>1227</v>
      </c>
      <c r="E428" s="155">
        <v>45327</v>
      </c>
      <c r="F428" s="295">
        <v>45432</v>
      </c>
      <c r="G428" s="146">
        <v>8657401</v>
      </c>
      <c r="H428" s="285">
        <v>8606593</v>
      </c>
      <c r="I428" s="285">
        <v>8606593</v>
      </c>
      <c r="J428" s="285">
        <v>8606593</v>
      </c>
      <c r="K428" s="223">
        <f t="shared" si="13"/>
        <v>0.99413126410570563</v>
      </c>
      <c r="L428" s="188" t="s">
        <v>1691</v>
      </c>
    </row>
    <row r="429" spans="1:13" s="57" customFormat="1" ht="70.349999999999994" customHeight="1">
      <c r="A429" s="151">
        <v>424</v>
      </c>
      <c r="B429" s="177" t="s">
        <v>1671</v>
      </c>
      <c r="C429" s="283" t="s">
        <v>1692</v>
      </c>
      <c r="D429" s="284" t="s">
        <v>1227</v>
      </c>
      <c r="E429" s="296">
        <v>45334</v>
      </c>
      <c r="F429" s="296">
        <v>45439</v>
      </c>
      <c r="G429" s="146">
        <v>5922206</v>
      </c>
      <c r="H429" s="285">
        <v>5922078</v>
      </c>
      <c r="I429" s="285">
        <v>5922078</v>
      </c>
      <c r="J429" s="285">
        <v>5922078</v>
      </c>
      <c r="K429" s="223">
        <f t="shared" si="13"/>
        <v>0.99997838643235304</v>
      </c>
      <c r="L429" s="188" t="s">
        <v>1691</v>
      </c>
    </row>
    <row r="430" spans="1:13" s="57" customFormat="1" ht="70.349999999999994" customHeight="1">
      <c r="A430" s="151">
        <v>425</v>
      </c>
      <c r="B430" s="177" t="s">
        <v>1671</v>
      </c>
      <c r="C430" s="283" t="s">
        <v>1693</v>
      </c>
      <c r="D430" s="286" t="s">
        <v>1389</v>
      </c>
      <c r="E430" s="296">
        <v>45362</v>
      </c>
      <c r="F430" s="296">
        <v>45467</v>
      </c>
      <c r="G430" s="146">
        <v>5996863.5999999996</v>
      </c>
      <c r="H430" s="285">
        <v>5795111.8499999996</v>
      </c>
      <c r="I430" s="285">
        <v>5795111.8499999996</v>
      </c>
      <c r="J430" s="285">
        <v>5795111.8499999996</v>
      </c>
      <c r="K430" s="223">
        <f t="shared" si="13"/>
        <v>0.96635712207961511</v>
      </c>
      <c r="L430" s="188" t="s">
        <v>1691</v>
      </c>
    </row>
    <row r="431" spans="1:13" s="57" customFormat="1" ht="70.349999999999994" customHeight="1">
      <c r="A431" s="151">
        <v>426</v>
      </c>
      <c r="B431" s="177" t="s">
        <v>1671</v>
      </c>
      <c r="C431" s="283" t="s">
        <v>1694</v>
      </c>
      <c r="D431" s="286" t="s">
        <v>1695</v>
      </c>
      <c r="E431" s="296">
        <v>45372</v>
      </c>
      <c r="F431" s="296">
        <v>45477</v>
      </c>
      <c r="G431" s="146">
        <v>7250696</v>
      </c>
      <c r="H431" s="285">
        <v>7242576</v>
      </c>
      <c r="I431" s="285">
        <v>7242576</v>
      </c>
      <c r="J431" s="285">
        <v>7242576</v>
      </c>
      <c r="K431" s="223">
        <f t="shared" si="13"/>
        <v>0.99888010750967904</v>
      </c>
      <c r="L431" s="188" t="s">
        <v>1691</v>
      </c>
    </row>
    <row r="432" spans="1:13" s="57" customFormat="1" ht="70.349999999999994" customHeight="1">
      <c r="A432" s="151">
        <v>427</v>
      </c>
      <c r="B432" s="177" t="s">
        <v>1671</v>
      </c>
      <c r="C432" s="283" t="s">
        <v>1696</v>
      </c>
      <c r="D432" s="286" t="s">
        <v>1697</v>
      </c>
      <c r="E432" s="296">
        <v>45372</v>
      </c>
      <c r="F432" s="296">
        <v>45477</v>
      </c>
      <c r="G432" s="146">
        <v>7469620</v>
      </c>
      <c r="H432" s="149"/>
      <c r="I432" s="285"/>
      <c r="J432" s="285"/>
      <c r="K432" s="223">
        <f t="shared" si="13"/>
        <v>0</v>
      </c>
      <c r="L432" s="188" t="s">
        <v>1691</v>
      </c>
    </row>
    <row r="433" spans="1:12" s="57" customFormat="1" ht="70.349999999999994" customHeight="1">
      <c r="A433" s="151">
        <v>428</v>
      </c>
      <c r="B433" s="177" t="s">
        <v>1671</v>
      </c>
      <c r="C433" s="283" t="s">
        <v>1698</v>
      </c>
      <c r="D433" s="286" t="s">
        <v>1697</v>
      </c>
      <c r="E433" s="296">
        <v>45343</v>
      </c>
      <c r="F433" s="296">
        <v>45448</v>
      </c>
      <c r="G433" s="146">
        <v>4000000</v>
      </c>
      <c r="H433" s="285">
        <v>3999565</v>
      </c>
      <c r="I433" s="285">
        <v>3999565</v>
      </c>
      <c r="J433" s="285">
        <v>3999565</v>
      </c>
      <c r="K433" s="223">
        <f t="shared" si="13"/>
        <v>0.99989125000000001</v>
      </c>
      <c r="L433" s="188" t="s">
        <v>1691</v>
      </c>
    </row>
    <row r="434" spans="1:12" s="57" customFormat="1" ht="70.349999999999994" customHeight="1">
      <c r="A434" s="151">
        <v>429</v>
      </c>
      <c r="B434" s="177" t="s">
        <v>1671</v>
      </c>
      <c r="C434" s="283" t="s">
        <v>1699</v>
      </c>
      <c r="D434" s="286" t="s">
        <v>1697</v>
      </c>
      <c r="E434" s="296">
        <v>45372</v>
      </c>
      <c r="F434" s="296">
        <v>45477</v>
      </c>
      <c r="G434" s="146">
        <v>9329880</v>
      </c>
      <c r="H434" s="287">
        <v>9328221</v>
      </c>
      <c r="I434" s="287">
        <v>9328221</v>
      </c>
      <c r="J434" s="287">
        <v>9328221</v>
      </c>
      <c r="K434" s="223">
        <f t="shared" ref="K434:K497" si="15">J434/G434</f>
        <v>0.99982218420815705</v>
      </c>
      <c r="L434" s="188" t="s">
        <v>1691</v>
      </c>
    </row>
    <row r="435" spans="1:12" s="57" customFormat="1" ht="70.349999999999994" customHeight="1">
      <c r="A435" s="151">
        <v>430</v>
      </c>
      <c r="B435" s="177" t="s">
        <v>1671</v>
      </c>
      <c r="C435" s="283" t="s">
        <v>1700</v>
      </c>
      <c r="D435" s="286" t="s">
        <v>1701</v>
      </c>
      <c r="E435" s="296">
        <v>45422</v>
      </c>
      <c r="F435" s="296">
        <v>45527</v>
      </c>
      <c r="G435" s="146">
        <v>3997476</v>
      </c>
      <c r="H435" s="285">
        <v>3997151</v>
      </c>
      <c r="I435" s="285">
        <v>3997151</v>
      </c>
      <c r="J435" s="285">
        <v>3997151</v>
      </c>
      <c r="K435" s="223">
        <f t="shared" si="15"/>
        <v>0.99991869869887895</v>
      </c>
      <c r="L435" s="188" t="s">
        <v>1691</v>
      </c>
    </row>
    <row r="436" spans="1:12" s="57" customFormat="1" ht="70.349999999999994" customHeight="1">
      <c r="A436" s="151">
        <v>431</v>
      </c>
      <c r="B436" s="177" t="s">
        <v>1671</v>
      </c>
      <c r="C436" s="283" t="s">
        <v>1702</v>
      </c>
      <c r="D436" s="286" t="s">
        <v>1703</v>
      </c>
      <c r="E436" s="296">
        <v>45271</v>
      </c>
      <c r="F436" s="296">
        <v>45376</v>
      </c>
      <c r="G436" s="146">
        <v>18316881.399999999</v>
      </c>
      <c r="H436" s="149">
        <v>8078255.25</v>
      </c>
      <c r="I436" s="149">
        <v>8078255.25</v>
      </c>
      <c r="J436" s="149">
        <v>18186881</v>
      </c>
      <c r="K436" s="223">
        <f t="shared" si="15"/>
        <v>0.99290270012885495</v>
      </c>
      <c r="L436" s="188" t="s">
        <v>1691</v>
      </c>
    </row>
    <row r="437" spans="1:12" s="57" customFormat="1" ht="70.349999999999994" customHeight="1">
      <c r="A437" s="151">
        <v>432</v>
      </c>
      <c r="B437" s="177" t="s">
        <v>1671</v>
      </c>
      <c r="C437" s="283" t="s">
        <v>1704</v>
      </c>
      <c r="D437" s="286" t="s">
        <v>1705</v>
      </c>
      <c r="E437" s="296">
        <v>45271</v>
      </c>
      <c r="F437" s="296">
        <v>45376</v>
      </c>
      <c r="G437" s="146">
        <v>6480236.7599999998</v>
      </c>
      <c r="H437" s="285">
        <v>6252834.4000000004</v>
      </c>
      <c r="I437" s="285">
        <v>6252834.4000000004</v>
      </c>
      <c r="J437" s="285">
        <v>6252834.4000000004</v>
      </c>
      <c r="K437" s="223">
        <f t="shared" si="15"/>
        <v>0.96490832535569282</v>
      </c>
      <c r="L437" s="188" t="s">
        <v>1691</v>
      </c>
    </row>
    <row r="438" spans="1:12" s="57" customFormat="1" ht="70.349999999999994" customHeight="1">
      <c r="A438" s="151">
        <v>433</v>
      </c>
      <c r="B438" s="177" t="s">
        <v>1671</v>
      </c>
      <c r="C438" s="283" t="s">
        <v>1672</v>
      </c>
      <c r="D438" s="286" t="s">
        <v>1705</v>
      </c>
      <c r="E438" s="296">
        <v>45271</v>
      </c>
      <c r="F438" s="296">
        <v>45376</v>
      </c>
      <c r="G438" s="146">
        <v>18014698.850000001</v>
      </c>
      <c r="H438" s="149"/>
      <c r="I438" s="285"/>
      <c r="J438" s="285">
        <v>0</v>
      </c>
      <c r="K438" s="223">
        <f t="shared" si="15"/>
        <v>0</v>
      </c>
      <c r="L438" s="188" t="s">
        <v>1706</v>
      </c>
    </row>
    <row r="439" spans="1:12" s="57" customFormat="1" ht="70.349999999999994" customHeight="1">
      <c r="A439" s="151">
        <v>434</v>
      </c>
      <c r="B439" s="177" t="s">
        <v>1707</v>
      </c>
      <c r="C439" s="283" t="s">
        <v>1708</v>
      </c>
      <c r="D439" s="286" t="s">
        <v>1399</v>
      </c>
      <c r="E439" s="296">
        <v>45408</v>
      </c>
      <c r="F439" s="296">
        <v>45513</v>
      </c>
      <c r="G439" s="146">
        <v>1498894</v>
      </c>
      <c r="H439" s="285">
        <v>1498111</v>
      </c>
      <c r="I439" s="285">
        <v>1498111</v>
      </c>
      <c r="J439" s="285">
        <v>1498111</v>
      </c>
      <c r="K439" s="223">
        <f t="shared" si="15"/>
        <v>0.99947761482799979</v>
      </c>
      <c r="L439" s="188" t="s">
        <v>1691</v>
      </c>
    </row>
    <row r="440" spans="1:12" s="57" customFormat="1" ht="70.349999999999994" customHeight="1">
      <c r="A440" s="151">
        <v>435</v>
      </c>
      <c r="B440" s="177" t="s">
        <v>1707</v>
      </c>
      <c r="C440" s="283" t="s">
        <v>1709</v>
      </c>
      <c r="D440" s="286" t="s">
        <v>1227</v>
      </c>
      <c r="E440" s="296">
        <v>45330</v>
      </c>
      <c r="F440" s="296">
        <v>45435</v>
      </c>
      <c r="G440" s="146">
        <v>1471158</v>
      </c>
      <c r="H440" s="285">
        <v>1470416</v>
      </c>
      <c r="I440" s="285">
        <v>1470416</v>
      </c>
      <c r="J440" s="285">
        <v>1470416</v>
      </c>
      <c r="K440" s="223">
        <f t="shared" si="15"/>
        <v>0.99949563541101638</v>
      </c>
      <c r="L440" s="188" t="s">
        <v>1691</v>
      </c>
    </row>
    <row r="441" spans="1:12" s="57" customFormat="1" ht="70.349999999999994" customHeight="1">
      <c r="A441" s="151">
        <v>436</v>
      </c>
      <c r="B441" s="177" t="s">
        <v>1707</v>
      </c>
      <c r="C441" s="283" t="s">
        <v>1710</v>
      </c>
      <c r="D441" s="286" t="s">
        <v>1389</v>
      </c>
      <c r="E441" s="296">
        <v>45348</v>
      </c>
      <c r="F441" s="296">
        <v>45453</v>
      </c>
      <c r="G441" s="146">
        <v>1498024</v>
      </c>
      <c r="H441" s="285">
        <v>1497463</v>
      </c>
      <c r="I441" s="285">
        <v>1497463</v>
      </c>
      <c r="J441" s="285">
        <v>1497463</v>
      </c>
      <c r="K441" s="223">
        <f t="shared" si="15"/>
        <v>0.99962550666744987</v>
      </c>
      <c r="L441" s="188" t="s">
        <v>1691</v>
      </c>
    </row>
    <row r="442" spans="1:12" s="57" customFormat="1" ht="70.349999999999994" customHeight="1">
      <c r="A442" s="151">
        <v>437</v>
      </c>
      <c r="B442" s="177" t="s">
        <v>1671</v>
      </c>
      <c r="C442" s="283" t="s">
        <v>1711</v>
      </c>
      <c r="D442" s="286" t="s">
        <v>1389</v>
      </c>
      <c r="E442" s="296">
        <v>45327</v>
      </c>
      <c r="F442" s="296">
        <v>45432</v>
      </c>
      <c r="G442" s="146">
        <v>5997272</v>
      </c>
      <c r="H442" s="149"/>
      <c r="I442" s="285"/>
      <c r="J442" s="285"/>
      <c r="K442" s="223">
        <f t="shared" si="15"/>
        <v>0</v>
      </c>
      <c r="L442" s="188" t="s">
        <v>1712</v>
      </c>
    </row>
    <row r="443" spans="1:12" s="57" customFormat="1" ht="70.349999999999994" customHeight="1">
      <c r="A443" s="151">
        <v>438</v>
      </c>
      <c r="B443" s="177" t="s">
        <v>1707</v>
      </c>
      <c r="C443" s="283" t="s">
        <v>1713</v>
      </c>
      <c r="D443" s="286" t="s">
        <v>1361</v>
      </c>
      <c r="E443" s="296">
        <v>45405</v>
      </c>
      <c r="F443" s="296">
        <v>45510</v>
      </c>
      <c r="G443" s="146">
        <v>1500000</v>
      </c>
      <c r="H443" s="149">
        <v>1499281</v>
      </c>
      <c r="I443" s="149">
        <v>1499281</v>
      </c>
      <c r="J443" s="285">
        <v>1499281</v>
      </c>
      <c r="K443" s="223">
        <f t="shared" si="15"/>
        <v>0.99952066666666661</v>
      </c>
      <c r="L443" s="188" t="s">
        <v>1691</v>
      </c>
    </row>
    <row r="444" spans="1:12" s="57" customFormat="1" ht="70.349999999999994" customHeight="1">
      <c r="A444" s="151">
        <v>439</v>
      </c>
      <c r="B444" s="177" t="s">
        <v>1671</v>
      </c>
      <c r="C444" s="283" t="s">
        <v>1714</v>
      </c>
      <c r="D444" s="286" t="s">
        <v>1715</v>
      </c>
      <c r="E444" s="296">
        <v>45639</v>
      </c>
      <c r="F444" s="296">
        <v>45744</v>
      </c>
      <c r="G444" s="146">
        <v>6102760</v>
      </c>
      <c r="H444" s="285">
        <v>6065210.7999999998</v>
      </c>
      <c r="I444" s="285">
        <v>6065210.7999999998</v>
      </c>
      <c r="J444" s="285">
        <v>6065210.7999999998</v>
      </c>
      <c r="K444" s="223">
        <f t="shared" si="15"/>
        <v>0.99384717734271044</v>
      </c>
      <c r="L444" s="188" t="s">
        <v>1691</v>
      </c>
    </row>
    <row r="445" spans="1:12" s="57" customFormat="1" ht="70.349999999999994" customHeight="1">
      <c r="A445" s="151">
        <v>440</v>
      </c>
      <c r="B445" s="177" t="s">
        <v>1671</v>
      </c>
      <c r="C445" s="283" t="s">
        <v>1716</v>
      </c>
      <c r="D445" s="286" t="s">
        <v>1695</v>
      </c>
      <c r="E445" s="297">
        <v>45727</v>
      </c>
      <c r="F445" s="297">
        <v>45849</v>
      </c>
      <c r="G445" s="149">
        <v>11254162</v>
      </c>
      <c r="H445" s="149"/>
      <c r="I445" s="149"/>
      <c r="J445" s="149">
        <v>0</v>
      </c>
      <c r="K445" s="223">
        <f t="shared" si="15"/>
        <v>0</v>
      </c>
      <c r="L445" s="188" t="s">
        <v>903</v>
      </c>
    </row>
    <row r="446" spans="1:12" s="57" customFormat="1" ht="70.349999999999994" customHeight="1">
      <c r="A446" s="151">
        <v>441</v>
      </c>
      <c r="B446" s="177" t="s">
        <v>1671</v>
      </c>
      <c r="C446" s="283" t="s">
        <v>1717</v>
      </c>
      <c r="D446" s="286" t="s">
        <v>1718</v>
      </c>
      <c r="E446" s="297">
        <v>45744</v>
      </c>
      <c r="F446" s="297">
        <v>45842</v>
      </c>
      <c r="G446" s="149">
        <v>2611286.1500000004</v>
      </c>
      <c r="H446" s="149"/>
      <c r="I446" s="149"/>
      <c r="J446" s="149">
        <v>0</v>
      </c>
      <c r="K446" s="223">
        <f t="shared" si="15"/>
        <v>0</v>
      </c>
      <c r="L446" s="188" t="s">
        <v>903</v>
      </c>
    </row>
    <row r="447" spans="1:12" s="57" customFormat="1" ht="70.349999999999994" customHeight="1">
      <c r="A447" s="151">
        <v>442</v>
      </c>
      <c r="B447" s="177" t="s">
        <v>1671</v>
      </c>
      <c r="C447" s="288" t="s">
        <v>1719</v>
      </c>
      <c r="D447" s="286" t="s">
        <v>1369</v>
      </c>
      <c r="E447" s="298">
        <v>45058</v>
      </c>
      <c r="F447" s="298">
        <v>45163</v>
      </c>
      <c r="G447" s="289">
        <v>2499800</v>
      </c>
      <c r="H447" s="149"/>
      <c r="I447" s="149"/>
      <c r="J447" s="149">
        <v>2498965.5</v>
      </c>
      <c r="K447" s="223">
        <f t="shared" si="15"/>
        <v>0.99966617329386354</v>
      </c>
      <c r="L447" s="290" t="s">
        <v>1712</v>
      </c>
    </row>
    <row r="448" spans="1:12" s="57" customFormat="1" ht="70.349999999999994" customHeight="1">
      <c r="A448" s="151">
        <v>443</v>
      </c>
      <c r="B448" s="177" t="s">
        <v>1671</v>
      </c>
      <c r="C448" s="283" t="s">
        <v>1720</v>
      </c>
      <c r="D448" s="284" t="s">
        <v>1227</v>
      </c>
      <c r="E448" s="296">
        <v>45064</v>
      </c>
      <c r="F448" s="296">
        <v>45169</v>
      </c>
      <c r="G448" s="146">
        <v>1948220</v>
      </c>
      <c r="H448" s="149"/>
      <c r="I448" s="149"/>
      <c r="J448" s="149">
        <v>1806035.3</v>
      </c>
      <c r="K448" s="223">
        <f t="shared" si="15"/>
        <v>0.92701814990093523</v>
      </c>
      <c r="L448" s="188" t="s">
        <v>1712</v>
      </c>
    </row>
    <row r="449" spans="1:12" s="57" customFormat="1" ht="70.349999999999994" customHeight="1">
      <c r="A449" s="151">
        <v>444</v>
      </c>
      <c r="B449" s="177" t="s">
        <v>1671</v>
      </c>
      <c r="C449" s="283" t="s">
        <v>1721</v>
      </c>
      <c r="D449" s="284" t="s">
        <v>1227</v>
      </c>
      <c r="E449" s="296">
        <v>45058</v>
      </c>
      <c r="F449" s="296">
        <v>45163</v>
      </c>
      <c r="G449" s="146">
        <v>5493065.1600000001</v>
      </c>
      <c r="H449" s="149"/>
      <c r="I449" s="149"/>
      <c r="J449" s="149">
        <v>4105372.25</v>
      </c>
      <c r="K449" s="223">
        <f t="shared" si="15"/>
        <v>0.74737366669067506</v>
      </c>
      <c r="L449" s="188" t="s">
        <v>1712</v>
      </c>
    </row>
    <row r="450" spans="1:12" s="57" customFormat="1" ht="70.349999999999994" customHeight="1">
      <c r="A450" s="151">
        <v>445</v>
      </c>
      <c r="B450" s="177" t="s">
        <v>1671</v>
      </c>
      <c r="C450" s="283" t="s">
        <v>1722</v>
      </c>
      <c r="D450" s="284" t="s">
        <v>1227</v>
      </c>
      <c r="E450" s="296">
        <v>44679</v>
      </c>
      <c r="F450" s="296">
        <v>44784</v>
      </c>
      <c r="G450" s="146">
        <v>4999309.54</v>
      </c>
      <c r="H450" s="149"/>
      <c r="I450" s="285"/>
      <c r="J450" s="285"/>
      <c r="K450" s="223">
        <f t="shared" si="15"/>
        <v>0</v>
      </c>
      <c r="L450" s="188" t="s">
        <v>1689</v>
      </c>
    </row>
    <row r="451" spans="1:12" s="57" customFormat="1" ht="70.349999999999994" customHeight="1">
      <c r="A451" s="151">
        <v>446</v>
      </c>
      <c r="B451" s="177" t="s">
        <v>1671</v>
      </c>
      <c r="C451" s="288" t="s">
        <v>1723</v>
      </c>
      <c r="D451" s="286" t="s">
        <v>1705</v>
      </c>
      <c r="E451" s="298">
        <v>44601</v>
      </c>
      <c r="F451" s="298">
        <v>44706</v>
      </c>
      <c r="G451" s="291">
        <v>2681057.2999999998</v>
      </c>
      <c r="H451" s="326"/>
      <c r="I451" s="285"/>
      <c r="J451" s="285">
        <v>2681057.2999999998</v>
      </c>
      <c r="K451" s="223">
        <f t="shared" si="15"/>
        <v>1</v>
      </c>
      <c r="L451" s="290" t="s">
        <v>1712</v>
      </c>
    </row>
    <row r="452" spans="1:12" s="57" customFormat="1" ht="70.349999999999994" customHeight="1">
      <c r="A452" s="151">
        <v>447</v>
      </c>
      <c r="B452" s="177" t="s">
        <v>1671</v>
      </c>
      <c r="C452" s="288" t="s">
        <v>1724</v>
      </c>
      <c r="D452" s="286" t="s">
        <v>1399</v>
      </c>
      <c r="E452" s="298">
        <v>44601</v>
      </c>
      <c r="F452" s="298">
        <v>44706</v>
      </c>
      <c r="G452" s="289">
        <v>11801289.689999999</v>
      </c>
      <c r="H452" s="149"/>
      <c r="I452" s="285"/>
      <c r="J452" s="285">
        <v>8151452.8499999996</v>
      </c>
      <c r="K452" s="223">
        <f t="shared" si="15"/>
        <v>0.69072559560225488</v>
      </c>
      <c r="L452" s="290" t="s">
        <v>1712</v>
      </c>
    </row>
    <row r="453" spans="1:12" s="57" customFormat="1" ht="70.349999999999994" customHeight="1">
      <c r="A453" s="151">
        <v>448</v>
      </c>
      <c r="B453" s="177" t="s">
        <v>1671</v>
      </c>
      <c r="C453" s="283" t="s">
        <v>1725</v>
      </c>
      <c r="D453" s="286" t="s">
        <v>1715</v>
      </c>
      <c r="E453" s="296">
        <v>45057</v>
      </c>
      <c r="F453" s="296">
        <v>45162</v>
      </c>
      <c r="G453" s="146">
        <v>1963880</v>
      </c>
      <c r="H453" s="149"/>
      <c r="I453" s="149"/>
      <c r="J453" s="149">
        <v>1945320</v>
      </c>
      <c r="K453" s="223">
        <f t="shared" si="15"/>
        <v>0.99054932073242763</v>
      </c>
      <c r="L453" s="290" t="s">
        <v>1712</v>
      </c>
    </row>
    <row r="454" spans="1:12" s="57" customFormat="1" ht="70.349999999999994" customHeight="1">
      <c r="A454" s="151">
        <v>449</v>
      </c>
      <c r="B454" s="177" t="s">
        <v>1671</v>
      </c>
      <c r="C454" s="283" t="s">
        <v>1726</v>
      </c>
      <c r="D454" s="286" t="s">
        <v>1727</v>
      </c>
      <c r="E454" s="296">
        <v>44627</v>
      </c>
      <c r="F454" s="296">
        <v>44732</v>
      </c>
      <c r="G454" s="146">
        <v>5995274</v>
      </c>
      <c r="H454" s="149"/>
      <c r="I454" s="149"/>
      <c r="J454" s="149">
        <v>5956878.4000000004</v>
      </c>
      <c r="K454" s="223">
        <f t="shared" si="15"/>
        <v>0.99359568887093408</v>
      </c>
      <c r="L454" s="290" t="s">
        <v>1712</v>
      </c>
    </row>
    <row r="455" spans="1:12" s="57" customFormat="1" ht="70.349999999999994" customHeight="1">
      <c r="A455" s="151">
        <v>450</v>
      </c>
      <c r="B455" s="177" t="s">
        <v>1671</v>
      </c>
      <c r="C455" s="283" t="s">
        <v>1728</v>
      </c>
      <c r="D455" s="286" t="s">
        <v>1727</v>
      </c>
      <c r="E455" s="296">
        <v>45065</v>
      </c>
      <c r="F455" s="296">
        <v>45170</v>
      </c>
      <c r="G455" s="146">
        <v>4933271.2</v>
      </c>
      <c r="H455" s="149"/>
      <c r="I455" s="149"/>
      <c r="J455" s="149">
        <v>4850588.7</v>
      </c>
      <c r="K455" s="223">
        <f t="shared" si="15"/>
        <v>0.98323982269614529</v>
      </c>
      <c r="L455" s="290" t="s">
        <v>1712</v>
      </c>
    </row>
    <row r="456" spans="1:12" s="57" customFormat="1" ht="70.349999999999994" customHeight="1">
      <c r="A456" s="151">
        <v>451</v>
      </c>
      <c r="B456" s="177" t="s">
        <v>1671</v>
      </c>
      <c r="C456" s="283" t="s">
        <v>1729</v>
      </c>
      <c r="D456" s="286" t="s">
        <v>1730</v>
      </c>
      <c r="E456" s="296">
        <v>44679</v>
      </c>
      <c r="F456" s="296">
        <v>44784</v>
      </c>
      <c r="G456" s="146">
        <v>3994170</v>
      </c>
      <c r="H456" s="149"/>
      <c r="I456" s="149"/>
      <c r="J456" s="149">
        <v>3994170</v>
      </c>
      <c r="K456" s="223">
        <f t="shared" si="15"/>
        <v>1</v>
      </c>
      <c r="L456" s="290" t="s">
        <v>1712</v>
      </c>
    </row>
    <row r="457" spans="1:12" s="57" customFormat="1" ht="70.349999999999994" customHeight="1">
      <c r="A457" s="151">
        <v>452</v>
      </c>
      <c r="B457" s="177" t="s">
        <v>1671</v>
      </c>
      <c r="C457" s="288" t="s">
        <v>1731</v>
      </c>
      <c r="D457" s="286" t="s">
        <v>912</v>
      </c>
      <c r="E457" s="298"/>
      <c r="F457" s="298"/>
      <c r="G457" s="289">
        <v>4000000</v>
      </c>
      <c r="H457" s="149"/>
      <c r="I457" s="285"/>
      <c r="J457" s="285"/>
      <c r="K457" s="223">
        <f t="shared" si="15"/>
        <v>0</v>
      </c>
      <c r="L457" s="288" t="s">
        <v>1732</v>
      </c>
    </row>
    <row r="458" spans="1:12" s="57" customFormat="1" ht="70.349999999999994" customHeight="1">
      <c r="A458" s="151">
        <v>453</v>
      </c>
      <c r="B458" s="177" t="s">
        <v>1671</v>
      </c>
      <c r="C458" s="283" t="s">
        <v>1733</v>
      </c>
      <c r="D458" s="286" t="s">
        <v>1727</v>
      </c>
      <c r="E458" s="296">
        <v>45057</v>
      </c>
      <c r="F458" s="296">
        <v>45162</v>
      </c>
      <c r="G458" s="146">
        <v>1999376</v>
      </c>
      <c r="H458" s="149"/>
      <c r="I458" s="149"/>
      <c r="J458" s="149">
        <v>1998378.4</v>
      </c>
      <c r="K458" s="223">
        <f t="shared" si="15"/>
        <v>0.99950104432582965</v>
      </c>
      <c r="L458" s="188" t="s">
        <v>1712</v>
      </c>
    </row>
    <row r="459" spans="1:12" s="57" customFormat="1" ht="70.349999999999994" customHeight="1">
      <c r="A459" s="151">
        <v>454</v>
      </c>
      <c r="B459" s="177" t="s">
        <v>1671</v>
      </c>
      <c r="C459" s="283" t="s">
        <v>1734</v>
      </c>
      <c r="D459" s="286" t="s">
        <v>1735</v>
      </c>
      <c r="E459" s="296">
        <v>45058</v>
      </c>
      <c r="F459" s="296">
        <v>45163</v>
      </c>
      <c r="G459" s="146">
        <v>1224087.7999999998</v>
      </c>
      <c r="H459" s="149"/>
      <c r="I459" s="285"/>
      <c r="J459" s="285"/>
      <c r="K459" s="223">
        <f t="shared" si="15"/>
        <v>0</v>
      </c>
      <c r="L459" s="188" t="s">
        <v>1712</v>
      </c>
    </row>
    <row r="460" spans="1:12" s="57" customFormat="1" ht="70.349999999999994" customHeight="1">
      <c r="A460" s="151">
        <v>455</v>
      </c>
      <c r="B460" s="177" t="s">
        <v>1671</v>
      </c>
      <c r="C460" s="283" t="s">
        <v>1736</v>
      </c>
      <c r="D460" s="292" t="s">
        <v>1227</v>
      </c>
      <c r="E460" s="296">
        <v>45076</v>
      </c>
      <c r="F460" s="296">
        <v>45181</v>
      </c>
      <c r="G460" s="146">
        <v>5605700</v>
      </c>
      <c r="H460" s="149"/>
      <c r="I460" s="149"/>
      <c r="J460" s="149">
        <v>4763060</v>
      </c>
      <c r="K460" s="223">
        <f t="shared" si="15"/>
        <v>0.84968157411206446</v>
      </c>
      <c r="L460" s="188" t="s">
        <v>1712</v>
      </c>
    </row>
    <row r="461" spans="1:12" s="57" customFormat="1" ht="70.349999999999994" customHeight="1">
      <c r="A461" s="151">
        <v>456</v>
      </c>
      <c r="B461" s="177" t="s">
        <v>1671</v>
      </c>
      <c r="C461" s="283" t="s">
        <v>1737</v>
      </c>
      <c r="D461" s="292" t="s">
        <v>1399</v>
      </c>
      <c r="E461" s="296">
        <v>45076</v>
      </c>
      <c r="F461" s="296">
        <v>45181</v>
      </c>
      <c r="G461" s="146">
        <v>5000706.0599999996</v>
      </c>
      <c r="H461" s="149"/>
      <c r="I461" s="149"/>
      <c r="J461" s="149">
        <v>4971910.8</v>
      </c>
      <c r="K461" s="223">
        <f t="shared" si="15"/>
        <v>0.99424176113242702</v>
      </c>
      <c r="L461" s="188" t="s">
        <v>1712</v>
      </c>
    </row>
    <row r="462" spans="1:12" s="57" customFormat="1" ht="70.349999999999994" customHeight="1">
      <c r="A462" s="151">
        <v>457</v>
      </c>
      <c r="B462" s="177" t="s">
        <v>1671</v>
      </c>
      <c r="C462" s="283" t="s">
        <v>1738</v>
      </c>
      <c r="D462" s="292" t="s">
        <v>1739</v>
      </c>
      <c r="E462" s="296">
        <v>45057</v>
      </c>
      <c r="F462" s="296">
        <v>45162</v>
      </c>
      <c r="G462" s="146">
        <v>4566483.84</v>
      </c>
      <c r="H462" s="149"/>
      <c r="I462" s="149"/>
      <c r="J462" s="149">
        <v>4543138.8499999996</v>
      </c>
      <c r="K462" s="223">
        <f t="shared" si="15"/>
        <v>0.99488775372519433</v>
      </c>
      <c r="L462" s="188" t="s">
        <v>1712</v>
      </c>
    </row>
    <row r="463" spans="1:12" s="57" customFormat="1" ht="70.349999999999994" customHeight="1">
      <c r="A463" s="151">
        <v>458</v>
      </c>
      <c r="B463" s="177" t="s">
        <v>1671</v>
      </c>
      <c r="C463" s="283" t="s">
        <v>1740</v>
      </c>
      <c r="D463" s="292" t="s">
        <v>1363</v>
      </c>
      <c r="E463" s="296">
        <v>44678</v>
      </c>
      <c r="F463" s="296">
        <v>44783</v>
      </c>
      <c r="G463" s="146">
        <v>2174888</v>
      </c>
      <c r="H463" s="149"/>
      <c r="I463" s="149"/>
      <c r="J463" s="149"/>
      <c r="K463" s="223">
        <f t="shared" si="15"/>
        <v>0</v>
      </c>
      <c r="L463" s="188" t="s">
        <v>1712</v>
      </c>
    </row>
    <row r="464" spans="1:12" s="57" customFormat="1" ht="70.349999999999994" customHeight="1">
      <c r="A464" s="151">
        <v>459</v>
      </c>
      <c r="B464" s="177" t="s">
        <v>1671</v>
      </c>
      <c r="C464" s="283" t="s">
        <v>1741</v>
      </c>
      <c r="D464" s="292" t="s">
        <v>1361</v>
      </c>
      <c r="E464" s="296">
        <v>45057</v>
      </c>
      <c r="F464" s="296">
        <v>45162</v>
      </c>
      <c r="G464" s="146">
        <v>1934582</v>
      </c>
      <c r="H464" s="149"/>
      <c r="I464" s="149"/>
      <c r="J464" s="149"/>
      <c r="K464" s="223">
        <f t="shared" si="15"/>
        <v>0</v>
      </c>
      <c r="L464" s="188" t="s">
        <v>1712</v>
      </c>
    </row>
    <row r="465" spans="1:12" s="57" customFormat="1" ht="70.349999999999994" customHeight="1">
      <c r="A465" s="151">
        <v>460</v>
      </c>
      <c r="B465" s="177" t="s">
        <v>1671</v>
      </c>
      <c r="C465" s="283" t="s">
        <v>1742</v>
      </c>
      <c r="D465" s="292" t="s">
        <v>1727</v>
      </c>
      <c r="E465" s="296">
        <v>45057</v>
      </c>
      <c r="F465" s="296">
        <v>45162</v>
      </c>
      <c r="G465" s="146">
        <v>1701596</v>
      </c>
      <c r="H465" s="149"/>
      <c r="I465" s="149"/>
      <c r="J465" s="149"/>
      <c r="K465" s="223">
        <f t="shared" si="15"/>
        <v>0</v>
      </c>
      <c r="L465" s="188" t="s">
        <v>1712</v>
      </c>
    </row>
    <row r="466" spans="1:12" s="57" customFormat="1" ht="70.349999999999994" customHeight="1">
      <c r="A466" s="151">
        <v>461</v>
      </c>
      <c r="B466" s="177" t="s">
        <v>1671</v>
      </c>
      <c r="C466" s="283" t="s">
        <v>1743</v>
      </c>
      <c r="D466" s="292" t="s">
        <v>1536</v>
      </c>
      <c r="E466" s="296">
        <v>44679</v>
      </c>
      <c r="F466" s="296">
        <v>44784</v>
      </c>
      <c r="G466" s="146">
        <v>5409544</v>
      </c>
      <c r="H466" s="149"/>
      <c r="I466" s="149"/>
      <c r="J466" s="149">
        <f>3812224+1566000</f>
        <v>5378224</v>
      </c>
      <c r="K466" s="223">
        <f t="shared" si="15"/>
        <v>0.99421023287729982</v>
      </c>
      <c r="L466" s="188" t="s">
        <v>1712</v>
      </c>
    </row>
    <row r="467" spans="1:12" s="57" customFormat="1" ht="70.349999999999994" customHeight="1">
      <c r="A467" s="151">
        <v>462</v>
      </c>
      <c r="B467" s="177" t="s">
        <v>1671</v>
      </c>
      <c r="C467" s="283" t="s">
        <v>1744</v>
      </c>
      <c r="D467" s="292" t="s">
        <v>1745</v>
      </c>
      <c r="E467" s="296">
        <v>45077</v>
      </c>
      <c r="F467" s="296">
        <v>45182</v>
      </c>
      <c r="G467" s="146">
        <v>5349340</v>
      </c>
      <c r="H467" s="149"/>
      <c r="I467" s="149"/>
      <c r="J467" s="149">
        <v>5349340</v>
      </c>
      <c r="K467" s="223">
        <f t="shared" si="15"/>
        <v>1</v>
      </c>
      <c r="L467" s="188" t="s">
        <v>1712</v>
      </c>
    </row>
    <row r="468" spans="1:12" s="57" customFormat="1" ht="70.349999999999994" customHeight="1">
      <c r="A468" s="151">
        <v>463</v>
      </c>
      <c r="B468" s="177" t="s">
        <v>1671</v>
      </c>
      <c r="C468" s="283" t="s">
        <v>1746</v>
      </c>
      <c r="D468" s="292" t="s">
        <v>1745</v>
      </c>
      <c r="E468" s="296">
        <v>45056</v>
      </c>
      <c r="F468" s="296">
        <v>45161</v>
      </c>
      <c r="G468" s="146">
        <v>5228410</v>
      </c>
      <c r="H468" s="149"/>
      <c r="I468" s="149"/>
      <c r="J468" s="149">
        <v>5224408</v>
      </c>
      <c r="K468" s="223">
        <f t="shared" si="15"/>
        <v>0.99923456653169895</v>
      </c>
      <c r="L468" s="188" t="s">
        <v>1712</v>
      </c>
    </row>
    <row r="469" spans="1:12" s="57" customFormat="1" ht="70.349999999999994" customHeight="1">
      <c r="A469" s="151">
        <v>464</v>
      </c>
      <c r="B469" s="177" t="s">
        <v>1671</v>
      </c>
      <c r="C469" s="283" t="s">
        <v>1747</v>
      </c>
      <c r="D469" s="286" t="s">
        <v>1224</v>
      </c>
      <c r="E469" s="296">
        <v>45056</v>
      </c>
      <c r="F469" s="296">
        <v>45161</v>
      </c>
      <c r="G469" s="146">
        <v>3921554</v>
      </c>
      <c r="H469" s="149"/>
      <c r="I469" s="149"/>
      <c r="J469" s="149">
        <v>3920684</v>
      </c>
      <c r="K469" s="223">
        <f t="shared" si="15"/>
        <v>0.99977814917249641</v>
      </c>
      <c r="L469" s="188" t="s">
        <v>1712</v>
      </c>
    </row>
    <row r="470" spans="1:12" s="57" customFormat="1" ht="70.349999999999994" customHeight="1">
      <c r="A470" s="151">
        <v>465</v>
      </c>
      <c r="B470" s="177" t="s">
        <v>1671</v>
      </c>
      <c r="C470" s="283" t="s">
        <v>1748</v>
      </c>
      <c r="D470" s="286" t="s">
        <v>1389</v>
      </c>
      <c r="E470" s="296">
        <v>45345</v>
      </c>
      <c r="F470" s="296">
        <v>45450</v>
      </c>
      <c r="G470" s="146">
        <v>1499926.8</v>
      </c>
      <c r="H470" s="149">
        <f>734210+765676.4</f>
        <v>1499886.4</v>
      </c>
      <c r="I470" s="149">
        <f>734210+765676.4</f>
        <v>1499886.4</v>
      </c>
      <c r="J470" s="149">
        <f>734210+765676.4</f>
        <v>1499886.4</v>
      </c>
      <c r="K470" s="223">
        <f t="shared" si="15"/>
        <v>0.99997306535225572</v>
      </c>
      <c r="L470" s="188" t="s">
        <v>1712</v>
      </c>
    </row>
    <row r="471" spans="1:12" s="57" customFormat="1" ht="70.349999999999994" customHeight="1">
      <c r="A471" s="151">
        <v>466</v>
      </c>
      <c r="B471" s="177" t="s">
        <v>1707</v>
      </c>
      <c r="C471" s="283" t="s">
        <v>1749</v>
      </c>
      <c r="D471" s="286" t="s">
        <v>1695</v>
      </c>
      <c r="E471" s="296">
        <v>45057</v>
      </c>
      <c r="F471" s="296">
        <v>45162</v>
      </c>
      <c r="G471" s="146">
        <v>1498293.12</v>
      </c>
      <c r="H471" s="149"/>
      <c r="I471" s="149"/>
      <c r="J471" s="149">
        <v>1482120.4</v>
      </c>
      <c r="K471" s="223">
        <f t="shared" si="15"/>
        <v>0.98920590384877416</v>
      </c>
      <c r="L471" s="188" t="s">
        <v>1712</v>
      </c>
    </row>
    <row r="472" spans="1:12" s="57" customFormat="1" ht="70.349999999999994" customHeight="1">
      <c r="A472" s="151">
        <v>467</v>
      </c>
      <c r="B472" s="177" t="s">
        <v>1671</v>
      </c>
      <c r="C472" s="283" t="s">
        <v>1750</v>
      </c>
      <c r="D472" s="286" t="s">
        <v>1369</v>
      </c>
      <c r="E472" s="296">
        <v>45058</v>
      </c>
      <c r="F472" s="296">
        <v>45163</v>
      </c>
      <c r="G472" s="146">
        <v>7888394.4000000004</v>
      </c>
      <c r="H472" s="149"/>
      <c r="I472" s="149"/>
      <c r="J472" s="149">
        <v>7885007.2000000002</v>
      </c>
      <c r="K472" s="223">
        <f t="shared" si="15"/>
        <v>0.99957060970480882</v>
      </c>
      <c r="L472" s="188" t="s">
        <v>1712</v>
      </c>
    </row>
    <row r="473" spans="1:12" s="57" customFormat="1" ht="70.349999999999994" customHeight="1">
      <c r="A473" s="151">
        <v>468</v>
      </c>
      <c r="B473" s="177" t="s">
        <v>1671</v>
      </c>
      <c r="C473" s="283" t="s">
        <v>1751</v>
      </c>
      <c r="D473" s="286" t="s">
        <v>1227</v>
      </c>
      <c r="E473" s="296">
        <v>44981</v>
      </c>
      <c r="F473" s="296">
        <v>45086</v>
      </c>
      <c r="G473" s="146">
        <v>9530110</v>
      </c>
      <c r="H473" s="149"/>
      <c r="I473" s="149"/>
      <c r="J473" s="149">
        <v>9381536.5500000007</v>
      </c>
      <c r="K473" s="223">
        <f t="shared" si="15"/>
        <v>0.98441010124751982</v>
      </c>
      <c r="L473" s="188" t="s">
        <v>1712</v>
      </c>
    </row>
    <row r="474" spans="1:12" s="57" customFormat="1" ht="70.349999999999994" customHeight="1">
      <c r="A474" s="151">
        <v>469</v>
      </c>
      <c r="B474" s="177" t="s">
        <v>1671</v>
      </c>
      <c r="C474" s="283" t="s">
        <v>1752</v>
      </c>
      <c r="D474" s="286" t="s">
        <v>1739</v>
      </c>
      <c r="E474" s="299">
        <v>45057</v>
      </c>
      <c r="F474" s="299">
        <v>45162</v>
      </c>
      <c r="G474" s="146">
        <v>5853086</v>
      </c>
      <c r="H474" s="149"/>
      <c r="I474" s="149"/>
      <c r="J474" s="149">
        <v>5844938.4000000004</v>
      </c>
      <c r="K474" s="223">
        <f t="shared" si="15"/>
        <v>0.99860798218239066</v>
      </c>
      <c r="L474" s="290" t="s">
        <v>1712</v>
      </c>
    </row>
    <row r="475" spans="1:12" s="57" customFormat="1" ht="70.349999999999994" customHeight="1">
      <c r="A475" s="151">
        <v>470</v>
      </c>
      <c r="B475" s="177" t="s">
        <v>1671</v>
      </c>
      <c r="C475" s="283" t="s">
        <v>1753</v>
      </c>
      <c r="D475" s="286" t="s">
        <v>1715</v>
      </c>
      <c r="E475" s="296">
        <v>45057</v>
      </c>
      <c r="F475" s="296">
        <v>45162</v>
      </c>
      <c r="G475" s="146">
        <v>6731712</v>
      </c>
      <c r="H475" s="149"/>
      <c r="I475" s="149"/>
      <c r="J475" s="149">
        <v>6724984</v>
      </c>
      <c r="K475" s="223">
        <f t="shared" si="15"/>
        <v>0.99900055141990629</v>
      </c>
      <c r="L475" s="290" t="s">
        <v>1712</v>
      </c>
    </row>
    <row r="476" spans="1:12" s="57" customFormat="1" ht="70.349999999999994" customHeight="1">
      <c r="A476" s="151">
        <v>471</v>
      </c>
      <c r="B476" s="177" t="s">
        <v>1671</v>
      </c>
      <c r="C476" s="283" t="s">
        <v>1754</v>
      </c>
      <c r="D476" s="286" t="s">
        <v>1727</v>
      </c>
      <c r="E476" s="296">
        <v>45086</v>
      </c>
      <c r="F476" s="296">
        <v>45221</v>
      </c>
      <c r="G476" s="146">
        <v>3191150</v>
      </c>
      <c r="H476" s="149"/>
      <c r="I476" s="149"/>
      <c r="J476" s="149">
        <v>3013000</v>
      </c>
      <c r="K476" s="223">
        <f t="shared" si="15"/>
        <v>0.9441737304733403</v>
      </c>
      <c r="L476" s="290" t="s">
        <v>1712</v>
      </c>
    </row>
    <row r="477" spans="1:12" s="57" customFormat="1" ht="70.349999999999994" customHeight="1">
      <c r="A477" s="151">
        <v>472</v>
      </c>
      <c r="B477" s="177" t="s">
        <v>1671</v>
      </c>
      <c r="C477" s="283" t="s">
        <v>1755</v>
      </c>
      <c r="D477" s="286" t="s">
        <v>1535</v>
      </c>
      <c r="E477" s="296">
        <v>45086</v>
      </c>
      <c r="F477" s="296">
        <v>45191</v>
      </c>
      <c r="G477" s="146">
        <v>4995888</v>
      </c>
      <c r="H477" s="149"/>
      <c r="I477" s="149"/>
      <c r="J477" s="149">
        <v>4994554</v>
      </c>
      <c r="K477" s="223">
        <f t="shared" si="15"/>
        <v>0.99973298040308345</v>
      </c>
      <c r="L477" s="290" t="s">
        <v>1712</v>
      </c>
    </row>
    <row r="478" spans="1:12" s="57" customFormat="1" ht="70.349999999999994" customHeight="1">
      <c r="A478" s="151">
        <v>473</v>
      </c>
      <c r="B478" s="177" t="s">
        <v>1671</v>
      </c>
      <c r="C478" s="283" t="s">
        <v>1756</v>
      </c>
      <c r="D478" s="286" t="s">
        <v>1757</v>
      </c>
      <c r="E478" s="296">
        <v>45404</v>
      </c>
      <c r="F478" s="296">
        <v>45539</v>
      </c>
      <c r="G478" s="146">
        <v>5840600</v>
      </c>
      <c r="H478" s="149"/>
      <c r="I478" s="285"/>
      <c r="J478" s="285"/>
      <c r="K478" s="223">
        <f t="shared" si="15"/>
        <v>0</v>
      </c>
      <c r="L478" s="188" t="s">
        <v>1689</v>
      </c>
    </row>
    <row r="479" spans="1:12" s="57" customFormat="1" ht="70.349999999999994" customHeight="1">
      <c r="A479" s="151">
        <v>474</v>
      </c>
      <c r="B479" s="177" t="s">
        <v>1671</v>
      </c>
      <c r="C479" s="283" t="s">
        <v>1758</v>
      </c>
      <c r="D479" s="286" t="s">
        <v>1389</v>
      </c>
      <c r="E479" s="296">
        <v>45057</v>
      </c>
      <c r="F479" s="296">
        <v>45162</v>
      </c>
      <c r="G479" s="146">
        <v>3998636</v>
      </c>
      <c r="H479" s="149"/>
      <c r="I479" s="149"/>
      <c r="J479" s="149">
        <v>3989959.2</v>
      </c>
      <c r="K479" s="223">
        <f t="shared" si="15"/>
        <v>0.99783006005047725</v>
      </c>
      <c r="L479" s="290" t="s">
        <v>1712</v>
      </c>
    </row>
    <row r="480" spans="1:12" s="57" customFormat="1" ht="70.349999999999994" customHeight="1">
      <c r="A480" s="151">
        <v>475</v>
      </c>
      <c r="B480" s="177" t="s">
        <v>1671</v>
      </c>
      <c r="C480" s="283" t="s">
        <v>1759</v>
      </c>
      <c r="D480" s="292" t="s">
        <v>1745</v>
      </c>
      <c r="E480" s="296">
        <v>45056</v>
      </c>
      <c r="F480" s="296">
        <v>45161</v>
      </c>
      <c r="G480" s="146">
        <v>7609132</v>
      </c>
      <c r="H480" s="149"/>
      <c r="I480" s="149"/>
      <c r="J480" s="149">
        <v>7604380</v>
      </c>
      <c r="K480" s="223">
        <f t="shared" si="15"/>
        <v>0.9993754872434859</v>
      </c>
      <c r="L480" s="290" t="s">
        <v>1712</v>
      </c>
    </row>
    <row r="481" spans="1:12" s="57" customFormat="1" ht="70.349999999999994" customHeight="1">
      <c r="A481" s="151">
        <v>476</v>
      </c>
      <c r="B481" s="177" t="s">
        <v>1671</v>
      </c>
      <c r="C481" s="283" t="s">
        <v>1760</v>
      </c>
      <c r="D481" s="292" t="s">
        <v>1705</v>
      </c>
      <c r="E481" s="296">
        <v>45058</v>
      </c>
      <c r="F481" s="296">
        <v>45163</v>
      </c>
      <c r="G481" s="146">
        <v>8930509</v>
      </c>
      <c r="H481" s="149"/>
      <c r="I481" s="149"/>
      <c r="J481" s="149">
        <v>8930509</v>
      </c>
      <c r="K481" s="223">
        <f t="shared" si="15"/>
        <v>1</v>
      </c>
      <c r="L481" s="188" t="s">
        <v>1712</v>
      </c>
    </row>
    <row r="482" spans="1:12" s="57" customFormat="1" ht="70.349999999999994" customHeight="1">
      <c r="A482" s="151">
        <v>477</v>
      </c>
      <c r="B482" s="177" t="s">
        <v>1671</v>
      </c>
      <c r="C482" s="283" t="s">
        <v>1761</v>
      </c>
      <c r="D482" s="292" t="s">
        <v>1695</v>
      </c>
      <c r="E482" s="299"/>
      <c r="F482" s="299"/>
      <c r="G482" s="146">
        <v>4262427.9000000004</v>
      </c>
      <c r="H482" s="149"/>
      <c r="I482" s="149"/>
      <c r="J482" s="149">
        <v>4262427.9000000004</v>
      </c>
      <c r="K482" s="223">
        <f t="shared" si="15"/>
        <v>1</v>
      </c>
      <c r="L482" s="188" t="s">
        <v>1712</v>
      </c>
    </row>
    <row r="483" spans="1:12" s="57" customFormat="1" ht="70.349999999999994" customHeight="1">
      <c r="A483" s="151">
        <v>478</v>
      </c>
      <c r="B483" s="177" t="s">
        <v>1671</v>
      </c>
      <c r="C483" s="283" t="s">
        <v>1762</v>
      </c>
      <c r="D483" s="292" t="s">
        <v>1391</v>
      </c>
      <c r="E483" s="296"/>
      <c r="F483" s="296"/>
      <c r="G483" s="146">
        <v>1950000</v>
      </c>
      <c r="H483" s="149"/>
      <c r="I483" s="149"/>
      <c r="J483" s="149">
        <v>1950000</v>
      </c>
      <c r="K483" s="223">
        <f t="shared" si="15"/>
        <v>1</v>
      </c>
      <c r="L483" s="290" t="s">
        <v>1712</v>
      </c>
    </row>
    <row r="484" spans="1:12" s="57" customFormat="1" ht="70.349999999999994" customHeight="1">
      <c r="A484" s="151">
        <v>479</v>
      </c>
      <c r="B484" s="177" t="s">
        <v>1671</v>
      </c>
      <c r="C484" s="283" t="s">
        <v>1763</v>
      </c>
      <c r="D484" s="292" t="s">
        <v>1391</v>
      </c>
      <c r="E484" s="296">
        <v>43635</v>
      </c>
      <c r="F484" s="296">
        <v>43755</v>
      </c>
      <c r="G484" s="146">
        <v>4992060</v>
      </c>
      <c r="H484" s="285">
        <v>4980889.2</v>
      </c>
      <c r="I484" s="285">
        <v>4980889.2</v>
      </c>
      <c r="J484" s="285">
        <v>4980889.2</v>
      </c>
      <c r="K484" s="223">
        <f t="shared" si="15"/>
        <v>0.99776228651097942</v>
      </c>
      <c r="L484" s="290" t="s">
        <v>1712</v>
      </c>
    </row>
    <row r="485" spans="1:12" s="57" customFormat="1" ht="70.349999999999994" customHeight="1">
      <c r="A485" s="151">
        <v>480</v>
      </c>
      <c r="B485" s="177" t="s">
        <v>1671</v>
      </c>
      <c r="C485" s="283" t="s">
        <v>1764</v>
      </c>
      <c r="D485" s="292" t="s">
        <v>1765</v>
      </c>
      <c r="E485" s="296">
        <v>45013</v>
      </c>
      <c r="F485" s="296">
        <v>45118</v>
      </c>
      <c r="G485" s="146">
        <v>1998989.02</v>
      </c>
      <c r="H485" s="149"/>
      <c r="I485" s="149"/>
      <c r="J485" s="149">
        <v>1993936</v>
      </c>
      <c r="K485" s="223">
        <f t="shared" si="15"/>
        <v>0.99747221222855942</v>
      </c>
      <c r="L485" s="188" t="s">
        <v>1712</v>
      </c>
    </row>
    <row r="486" spans="1:12" s="57" customFormat="1" ht="70.349999999999994" customHeight="1">
      <c r="A486" s="151">
        <v>481</v>
      </c>
      <c r="B486" s="177" t="s">
        <v>1707</v>
      </c>
      <c r="C486" s="283" t="s">
        <v>1766</v>
      </c>
      <c r="D486" s="292" t="s">
        <v>1227</v>
      </c>
      <c r="E486" s="296">
        <v>45058</v>
      </c>
      <c r="F486" s="296">
        <v>45163</v>
      </c>
      <c r="G486" s="146">
        <v>1999692.45</v>
      </c>
      <c r="H486" s="149"/>
      <c r="I486" s="149"/>
      <c r="J486" s="149">
        <v>1987284.15</v>
      </c>
      <c r="K486" s="223">
        <f t="shared" si="15"/>
        <v>0.99379489581010316</v>
      </c>
      <c r="L486" s="188" t="s">
        <v>1712</v>
      </c>
    </row>
    <row r="487" spans="1:12" s="57" customFormat="1" ht="70.349999999999994" customHeight="1">
      <c r="A487" s="151">
        <v>482</v>
      </c>
      <c r="B487" s="177" t="s">
        <v>1707</v>
      </c>
      <c r="C487" s="283" t="s">
        <v>1767</v>
      </c>
      <c r="D487" s="292" t="s">
        <v>1227</v>
      </c>
      <c r="E487" s="296">
        <v>45064</v>
      </c>
      <c r="F487" s="296">
        <v>45169</v>
      </c>
      <c r="G487" s="146">
        <v>1995566</v>
      </c>
      <c r="H487" s="149"/>
      <c r="I487" s="149"/>
      <c r="J487" s="149">
        <v>1987185.1</v>
      </c>
      <c r="K487" s="223">
        <f t="shared" si="15"/>
        <v>0.99580023913015159</v>
      </c>
      <c r="L487" s="188" t="s">
        <v>1712</v>
      </c>
    </row>
    <row r="488" spans="1:12" s="57" customFormat="1" ht="70.349999999999994" customHeight="1">
      <c r="A488" s="151">
        <v>483</v>
      </c>
      <c r="B488" s="177" t="s">
        <v>1707</v>
      </c>
      <c r="C488" s="288" t="s">
        <v>1768</v>
      </c>
      <c r="D488" s="292" t="s">
        <v>1399</v>
      </c>
      <c r="E488" s="298">
        <v>45012</v>
      </c>
      <c r="F488" s="298">
        <v>45117</v>
      </c>
      <c r="G488" s="289">
        <v>1787050</v>
      </c>
      <c r="H488" s="149"/>
      <c r="I488" s="149"/>
      <c r="J488" s="149">
        <v>1769116</v>
      </c>
      <c r="K488" s="223">
        <f t="shared" si="15"/>
        <v>0.98996446657899895</v>
      </c>
      <c r="L488" s="290" t="s">
        <v>1712</v>
      </c>
    </row>
    <row r="489" spans="1:12" s="57" customFormat="1" ht="70.349999999999994" customHeight="1">
      <c r="A489" s="151">
        <v>484</v>
      </c>
      <c r="B489" s="177" t="s">
        <v>1707</v>
      </c>
      <c r="C489" s="283" t="s">
        <v>1769</v>
      </c>
      <c r="D489" s="286" t="s">
        <v>1765</v>
      </c>
      <c r="E489" s="296">
        <v>45013</v>
      </c>
      <c r="F489" s="296">
        <v>45118</v>
      </c>
      <c r="G489" s="146">
        <v>1990518.24</v>
      </c>
      <c r="H489" s="149"/>
      <c r="I489" s="149"/>
      <c r="J489" s="149">
        <v>1978185.2</v>
      </c>
      <c r="K489" s="223">
        <f t="shared" si="15"/>
        <v>0.99380410601010116</v>
      </c>
      <c r="L489" s="188" t="s">
        <v>1712</v>
      </c>
    </row>
    <row r="490" spans="1:12" s="57" customFormat="1" ht="70.349999999999994" customHeight="1">
      <c r="A490" s="151">
        <v>485</v>
      </c>
      <c r="B490" s="177" t="s">
        <v>1707</v>
      </c>
      <c r="C490" s="283" t="s">
        <v>1770</v>
      </c>
      <c r="D490" s="286" t="s">
        <v>1771</v>
      </c>
      <c r="E490" s="296">
        <v>45001</v>
      </c>
      <c r="F490" s="296">
        <v>45106</v>
      </c>
      <c r="G490" s="146">
        <v>1400000</v>
      </c>
      <c r="H490" s="149"/>
      <c r="I490" s="149"/>
      <c r="J490" s="149">
        <v>1400000</v>
      </c>
      <c r="K490" s="223">
        <f t="shared" si="15"/>
        <v>1</v>
      </c>
      <c r="L490" s="290" t="s">
        <v>1712</v>
      </c>
    </row>
    <row r="491" spans="1:12" s="57" customFormat="1" ht="70.349999999999994" customHeight="1">
      <c r="A491" s="151">
        <v>486</v>
      </c>
      <c r="B491" s="177" t="s">
        <v>1707</v>
      </c>
      <c r="C491" s="283" t="s">
        <v>1772</v>
      </c>
      <c r="D491" s="286" t="s">
        <v>1535</v>
      </c>
      <c r="E491" s="296">
        <v>45012</v>
      </c>
      <c r="F491" s="296">
        <v>45117</v>
      </c>
      <c r="G491" s="146">
        <v>1997272.69</v>
      </c>
      <c r="H491" s="149"/>
      <c r="I491" s="149"/>
      <c r="J491" s="149">
        <v>1990138.7</v>
      </c>
      <c r="K491" s="223">
        <f t="shared" si="15"/>
        <v>0.99642813420735254</v>
      </c>
      <c r="L491" s="290" t="s">
        <v>1712</v>
      </c>
    </row>
    <row r="492" spans="1:12" s="57" customFormat="1" ht="70.349999999999994" customHeight="1">
      <c r="A492" s="151">
        <v>487</v>
      </c>
      <c r="B492" s="177" t="s">
        <v>1707</v>
      </c>
      <c r="C492" s="283" t="s">
        <v>1773</v>
      </c>
      <c r="D492" s="286" t="s">
        <v>1745</v>
      </c>
      <c r="E492" s="296">
        <v>45065</v>
      </c>
      <c r="F492" s="296">
        <v>45170</v>
      </c>
      <c r="G492" s="146">
        <v>1906926.8</v>
      </c>
      <c r="H492" s="149"/>
      <c r="I492" s="149"/>
      <c r="J492" s="149">
        <v>1900180.4</v>
      </c>
      <c r="K492" s="223">
        <f t="shared" si="15"/>
        <v>0.99646216100167029</v>
      </c>
      <c r="L492" s="188" t="s">
        <v>1712</v>
      </c>
    </row>
    <row r="493" spans="1:12" s="57" customFormat="1" ht="70.349999999999994" customHeight="1">
      <c r="A493" s="151">
        <v>488</v>
      </c>
      <c r="B493" s="177" t="s">
        <v>1707</v>
      </c>
      <c r="C493" s="283" t="s">
        <v>1774</v>
      </c>
      <c r="D493" s="286" t="s">
        <v>1406</v>
      </c>
      <c r="E493" s="296">
        <v>45005</v>
      </c>
      <c r="F493" s="296">
        <v>45110</v>
      </c>
      <c r="G493" s="146">
        <v>1999279.67</v>
      </c>
      <c r="H493" s="149"/>
      <c r="I493" s="149"/>
      <c r="J493" s="149">
        <v>1990479.7</v>
      </c>
      <c r="K493" s="223">
        <f t="shared" si="15"/>
        <v>0.99559842970843593</v>
      </c>
      <c r="L493" s="188" t="s">
        <v>1712</v>
      </c>
    </row>
    <row r="494" spans="1:12" s="57" customFormat="1" ht="70.349999999999994" customHeight="1">
      <c r="A494" s="151">
        <v>489</v>
      </c>
      <c r="B494" s="177" t="s">
        <v>1707</v>
      </c>
      <c r="C494" s="283" t="s">
        <v>1775</v>
      </c>
      <c r="D494" s="286" t="s">
        <v>1757</v>
      </c>
      <c r="E494" s="296">
        <v>45012</v>
      </c>
      <c r="F494" s="296">
        <v>45117</v>
      </c>
      <c r="G494" s="146">
        <v>2493172.7799999998</v>
      </c>
      <c r="H494" s="149"/>
      <c r="I494" s="149"/>
      <c r="J494" s="149">
        <v>2488685.9</v>
      </c>
      <c r="K494" s="223">
        <f t="shared" si="15"/>
        <v>0.99820033331183733</v>
      </c>
      <c r="L494" s="188" t="s">
        <v>1712</v>
      </c>
    </row>
    <row r="495" spans="1:12" s="57" customFormat="1" ht="70.349999999999994" customHeight="1">
      <c r="A495" s="151">
        <v>490</v>
      </c>
      <c r="B495" s="177" t="s">
        <v>1671</v>
      </c>
      <c r="C495" s="283" t="s">
        <v>1776</v>
      </c>
      <c r="D495" s="286" t="s">
        <v>1535</v>
      </c>
      <c r="E495" s="296">
        <v>45343</v>
      </c>
      <c r="F495" s="296">
        <v>45708</v>
      </c>
      <c r="G495" s="146">
        <v>266638691.75</v>
      </c>
      <c r="H495" s="149">
        <v>38418332.350000001</v>
      </c>
      <c r="I495" s="149">
        <v>38418332.350000001</v>
      </c>
      <c r="J495" s="149">
        <v>38418332.350000001</v>
      </c>
      <c r="K495" s="223">
        <f t="shared" si="15"/>
        <v>0.1440838615650761</v>
      </c>
      <c r="L495" s="188" t="s">
        <v>1689</v>
      </c>
    </row>
    <row r="496" spans="1:12" s="57" customFormat="1" ht="70.349999999999994" customHeight="1">
      <c r="A496" s="151">
        <v>491</v>
      </c>
      <c r="B496" s="177" t="s">
        <v>1671</v>
      </c>
      <c r="C496" s="283" t="s">
        <v>1777</v>
      </c>
      <c r="D496" s="293" t="s">
        <v>1778</v>
      </c>
      <c r="E496" s="296">
        <v>45511</v>
      </c>
      <c r="F496" s="296">
        <v>45876</v>
      </c>
      <c r="G496" s="146">
        <v>97164481.150000006</v>
      </c>
      <c r="H496" s="149"/>
      <c r="I496" s="285"/>
      <c r="J496" s="285"/>
      <c r="K496" s="223">
        <f t="shared" si="15"/>
        <v>0</v>
      </c>
      <c r="L496" s="188" t="s">
        <v>1689</v>
      </c>
    </row>
    <row r="497" spans="1:12" s="57" customFormat="1" ht="70.349999999999994" customHeight="1">
      <c r="A497" s="151">
        <v>492</v>
      </c>
      <c r="B497" s="177" t="s">
        <v>1671</v>
      </c>
      <c r="C497" s="283" t="s">
        <v>1779</v>
      </c>
      <c r="D497" s="286" t="s">
        <v>1765</v>
      </c>
      <c r="E497" s="296">
        <v>45352</v>
      </c>
      <c r="F497" s="296">
        <v>45717</v>
      </c>
      <c r="G497" s="146">
        <v>9999440</v>
      </c>
      <c r="H497" s="149"/>
      <c r="I497" s="285"/>
      <c r="J497" s="285"/>
      <c r="K497" s="223">
        <f t="shared" si="15"/>
        <v>0</v>
      </c>
      <c r="L497" s="188" t="s">
        <v>1689</v>
      </c>
    </row>
    <row r="498" spans="1:12" s="57" customFormat="1" ht="70.349999999999994" customHeight="1">
      <c r="A498" s="151">
        <v>493</v>
      </c>
      <c r="B498" s="177" t="s">
        <v>1671</v>
      </c>
      <c r="C498" s="283" t="s">
        <v>1780</v>
      </c>
      <c r="D498" s="286" t="s">
        <v>1739</v>
      </c>
      <c r="E498" s="296"/>
      <c r="F498" s="296"/>
      <c r="G498" s="146">
        <v>9857622</v>
      </c>
      <c r="H498" s="149"/>
      <c r="I498" s="285"/>
      <c r="J498" s="285"/>
      <c r="K498" s="223">
        <f t="shared" ref="K498:K561" si="16">J498/G498</f>
        <v>0</v>
      </c>
      <c r="L498" s="188" t="s">
        <v>1781</v>
      </c>
    </row>
    <row r="499" spans="1:12" s="57" customFormat="1" ht="70.349999999999994" customHeight="1">
      <c r="A499" s="151">
        <v>494</v>
      </c>
      <c r="B499" s="177" t="s">
        <v>1671</v>
      </c>
      <c r="C499" s="283" t="s">
        <v>1782</v>
      </c>
      <c r="D499" s="286" t="s">
        <v>1227</v>
      </c>
      <c r="E499" s="296">
        <v>45511</v>
      </c>
      <c r="F499" s="296">
        <v>45693</v>
      </c>
      <c r="G499" s="146">
        <v>74755083</v>
      </c>
      <c r="H499" s="149"/>
      <c r="I499" s="285"/>
      <c r="J499" s="285"/>
      <c r="K499" s="223">
        <f t="shared" si="16"/>
        <v>0</v>
      </c>
      <c r="L499" s="188" t="s">
        <v>1689</v>
      </c>
    </row>
    <row r="500" spans="1:12" s="57" customFormat="1" ht="70.349999999999994" customHeight="1">
      <c r="A500" s="151">
        <v>495</v>
      </c>
      <c r="B500" s="177" t="s">
        <v>1671</v>
      </c>
      <c r="C500" s="283" t="s">
        <v>1783</v>
      </c>
      <c r="D500" s="286" t="s">
        <v>1784</v>
      </c>
      <c r="E500" s="296">
        <v>45337</v>
      </c>
      <c r="F500" s="296">
        <v>45442</v>
      </c>
      <c r="G500" s="146">
        <v>3953860</v>
      </c>
      <c r="H500" s="149"/>
      <c r="I500" s="149"/>
      <c r="J500" s="149">
        <v>3952781.2</v>
      </c>
      <c r="K500" s="223">
        <f t="shared" si="16"/>
        <v>0.99972715270646917</v>
      </c>
      <c r="L500" s="188" t="s">
        <v>1712</v>
      </c>
    </row>
    <row r="501" spans="1:12" s="57" customFormat="1" ht="70.349999999999994" customHeight="1">
      <c r="A501" s="151">
        <v>496</v>
      </c>
      <c r="B501" s="177" t="s">
        <v>1671</v>
      </c>
      <c r="C501" s="283" t="s">
        <v>1785</v>
      </c>
      <c r="D501" s="286" t="s">
        <v>1227</v>
      </c>
      <c r="E501" s="296">
        <v>45385</v>
      </c>
      <c r="F501" s="296">
        <v>45490</v>
      </c>
      <c r="G501" s="146">
        <v>3985760</v>
      </c>
      <c r="H501" s="149"/>
      <c r="I501" s="149"/>
      <c r="J501" s="149">
        <v>3985615</v>
      </c>
      <c r="K501" s="223">
        <f t="shared" si="16"/>
        <v>0.99996362048894061</v>
      </c>
      <c r="L501" s="188" t="s">
        <v>1712</v>
      </c>
    </row>
    <row r="502" spans="1:12" s="57" customFormat="1" ht="70.349999999999994" customHeight="1">
      <c r="A502" s="151">
        <v>497</v>
      </c>
      <c r="B502" s="177" t="s">
        <v>1671</v>
      </c>
      <c r="C502" s="283" t="s">
        <v>1786</v>
      </c>
      <c r="D502" s="286" t="s">
        <v>1227</v>
      </c>
      <c r="E502" s="296">
        <v>45327</v>
      </c>
      <c r="F502" s="296">
        <v>45432</v>
      </c>
      <c r="G502" s="146">
        <v>2992990</v>
      </c>
      <c r="H502" s="149"/>
      <c r="I502" s="149"/>
      <c r="J502" s="149">
        <v>2984652.15</v>
      </c>
      <c r="K502" s="223">
        <f t="shared" si="16"/>
        <v>0.99721420719748477</v>
      </c>
      <c r="L502" s="188" t="s">
        <v>1712</v>
      </c>
    </row>
    <row r="503" spans="1:12" s="57" customFormat="1" ht="70.349999999999994" customHeight="1">
      <c r="A503" s="151">
        <v>498</v>
      </c>
      <c r="B503" s="177" t="s">
        <v>1671</v>
      </c>
      <c r="C503" s="283" t="s">
        <v>1787</v>
      </c>
      <c r="D503" s="286" t="s">
        <v>1389</v>
      </c>
      <c r="E503" s="296">
        <v>45334</v>
      </c>
      <c r="F503" s="296">
        <v>45439</v>
      </c>
      <c r="G503" s="146">
        <v>3347950</v>
      </c>
      <c r="H503" s="149"/>
      <c r="I503" s="285"/>
      <c r="J503" s="285"/>
      <c r="K503" s="223">
        <f t="shared" si="16"/>
        <v>0</v>
      </c>
      <c r="L503" s="188" t="s">
        <v>1689</v>
      </c>
    </row>
    <row r="504" spans="1:12" s="57" customFormat="1" ht="70.349999999999994" customHeight="1">
      <c r="A504" s="151">
        <v>499</v>
      </c>
      <c r="B504" s="177" t="s">
        <v>1671</v>
      </c>
      <c r="C504" s="283" t="s">
        <v>1788</v>
      </c>
      <c r="D504" s="286" t="s">
        <v>1389</v>
      </c>
      <c r="E504" s="155">
        <v>45362</v>
      </c>
      <c r="F504" s="295">
        <v>45467</v>
      </c>
      <c r="G504" s="146">
        <v>4907380</v>
      </c>
      <c r="H504" s="149"/>
      <c r="I504" s="285"/>
      <c r="J504" s="285"/>
      <c r="K504" s="223">
        <f t="shared" si="16"/>
        <v>0</v>
      </c>
      <c r="L504" s="283" t="s">
        <v>1691</v>
      </c>
    </row>
    <row r="505" spans="1:12" s="57" customFormat="1" ht="70.349999999999994" customHeight="1">
      <c r="A505" s="151">
        <v>500</v>
      </c>
      <c r="B505" s="177" t="s">
        <v>1671</v>
      </c>
      <c r="C505" s="283" t="s">
        <v>1789</v>
      </c>
      <c r="D505" s="286" t="s">
        <v>1389</v>
      </c>
      <c r="E505" s="296">
        <v>45327</v>
      </c>
      <c r="F505" s="296">
        <v>45432</v>
      </c>
      <c r="G505" s="146">
        <v>4000000</v>
      </c>
      <c r="H505" s="149"/>
      <c r="I505" s="149"/>
      <c r="J505" s="149">
        <v>3999993.2</v>
      </c>
      <c r="K505" s="223">
        <f t="shared" si="16"/>
        <v>0.99999830000000001</v>
      </c>
      <c r="L505" s="188" t="s">
        <v>1712</v>
      </c>
    </row>
    <row r="506" spans="1:12" s="57" customFormat="1" ht="70.349999999999994" customHeight="1">
      <c r="A506" s="151">
        <v>501</v>
      </c>
      <c r="B506" s="177" t="s">
        <v>1671</v>
      </c>
      <c r="C506" s="283" t="s">
        <v>1790</v>
      </c>
      <c r="D506" s="286" t="s">
        <v>1389</v>
      </c>
      <c r="E506" s="296">
        <v>45428</v>
      </c>
      <c r="F506" s="296">
        <v>45533</v>
      </c>
      <c r="G506" s="146">
        <v>4976156</v>
      </c>
      <c r="H506" s="149"/>
      <c r="I506" s="285"/>
      <c r="J506" s="285"/>
      <c r="K506" s="223">
        <f t="shared" si="16"/>
        <v>0</v>
      </c>
      <c r="L506" s="188" t="s">
        <v>1689</v>
      </c>
    </row>
    <row r="507" spans="1:12" s="57" customFormat="1" ht="70.349999999999994" customHeight="1">
      <c r="A507" s="151">
        <v>502</v>
      </c>
      <c r="B507" s="177" t="s">
        <v>1671</v>
      </c>
      <c r="C507" s="283" t="s">
        <v>1791</v>
      </c>
      <c r="D507" s="292" t="s">
        <v>1735</v>
      </c>
      <c r="E507" s="296">
        <v>45362</v>
      </c>
      <c r="F507" s="296">
        <v>45467</v>
      </c>
      <c r="G507" s="146">
        <v>4994550</v>
      </c>
      <c r="H507" s="149"/>
      <c r="I507" s="285"/>
      <c r="J507" s="285"/>
      <c r="K507" s="223">
        <f t="shared" si="16"/>
        <v>0</v>
      </c>
      <c r="L507" s="188" t="s">
        <v>1689</v>
      </c>
    </row>
    <row r="508" spans="1:12" s="57" customFormat="1" ht="70.349999999999994" customHeight="1">
      <c r="A508" s="151">
        <v>503</v>
      </c>
      <c r="B508" s="177" t="s">
        <v>1671</v>
      </c>
      <c r="C508" s="283" t="s">
        <v>1792</v>
      </c>
      <c r="D508" s="292" t="s">
        <v>1361</v>
      </c>
      <c r="E508" s="296">
        <v>45419</v>
      </c>
      <c r="F508" s="296">
        <v>45524</v>
      </c>
      <c r="G508" s="146">
        <v>3498560</v>
      </c>
      <c r="H508" s="149"/>
      <c r="I508" s="285"/>
      <c r="J508" s="285"/>
      <c r="K508" s="223">
        <f t="shared" si="16"/>
        <v>0</v>
      </c>
      <c r="L508" s="188" t="s">
        <v>1689</v>
      </c>
    </row>
    <row r="509" spans="1:12" s="57" customFormat="1" ht="70.349999999999994" customHeight="1">
      <c r="A509" s="151">
        <v>504</v>
      </c>
      <c r="B509" s="177" t="s">
        <v>1671</v>
      </c>
      <c r="C509" s="283" t="s">
        <v>1793</v>
      </c>
      <c r="D509" s="292" t="s">
        <v>1361</v>
      </c>
      <c r="E509" s="296">
        <v>45343</v>
      </c>
      <c r="F509" s="296">
        <v>45478</v>
      </c>
      <c r="G509" s="146">
        <v>4999252</v>
      </c>
      <c r="H509" s="149"/>
      <c r="I509" s="285"/>
      <c r="J509" s="285"/>
      <c r="K509" s="223">
        <f t="shared" si="16"/>
        <v>0</v>
      </c>
      <c r="L509" s="188" t="s">
        <v>1712</v>
      </c>
    </row>
    <row r="510" spans="1:12" s="57" customFormat="1" ht="70.349999999999994" customHeight="1">
      <c r="A510" s="151">
        <v>505</v>
      </c>
      <c r="B510" s="177" t="s">
        <v>1671</v>
      </c>
      <c r="C510" s="283" t="s">
        <v>1794</v>
      </c>
      <c r="D510" s="292" t="s">
        <v>1697</v>
      </c>
      <c r="E510" s="296">
        <v>45434</v>
      </c>
      <c r="F510" s="296">
        <v>45569</v>
      </c>
      <c r="G510" s="146">
        <v>6233260</v>
      </c>
      <c r="H510" s="149"/>
      <c r="I510" s="285"/>
      <c r="J510" s="285"/>
      <c r="K510" s="223">
        <f t="shared" si="16"/>
        <v>0</v>
      </c>
      <c r="L510" s="188" t="s">
        <v>1689</v>
      </c>
    </row>
    <row r="511" spans="1:12" s="57" customFormat="1" ht="70.349999999999994" customHeight="1">
      <c r="A511" s="151">
        <v>506</v>
      </c>
      <c r="B511" s="177" t="s">
        <v>1671</v>
      </c>
      <c r="C511" s="283" t="s">
        <v>1795</v>
      </c>
      <c r="D511" s="286" t="s">
        <v>1363</v>
      </c>
      <c r="E511" s="296">
        <v>45330</v>
      </c>
      <c r="F511" s="296">
        <v>45465</v>
      </c>
      <c r="G511" s="146">
        <v>5996794</v>
      </c>
      <c r="H511" s="149"/>
      <c r="I511" s="285"/>
      <c r="J511" s="285"/>
      <c r="K511" s="223">
        <f t="shared" si="16"/>
        <v>0</v>
      </c>
      <c r="L511" s="188" t="s">
        <v>1691</v>
      </c>
    </row>
    <row r="512" spans="1:12" s="57" customFormat="1" ht="70.349999999999994" customHeight="1">
      <c r="A512" s="151">
        <v>507</v>
      </c>
      <c r="B512" s="177" t="s">
        <v>1671</v>
      </c>
      <c r="C512" s="283" t="s">
        <v>1796</v>
      </c>
      <c r="D512" s="292" t="s">
        <v>1536</v>
      </c>
      <c r="E512" s="296">
        <v>45295</v>
      </c>
      <c r="F512" s="296">
        <v>45400</v>
      </c>
      <c r="G512" s="146">
        <v>6975892</v>
      </c>
      <c r="H512" s="149"/>
      <c r="I512" s="149"/>
      <c r="J512" s="149">
        <v>6974732</v>
      </c>
      <c r="K512" s="223">
        <f t="shared" si="16"/>
        <v>0.99983371302193325</v>
      </c>
      <c r="L512" s="188" t="s">
        <v>1691</v>
      </c>
    </row>
    <row r="513" spans="1:12" s="57" customFormat="1" ht="70.349999999999994" customHeight="1">
      <c r="A513" s="151">
        <v>508</v>
      </c>
      <c r="B513" s="177" t="s">
        <v>1671</v>
      </c>
      <c r="C513" s="283" t="s">
        <v>1797</v>
      </c>
      <c r="D513" s="292" t="s">
        <v>1536</v>
      </c>
      <c r="E513" s="296">
        <v>45295</v>
      </c>
      <c r="F513" s="296">
        <v>45400</v>
      </c>
      <c r="G513" s="146">
        <v>6041570</v>
      </c>
      <c r="H513" s="149"/>
      <c r="I513" s="149"/>
      <c r="J513" s="149">
        <v>6040450.5999999996</v>
      </c>
      <c r="K513" s="223">
        <f t="shared" si="16"/>
        <v>0.99981471703547253</v>
      </c>
      <c r="L513" s="188" t="s">
        <v>1691</v>
      </c>
    </row>
    <row r="514" spans="1:12" s="57" customFormat="1" ht="70.349999999999994" customHeight="1">
      <c r="A514" s="151">
        <v>509</v>
      </c>
      <c r="B514" s="177" t="s">
        <v>1671</v>
      </c>
      <c r="C514" s="283" t="s">
        <v>1798</v>
      </c>
      <c r="D514" s="292" t="s">
        <v>1536</v>
      </c>
      <c r="E514" s="296">
        <v>45373</v>
      </c>
      <c r="F514" s="296">
        <v>45478</v>
      </c>
      <c r="G514" s="146">
        <v>3998322</v>
      </c>
      <c r="H514" s="285">
        <v>3997081.6000000001</v>
      </c>
      <c r="I514" s="285">
        <v>3997081.6000000001</v>
      </c>
      <c r="J514" s="285">
        <v>3997081.6000000001</v>
      </c>
      <c r="K514" s="223">
        <f t="shared" si="16"/>
        <v>0.99968976985845559</v>
      </c>
      <c r="L514" s="188" t="s">
        <v>1691</v>
      </c>
    </row>
    <row r="515" spans="1:12" s="57" customFormat="1" ht="70.349999999999994" customHeight="1">
      <c r="A515" s="151">
        <v>510</v>
      </c>
      <c r="B515" s="177" t="s">
        <v>1671</v>
      </c>
      <c r="C515" s="283" t="s">
        <v>1799</v>
      </c>
      <c r="D515" s="292" t="s">
        <v>1535</v>
      </c>
      <c r="E515" s="296">
        <v>45371</v>
      </c>
      <c r="F515" s="296">
        <v>45536</v>
      </c>
      <c r="G515" s="146">
        <v>5978060</v>
      </c>
      <c r="H515" s="149"/>
      <c r="I515" s="285"/>
      <c r="J515" s="285"/>
      <c r="K515" s="223">
        <f t="shared" si="16"/>
        <v>0</v>
      </c>
      <c r="L515" s="188" t="s">
        <v>1689</v>
      </c>
    </row>
    <row r="516" spans="1:12" s="57" customFormat="1" ht="70.349999999999994" customHeight="1">
      <c r="A516" s="151">
        <v>511</v>
      </c>
      <c r="B516" s="177" t="s">
        <v>1707</v>
      </c>
      <c r="C516" s="283" t="s">
        <v>1800</v>
      </c>
      <c r="D516" s="292" t="s">
        <v>1535</v>
      </c>
      <c r="E516" s="296">
        <v>45371</v>
      </c>
      <c r="F516" s="296">
        <v>45476</v>
      </c>
      <c r="G516" s="146">
        <v>5998650</v>
      </c>
      <c r="H516" s="149"/>
      <c r="I516" s="285"/>
      <c r="J516" s="285"/>
      <c r="K516" s="223">
        <f t="shared" si="16"/>
        <v>0</v>
      </c>
      <c r="L516" s="188" t="s">
        <v>1691</v>
      </c>
    </row>
    <row r="517" spans="1:12" s="57" customFormat="1" ht="70.349999999999994" customHeight="1">
      <c r="A517" s="151">
        <v>512</v>
      </c>
      <c r="B517" s="177" t="s">
        <v>1671</v>
      </c>
      <c r="C517" s="283" t="s">
        <v>1801</v>
      </c>
      <c r="D517" s="292" t="s">
        <v>1535</v>
      </c>
      <c r="E517" s="296">
        <v>45371</v>
      </c>
      <c r="F517" s="296">
        <v>45476</v>
      </c>
      <c r="G517" s="146">
        <v>3933908</v>
      </c>
      <c r="H517" s="149"/>
      <c r="I517" s="285"/>
      <c r="J517" s="285"/>
      <c r="K517" s="223">
        <f t="shared" si="16"/>
        <v>0</v>
      </c>
      <c r="L517" s="188" t="s">
        <v>1689</v>
      </c>
    </row>
    <row r="518" spans="1:12" s="57" customFormat="1" ht="70.349999999999994" customHeight="1">
      <c r="A518" s="151">
        <v>513</v>
      </c>
      <c r="B518" s="177" t="s">
        <v>1671</v>
      </c>
      <c r="C518" s="283" t="s">
        <v>1802</v>
      </c>
      <c r="D518" s="292" t="s">
        <v>1535</v>
      </c>
      <c r="E518" s="296">
        <v>45316</v>
      </c>
      <c r="F518" s="296">
        <v>45421</v>
      </c>
      <c r="G518" s="146">
        <v>3999877.2</v>
      </c>
      <c r="H518" s="149"/>
      <c r="I518" s="149"/>
      <c r="J518" s="149">
        <v>3993740.8</v>
      </c>
      <c r="K518" s="223">
        <f t="shared" si="16"/>
        <v>0.99846585290168399</v>
      </c>
      <c r="L518" s="188" t="s">
        <v>1691</v>
      </c>
    </row>
    <row r="519" spans="1:12" s="57" customFormat="1" ht="70.349999999999994" customHeight="1">
      <c r="A519" s="151">
        <v>514</v>
      </c>
      <c r="B519" s="177" t="s">
        <v>1671</v>
      </c>
      <c r="C519" s="283" t="s">
        <v>1803</v>
      </c>
      <c r="D519" s="292" t="s">
        <v>1173</v>
      </c>
      <c r="E519" s="296">
        <v>45295</v>
      </c>
      <c r="F519" s="296">
        <v>45400</v>
      </c>
      <c r="G519" s="146">
        <v>6394500</v>
      </c>
      <c r="H519" s="149"/>
      <c r="I519" s="149"/>
      <c r="J519" s="149">
        <v>6394500</v>
      </c>
      <c r="K519" s="223">
        <f t="shared" si="16"/>
        <v>1</v>
      </c>
      <c r="L519" s="188" t="s">
        <v>1691</v>
      </c>
    </row>
    <row r="520" spans="1:12" s="57" customFormat="1" ht="70.349999999999994" customHeight="1">
      <c r="A520" s="151">
        <v>515</v>
      </c>
      <c r="B520" s="177" t="s">
        <v>1671</v>
      </c>
      <c r="C520" s="283" t="s">
        <v>1804</v>
      </c>
      <c r="D520" s="292" t="s">
        <v>1745</v>
      </c>
      <c r="E520" s="296">
        <v>45295</v>
      </c>
      <c r="F520" s="296">
        <v>45400</v>
      </c>
      <c r="G520" s="146">
        <v>6213656</v>
      </c>
      <c r="H520" s="149"/>
      <c r="I520" s="149"/>
      <c r="J520" s="149">
        <v>6211827.8499999996</v>
      </c>
      <c r="K520" s="223">
        <f t="shared" si="16"/>
        <v>0.99970578512875508</v>
      </c>
      <c r="L520" s="188" t="s">
        <v>1691</v>
      </c>
    </row>
    <row r="521" spans="1:12" s="57" customFormat="1" ht="70.349999999999994" customHeight="1">
      <c r="A521" s="151">
        <v>516</v>
      </c>
      <c r="B521" s="177" t="s">
        <v>1671</v>
      </c>
      <c r="C521" s="283" t="s">
        <v>1805</v>
      </c>
      <c r="D521" s="292" t="s">
        <v>1745</v>
      </c>
      <c r="E521" s="296">
        <v>45295</v>
      </c>
      <c r="F521" s="296">
        <v>45400</v>
      </c>
      <c r="G521" s="146">
        <v>6306920</v>
      </c>
      <c r="H521" s="149"/>
      <c r="I521" s="149"/>
      <c r="J521" s="149">
        <v>6296480</v>
      </c>
      <c r="K521" s="223">
        <f t="shared" si="16"/>
        <v>0.99834467537244809</v>
      </c>
      <c r="L521" s="188" t="s">
        <v>1691</v>
      </c>
    </row>
    <row r="522" spans="1:12" s="57" customFormat="1" ht="70.349999999999994" customHeight="1">
      <c r="A522" s="151">
        <v>517</v>
      </c>
      <c r="B522" s="177" t="s">
        <v>1671</v>
      </c>
      <c r="C522" s="283" t="s">
        <v>1806</v>
      </c>
      <c r="D522" s="292" t="s">
        <v>1406</v>
      </c>
      <c r="E522" s="296">
        <v>45295</v>
      </c>
      <c r="F522" s="296">
        <v>45400</v>
      </c>
      <c r="G522" s="146">
        <v>7251914</v>
      </c>
      <c r="H522" s="149"/>
      <c r="I522" s="149"/>
      <c r="J522" s="149">
        <v>7249246</v>
      </c>
      <c r="K522" s="223">
        <f t="shared" si="16"/>
        <v>0.99963209712635859</v>
      </c>
      <c r="L522" s="188" t="s">
        <v>1691</v>
      </c>
    </row>
    <row r="523" spans="1:12" s="57" customFormat="1" ht="70.349999999999994" customHeight="1">
      <c r="A523" s="151">
        <v>518</v>
      </c>
      <c r="B523" s="177" t="s">
        <v>1671</v>
      </c>
      <c r="C523" s="283" t="s">
        <v>1807</v>
      </c>
      <c r="D523" s="286" t="s">
        <v>1406</v>
      </c>
      <c r="E523" s="296">
        <v>45373</v>
      </c>
      <c r="F523" s="296">
        <v>45478</v>
      </c>
      <c r="G523" s="146">
        <v>5999612</v>
      </c>
      <c r="H523" s="149"/>
      <c r="I523" s="285"/>
      <c r="J523" s="285"/>
      <c r="K523" s="223">
        <f t="shared" si="16"/>
        <v>0</v>
      </c>
      <c r="L523" s="188" t="s">
        <v>1691</v>
      </c>
    </row>
    <row r="524" spans="1:12" s="57" customFormat="1" ht="70.349999999999994" customHeight="1">
      <c r="A524" s="151">
        <v>519</v>
      </c>
      <c r="B524" s="177" t="s">
        <v>1671</v>
      </c>
      <c r="C524" s="283" t="s">
        <v>1808</v>
      </c>
      <c r="D524" s="286" t="s">
        <v>1727</v>
      </c>
      <c r="E524" s="296">
        <v>45316</v>
      </c>
      <c r="F524" s="296">
        <v>45421</v>
      </c>
      <c r="G524" s="146">
        <v>3966063.2</v>
      </c>
      <c r="H524" s="149"/>
      <c r="I524" s="149"/>
      <c r="J524" s="149">
        <v>3963975.2</v>
      </c>
      <c r="K524" s="223">
        <f t="shared" si="16"/>
        <v>0.99947353335166222</v>
      </c>
      <c r="L524" s="188" t="s">
        <v>1691</v>
      </c>
    </row>
    <row r="525" spans="1:12" s="57" customFormat="1" ht="70.349999999999994" customHeight="1">
      <c r="A525" s="151">
        <v>520</v>
      </c>
      <c r="B525" s="177" t="s">
        <v>1707</v>
      </c>
      <c r="C525" s="283" t="s">
        <v>1809</v>
      </c>
      <c r="D525" s="286" t="s">
        <v>1727</v>
      </c>
      <c r="E525" s="296">
        <v>45442</v>
      </c>
      <c r="F525" s="296">
        <v>45547</v>
      </c>
      <c r="G525" s="146">
        <v>1996619</v>
      </c>
      <c r="H525" s="149"/>
      <c r="I525" s="285"/>
      <c r="J525" s="285"/>
      <c r="K525" s="223">
        <f t="shared" si="16"/>
        <v>0</v>
      </c>
      <c r="L525" s="188" t="s">
        <v>1691</v>
      </c>
    </row>
    <row r="526" spans="1:12" s="57" customFormat="1" ht="70.349999999999994" customHeight="1">
      <c r="A526" s="151">
        <v>521</v>
      </c>
      <c r="B526" s="177" t="s">
        <v>1671</v>
      </c>
      <c r="C526" s="283" t="s">
        <v>1810</v>
      </c>
      <c r="D526" s="286" t="s">
        <v>1757</v>
      </c>
      <c r="E526" s="296">
        <v>45422</v>
      </c>
      <c r="F526" s="296">
        <v>45527</v>
      </c>
      <c r="G526" s="146">
        <v>5828420</v>
      </c>
      <c r="H526" s="149"/>
      <c r="I526" s="149"/>
      <c r="J526" s="149">
        <v>5825520</v>
      </c>
      <c r="K526" s="223">
        <f t="shared" si="16"/>
        <v>0.99950243805353767</v>
      </c>
      <c r="L526" s="188" t="s">
        <v>1691</v>
      </c>
    </row>
    <row r="527" spans="1:12" s="57" customFormat="1" ht="70.349999999999994" customHeight="1">
      <c r="A527" s="151">
        <v>522</v>
      </c>
      <c r="B527" s="177" t="s">
        <v>1671</v>
      </c>
      <c r="C527" s="283" t="s">
        <v>1810</v>
      </c>
      <c r="D527" s="286" t="s">
        <v>1757</v>
      </c>
      <c r="E527" s="296">
        <v>45295</v>
      </c>
      <c r="F527" s="296">
        <v>45400</v>
      </c>
      <c r="G527" s="146">
        <v>3990400</v>
      </c>
      <c r="H527" s="149"/>
      <c r="I527" s="149"/>
      <c r="J527" s="149">
        <v>3990400</v>
      </c>
      <c r="K527" s="223">
        <f t="shared" si="16"/>
        <v>1</v>
      </c>
      <c r="L527" s="188" t="s">
        <v>1691</v>
      </c>
    </row>
    <row r="528" spans="1:12" s="57" customFormat="1" ht="70.349999999999994" customHeight="1">
      <c r="A528" s="151">
        <v>523</v>
      </c>
      <c r="B528" s="177" t="s">
        <v>1707</v>
      </c>
      <c r="C528" s="283" t="s">
        <v>1811</v>
      </c>
      <c r="D528" s="286" t="s">
        <v>1535</v>
      </c>
      <c r="E528" s="296">
        <v>45324</v>
      </c>
      <c r="F528" s="296">
        <v>45429</v>
      </c>
      <c r="G528" s="146">
        <v>2498734.25</v>
      </c>
      <c r="H528" s="149"/>
      <c r="I528" s="149"/>
      <c r="J528" s="149">
        <v>2496517.2000000002</v>
      </c>
      <c r="K528" s="223">
        <f t="shared" si="16"/>
        <v>0.99911273077559171</v>
      </c>
      <c r="L528" s="188" t="s">
        <v>1691</v>
      </c>
    </row>
    <row r="529" spans="1:12" s="57" customFormat="1" ht="70.349999999999994" customHeight="1">
      <c r="A529" s="151">
        <v>524</v>
      </c>
      <c r="B529" s="177" t="s">
        <v>1671</v>
      </c>
      <c r="C529" s="283" t="s">
        <v>1812</v>
      </c>
      <c r="D529" s="286" t="s">
        <v>1813</v>
      </c>
      <c r="E529" s="296">
        <v>45271</v>
      </c>
      <c r="F529" s="296">
        <v>45376</v>
      </c>
      <c r="G529" s="146">
        <v>6419660.4000000004</v>
      </c>
      <c r="H529" s="149"/>
      <c r="I529" s="149"/>
      <c r="J529" s="149">
        <v>6412785.5999999996</v>
      </c>
      <c r="K529" s="223">
        <f t="shared" si="16"/>
        <v>0.99892910223101505</v>
      </c>
      <c r="L529" s="188" t="s">
        <v>1691</v>
      </c>
    </row>
    <row r="530" spans="1:12" s="57" customFormat="1" ht="70.349999999999994" customHeight="1">
      <c r="A530" s="151">
        <v>525</v>
      </c>
      <c r="B530" s="177" t="s">
        <v>1671</v>
      </c>
      <c r="C530" s="283" t="s">
        <v>1814</v>
      </c>
      <c r="D530" s="286" t="s">
        <v>1369</v>
      </c>
      <c r="E530" s="296">
        <v>45058</v>
      </c>
      <c r="F530" s="296">
        <v>45163</v>
      </c>
      <c r="G530" s="146">
        <v>4998099.3099999996</v>
      </c>
      <c r="H530" s="149"/>
      <c r="I530" s="285"/>
      <c r="J530" s="285"/>
      <c r="K530" s="223">
        <f t="shared" si="16"/>
        <v>0</v>
      </c>
      <c r="L530" s="188" t="s">
        <v>1691</v>
      </c>
    </row>
    <row r="531" spans="1:12" s="57" customFormat="1" ht="70.349999999999994" customHeight="1">
      <c r="A531" s="151">
        <v>526</v>
      </c>
      <c r="B531" s="177" t="s">
        <v>1671</v>
      </c>
      <c r="C531" s="283" t="s">
        <v>1815</v>
      </c>
      <c r="D531" s="294" t="s">
        <v>1765</v>
      </c>
      <c r="E531" s="296">
        <v>45271</v>
      </c>
      <c r="F531" s="296">
        <v>45376</v>
      </c>
      <c r="G531" s="146">
        <v>7927975.9199999999</v>
      </c>
      <c r="H531" s="149"/>
      <c r="I531" s="149"/>
      <c r="J531" s="149">
        <v>7913827.4000000004</v>
      </c>
      <c r="K531" s="223">
        <f t="shared" si="16"/>
        <v>0.99821536793971499</v>
      </c>
      <c r="L531" s="188" t="s">
        <v>1691</v>
      </c>
    </row>
    <row r="532" spans="1:12" s="135" customFormat="1" ht="70.349999999999994" customHeight="1">
      <c r="A532" s="151">
        <v>527</v>
      </c>
      <c r="B532" s="177" t="s">
        <v>1671</v>
      </c>
      <c r="C532" s="283" t="s">
        <v>1816</v>
      </c>
      <c r="D532" s="294" t="s">
        <v>1739</v>
      </c>
      <c r="E532" s="296">
        <v>45511</v>
      </c>
      <c r="F532" s="296">
        <v>45876</v>
      </c>
      <c r="G532" s="146">
        <v>94568509</v>
      </c>
      <c r="H532" s="149">
        <v>30310641.649999999</v>
      </c>
      <c r="I532" s="149">
        <v>30310641.649999999</v>
      </c>
      <c r="J532" s="149">
        <v>30310641.649999999</v>
      </c>
      <c r="K532" s="223">
        <f t="shared" si="16"/>
        <v>0.32051516906119348</v>
      </c>
      <c r="L532" s="188" t="s">
        <v>1689</v>
      </c>
    </row>
    <row r="533" spans="1:12" s="57" customFormat="1" ht="70.349999999999994" customHeight="1">
      <c r="A533" s="151">
        <v>528</v>
      </c>
      <c r="B533" s="177" t="s">
        <v>1707</v>
      </c>
      <c r="C533" s="283" t="s">
        <v>1817</v>
      </c>
      <c r="D533" s="294" t="s">
        <v>1818</v>
      </c>
      <c r="E533" s="296">
        <v>45457</v>
      </c>
      <c r="F533" s="296">
        <v>45562</v>
      </c>
      <c r="G533" s="146">
        <v>1999999.07</v>
      </c>
      <c r="H533" s="149"/>
      <c r="I533" s="285"/>
      <c r="J533" s="285"/>
      <c r="K533" s="223">
        <f t="shared" si="16"/>
        <v>0</v>
      </c>
      <c r="L533" s="188" t="s">
        <v>1691</v>
      </c>
    </row>
    <row r="534" spans="1:12" s="57" customFormat="1" ht="70.349999999999994" customHeight="1">
      <c r="A534" s="151">
        <v>529</v>
      </c>
      <c r="B534" s="177" t="s">
        <v>1671</v>
      </c>
      <c r="C534" s="283" t="s">
        <v>1819</v>
      </c>
      <c r="D534" s="294" t="s">
        <v>1820</v>
      </c>
      <c r="E534" s="296">
        <v>45322</v>
      </c>
      <c r="F534" s="296">
        <v>45427</v>
      </c>
      <c r="G534" s="146">
        <v>6506440</v>
      </c>
      <c r="H534" s="149"/>
      <c r="I534" s="149"/>
      <c r="J534" s="149">
        <v>6487781.4000000004</v>
      </c>
      <c r="K534" s="223">
        <f t="shared" si="16"/>
        <v>0.99713228739525772</v>
      </c>
      <c r="L534" s="188" t="s">
        <v>1691</v>
      </c>
    </row>
    <row r="535" spans="1:12" s="57" customFormat="1" ht="70.349999999999994" customHeight="1">
      <c r="A535" s="151">
        <v>530</v>
      </c>
      <c r="B535" s="177" t="s">
        <v>1671</v>
      </c>
      <c r="C535" s="283" t="s">
        <v>1821</v>
      </c>
      <c r="D535" s="294" t="s">
        <v>1822</v>
      </c>
      <c r="E535" s="296">
        <v>45391</v>
      </c>
      <c r="F535" s="296">
        <v>45496</v>
      </c>
      <c r="G535" s="146">
        <v>3650404</v>
      </c>
      <c r="H535" s="149"/>
      <c r="I535" s="149"/>
      <c r="J535" s="149">
        <v>3641181.1</v>
      </c>
      <c r="K535" s="223">
        <f t="shared" si="16"/>
        <v>0.99747345773234963</v>
      </c>
      <c r="L535" s="188" t="s">
        <v>1691</v>
      </c>
    </row>
    <row r="536" spans="1:12" s="57" customFormat="1" ht="70.349999999999994" customHeight="1">
      <c r="A536" s="151">
        <v>531</v>
      </c>
      <c r="B536" s="177" t="s">
        <v>1707</v>
      </c>
      <c r="C536" s="283" t="s">
        <v>1823</v>
      </c>
      <c r="D536" s="294" t="s">
        <v>1346</v>
      </c>
      <c r="E536" s="296">
        <v>45341</v>
      </c>
      <c r="F536" s="296">
        <v>45446</v>
      </c>
      <c r="G536" s="146">
        <v>1472792.45</v>
      </c>
      <c r="H536" s="149"/>
      <c r="I536" s="285"/>
      <c r="J536" s="285"/>
      <c r="K536" s="223">
        <f t="shared" si="16"/>
        <v>0</v>
      </c>
      <c r="L536" s="188" t="s">
        <v>1691</v>
      </c>
    </row>
    <row r="537" spans="1:12" s="57" customFormat="1" ht="70.349999999999994" customHeight="1">
      <c r="A537" s="151">
        <v>532</v>
      </c>
      <c r="B537" s="177" t="s">
        <v>1707</v>
      </c>
      <c r="C537" s="283" t="s">
        <v>1824</v>
      </c>
      <c r="D537" s="294" t="s">
        <v>1346</v>
      </c>
      <c r="E537" s="296">
        <v>45334</v>
      </c>
      <c r="F537" s="296">
        <v>45439</v>
      </c>
      <c r="G537" s="146">
        <v>1499872.75</v>
      </c>
      <c r="H537" s="149"/>
      <c r="I537" s="149"/>
      <c r="J537" s="149">
        <v>1498952</v>
      </c>
      <c r="K537" s="223">
        <f t="shared" si="16"/>
        <v>0.99938611458872095</v>
      </c>
      <c r="L537" s="188" t="s">
        <v>1691</v>
      </c>
    </row>
    <row r="538" spans="1:12" s="57" customFormat="1" ht="70.349999999999994" customHeight="1">
      <c r="A538" s="151">
        <v>533</v>
      </c>
      <c r="B538" s="177" t="s">
        <v>1707</v>
      </c>
      <c r="C538" s="283" t="s">
        <v>1825</v>
      </c>
      <c r="D538" s="294" t="s">
        <v>1346</v>
      </c>
      <c r="E538" s="296">
        <v>45322</v>
      </c>
      <c r="F538" s="296">
        <v>45427</v>
      </c>
      <c r="G538" s="146">
        <v>1739631.7</v>
      </c>
      <c r="H538" s="149"/>
      <c r="I538" s="149"/>
      <c r="J538" s="149">
        <v>1738004.8</v>
      </c>
      <c r="K538" s="223">
        <f t="shared" si="16"/>
        <v>0.99906480204976722</v>
      </c>
      <c r="L538" s="188" t="s">
        <v>1691</v>
      </c>
    </row>
    <row r="539" spans="1:12" s="57" customFormat="1" ht="70.349999999999994" customHeight="1">
      <c r="A539" s="151">
        <v>534</v>
      </c>
      <c r="B539" s="177" t="s">
        <v>1707</v>
      </c>
      <c r="C539" s="283" t="s">
        <v>1826</v>
      </c>
      <c r="D539" s="294" t="s">
        <v>1389</v>
      </c>
      <c r="E539" s="296">
        <v>45384</v>
      </c>
      <c r="F539" s="296">
        <v>45489</v>
      </c>
      <c r="G539" s="146">
        <v>1499949</v>
      </c>
      <c r="H539" s="285">
        <v>1499281.15</v>
      </c>
      <c r="I539" s="285">
        <v>1499281.15</v>
      </c>
      <c r="J539" s="285">
        <v>1499281.15</v>
      </c>
      <c r="K539" s="223">
        <f t="shared" si="16"/>
        <v>0.9995547515282186</v>
      </c>
      <c r="L539" s="188" t="s">
        <v>1691</v>
      </c>
    </row>
    <row r="540" spans="1:12" s="57" customFormat="1" ht="70.349999999999994" customHeight="1">
      <c r="A540" s="151">
        <v>535</v>
      </c>
      <c r="B540" s="177" t="s">
        <v>1671</v>
      </c>
      <c r="C540" s="283" t="s">
        <v>1827</v>
      </c>
      <c r="D540" s="294" t="s">
        <v>1828</v>
      </c>
      <c r="E540" s="296">
        <v>45273</v>
      </c>
      <c r="F540" s="296">
        <v>45378</v>
      </c>
      <c r="G540" s="146">
        <v>6791800</v>
      </c>
      <c r="H540" s="149"/>
      <c r="I540" s="285"/>
      <c r="J540" s="285"/>
      <c r="K540" s="223">
        <f t="shared" si="16"/>
        <v>0</v>
      </c>
      <c r="L540" s="188" t="s">
        <v>1689</v>
      </c>
    </row>
    <row r="541" spans="1:12" s="57" customFormat="1" ht="70.349999999999994" customHeight="1">
      <c r="A541" s="151">
        <v>536</v>
      </c>
      <c r="B541" s="177" t="s">
        <v>1671</v>
      </c>
      <c r="C541" s="283" t="s">
        <v>1829</v>
      </c>
      <c r="D541" s="294" t="s">
        <v>1828</v>
      </c>
      <c r="E541" s="296">
        <v>45418</v>
      </c>
      <c r="F541" s="296">
        <v>45523</v>
      </c>
      <c r="G541" s="146">
        <v>2999998.96</v>
      </c>
      <c r="H541" s="149"/>
      <c r="I541" s="149"/>
      <c r="J541" s="149">
        <v>2999998.95</v>
      </c>
      <c r="K541" s="223">
        <f t="shared" si="16"/>
        <v>0.99999999666666561</v>
      </c>
      <c r="L541" s="188" t="s">
        <v>1691</v>
      </c>
    </row>
    <row r="542" spans="1:12" s="57" customFormat="1" ht="70.349999999999994" customHeight="1">
      <c r="A542" s="151">
        <v>537</v>
      </c>
      <c r="B542" s="177" t="s">
        <v>1671</v>
      </c>
      <c r="C542" s="288" t="s">
        <v>1830</v>
      </c>
      <c r="D542" s="294" t="s">
        <v>1391</v>
      </c>
      <c r="E542" s="299"/>
      <c r="F542" s="299"/>
      <c r="G542" s="289">
        <v>2300000</v>
      </c>
      <c r="H542" s="149"/>
      <c r="I542" s="285"/>
      <c r="J542" s="285"/>
      <c r="K542" s="223">
        <f t="shared" si="16"/>
        <v>0</v>
      </c>
      <c r="L542" s="290" t="s">
        <v>1689</v>
      </c>
    </row>
    <row r="543" spans="1:12" s="57" customFormat="1" ht="70.349999999999994" customHeight="1">
      <c r="A543" s="151">
        <v>538</v>
      </c>
      <c r="B543" s="177" t="s">
        <v>1671</v>
      </c>
      <c r="C543" s="283" t="s">
        <v>1678</v>
      </c>
      <c r="D543" s="294" t="s">
        <v>1221</v>
      </c>
      <c r="E543" s="298">
        <v>45490</v>
      </c>
      <c r="F543" s="298">
        <v>45595</v>
      </c>
      <c r="G543" s="146">
        <v>9851126</v>
      </c>
      <c r="H543" s="149"/>
      <c r="I543" s="285"/>
      <c r="J543" s="285"/>
      <c r="K543" s="223">
        <f t="shared" si="16"/>
        <v>0</v>
      </c>
      <c r="L543" s="188" t="s">
        <v>1689</v>
      </c>
    </row>
    <row r="544" spans="1:12" s="57" customFormat="1" ht="70.349999999999994" customHeight="1">
      <c r="A544" s="151">
        <v>539</v>
      </c>
      <c r="B544" s="177" t="s">
        <v>1671</v>
      </c>
      <c r="C544" s="283" t="s">
        <v>1831</v>
      </c>
      <c r="D544" s="294" t="s">
        <v>912</v>
      </c>
      <c r="E544" s="296">
        <v>45320</v>
      </c>
      <c r="F544" s="296">
        <v>45425</v>
      </c>
      <c r="G544" s="146">
        <v>2999998.96</v>
      </c>
      <c r="H544" s="149"/>
      <c r="I544" s="149"/>
      <c r="J544" s="149">
        <v>2999998.35</v>
      </c>
      <c r="K544" s="223">
        <f t="shared" si="16"/>
        <v>0.99999979666659622</v>
      </c>
      <c r="L544" s="188" t="s">
        <v>1691</v>
      </c>
    </row>
    <row r="545" spans="1:12" s="57" customFormat="1" ht="70.349999999999994" customHeight="1">
      <c r="A545" s="151">
        <v>540</v>
      </c>
      <c r="B545" s="177" t="s">
        <v>1707</v>
      </c>
      <c r="C545" s="283" t="s">
        <v>1832</v>
      </c>
      <c r="D545" s="294" t="s">
        <v>1369</v>
      </c>
      <c r="E545" s="296">
        <v>45313</v>
      </c>
      <c r="F545" s="296">
        <v>45418</v>
      </c>
      <c r="G545" s="146">
        <v>3999116.42</v>
      </c>
      <c r="H545" s="285">
        <v>3997813.05</v>
      </c>
      <c r="I545" s="285">
        <v>3997813.05</v>
      </c>
      <c r="J545" s="285">
        <v>3997813.05</v>
      </c>
      <c r="K545" s="223">
        <f t="shared" si="16"/>
        <v>0.99967408550711812</v>
      </c>
      <c r="L545" s="188" t="s">
        <v>1691</v>
      </c>
    </row>
    <row r="546" spans="1:12" s="57" customFormat="1" ht="70.349999999999994" customHeight="1">
      <c r="A546" s="151">
        <v>541</v>
      </c>
      <c r="B546" s="177" t="s">
        <v>1671</v>
      </c>
      <c r="C546" s="283" t="s">
        <v>1833</v>
      </c>
      <c r="D546" s="294" t="s">
        <v>1369</v>
      </c>
      <c r="E546" s="296">
        <v>45327</v>
      </c>
      <c r="F546" s="296">
        <v>45432</v>
      </c>
      <c r="G546" s="146">
        <v>2999127</v>
      </c>
      <c r="H546" s="149"/>
      <c r="I546" s="149"/>
      <c r="J546" s="149">
        <v>2916014.6</v>
      </c>
      <c r="K546" s="223">
        <f t="shared" si="16"/>
        <v>0.97228780241717006</v>
      </c>
      <c r="L546" s="188" t="s">
        <v>1691</v>
      </c>
    </row>
    <row r="547" spans="1:12" s="57" customFormat="1" ht="70.349999999999994" customHeight="1">
      <c r="A547" s="151">
        <v>542</v>
      </c>
      <c r="B547" s="177" t="s">
        <v>1707</v>
      </c>
      <c r="C547" s="283" t="s">
        <v>1834</v>
      </c>
      <c r="D547" s="294" t="s">
        <v>1835</v>
      </c>
      <c r="E547" s="296">
        <v>45344</v>
      </c>
      <c r="F547" s="296">
        <v>45449</v>
      </c>
      <c r="G547" s="146">
        <v>1999942.95</v>
      </c>
      <c r="H547" s="149"/>
      <c r="I547" s="149"/>
      <c r="J547" s="149">
        <v>1999322</v>
      </c>
      <c r="K547" s="223">
        <f t="shared" si="16"/>
        <v>0.99968951614344803</v>
      </c>
      <c r="L547" s="188" t="s">
        <v>1691</v>
      </c>
    </row>
    <row r="548" spans="1:12" s="57" customFormat="1" ht="70.349999999999994" customHeight="1">
      <c r="A548" s="151">
        <v>543</v>
      </c>
      <c r="B548" s="177" t="s">
        <v>1707</v>
      </c>
      <c r="C548" s="283" t="s">
        <v>1836</v>
      </c>
      <c r="D548" s="294" t="s">
        <v>1190</v>
      </c>
      <c r="E548" s="296">
        <v>45358</v>
      </c>
      <c r="F548" s="296">
        <v>45463</v>
      </c>
      <c r="G548" s="146">
        <v>1995466.8</v>
      </c>
      <c r="H548" s="149"/>
      <c r="I548" s="149"/>
      <c r="J548" s="149">
        <v>1980133.1</v>
      </c>
      <c r="K548" s="223">
        <f t="shared" si="16"/>
        <v>0.99231573284005525</v>
      </c>
      <c r="L548" s="188" t="s">
        <v>1691</v>
      </c>
    </row>
    <row r="549" spans="1:12" s="57" customFormat="1" ht="70.349999999999994" customHeight="1">
      <c r="A549" s="151">
        <v>544</v>
      </c>
      <c r="B549" s="177" t="s">
        <v>1707</v>
      </c>
      <c r="C549" s="283" t="s">
        <v>1837</v>
      </c>
      <c r="D549" s="294" t="s">
        <v>1838</v>
      </c>
      <c r="E549" s="296">
        <v>45414</v>
      </c>
      <c r="F549" s="296">
        <v>45519</v>
      </c>
      <c r="G549" s="146">
        <v>2000000</v>
      </c>
      <c r="H549" s="149"/>
      <c r="I549" s="149"/>
      <c r="J549" s="149">
        <v>1984557</v>
      </c>
      <c r="K549" s="223">
        <f t="shared" si="16"/>
        <v>0.99227849999999995</v>
      </c>
      <c r="L549" s="188" t="s">
        <v>1691</v>
      </c>
    </row>
    <row r="550" spans="1:12" s="57" customFormat="1" ht="70.349999999999994" customHeight="1">
      <c r="A550" s="151">
        <v>545</v>
      </c>
      <c r="B550" s="177" t="s">
        <v>1707</v>
      </c>
      <c r="C550" s="283" t="s">
        <v>1839</v>
      </c>
      <c r="D550" s="294" t="s">
        <v>1838</v>
      </c>
      <c r="E550" s="155">
        <v>45307</v>
      </c>
      <c r="F550" s="155">
        <f>E550+G550</f>
        <v>2044654</v>
      </c>
      <c r="G550" s="146">
        <v>1999347</v>
      </c>
      <c r="H550" s="149"/>
      <c r="I550" s="149"/>
      <c r="J550" s="149">
        <v>1998709</v>
      </c>
      <c r="K550" s="223">
        <f t="shared" si="16"/>
        <v>0.99968089581248276</v>
      </c>
      <c r="L550" s="188" t="s">
        <v>1691</v>
      </c>
    </row>
    <row r="551" spans="1:12" s="57" customFormat="1" ht="70.349999999999994" customHeight="1">
      <c r="A551" s="151">
        <v>546</v>
      </c>
      <c r="B551" s="177" t="s">
        <v>1707</v>
      </c>
      <c r="C551" s="288" t="s">
        <v>1840</v>
      </c>
      <c r="D551" s="294" t="s">
        <v>1838</v>
      </c>
      <c r="E551" s="298">
        <v>45385</v>
      </c>
      <c r="F551" s="298">
        <v>45490</v>
      </c>
      <c r="G551" s="289">
        <v>1999634.1</v>
      </c>
      <c r="H551" s="285">
        <v>1998245</v>
      </c>
      <c r="I551" s="285">
        <v>1998245</v>
      </c>
      <c r="J551" s="285">
        <v>1998245</v>
      </c>
      <c r="K551" s="223">
        <f t="shared" si="16"/>
        <v>0.99930532290882612</v>
      </c>
      <c r="L551" s="188" t="s">
        <v>1691</v>
      </c>
    </row>
    <row r="552" spans="1:12" s="57" customFormat="1" ht="70.349999999999994" customHeight="1">
      <c r="A552" s="151">
        <v>547</v>
      </c>
      <c r="B552" s="177" t="s">
        <v>1707</v>
      </c>
      <c r="C552" s="288" t="s">
        <v>1841</v>
      </c>
      <c r="D552" s="286" t="s">
        <v>1127</v>
      </c>
      <c r="E552" s="298">
        <v>45433</v>
      </c>
      <c r="F552" s="298">
        <v>45538</v>
      </c>
      <c r="G552" s="289">
        <v>1997784</v>
      </c>
      <c r="H552" s="149"/>
      <c r="I552" s="285"/>
      <c r="J552" s="285"/>
      <c r="K552" s="223">
        <f t="shared" si="16"/>
        <v>0</v>
      </c>
      <c r="L552" s="290" t="s">
        <v>1689</v>
      </c>
    </row>
    <row r="553" spans="1:12" s="57" customFormat="1" ht="70.349999999999994" customHeight="1">
      <c r="A553" s="151">
        <v>548</v>
      </c>
      <c r="B553" s="188" t="s">
        <v>1707</v>
      </c>
      <c r="C553" s="283" t="s">
        <v>1842</v>
      </c>
      <c r="D553" s="286" t="s">
        <v>1127</v>
      </c>
      <c r="E553" s="296">
        <v>45404</v>
      </c>
      <c r="F553" s="296">
        <v>45509</v>
      </c>
      <c r="G553" s="146">
        <v>2000000</v>
      </c>
      <c r="H553" s="149"/>
      <c r="I553" s="149"/>
      <c r="J553" s="149">
        <v>1998270.4</v>
      </c>
      <c r="K553" s="223">
        <f t="shared" si="16"/>
        <v>0.9991352</v>
      </c>
      <c r="L553" s="188" t="s">
        <v>1691</v>
      </c>
    </row>
    <row r="554" spans="1:12" s="57" customFormat="1" ht="70.349999999999994" customHeight="1">
      <c r="A554" s="151">
        <v>549</v>
      </c>
      <c r="B554" s="188" t="s">
        <v>1707</v>
      </c>
      <c r="C554" s="283" t="s">
        <v>1843</v>
      </c>
      <c r="D554" s="286" t="s">
        <v>1127</v>
      </c>
      <c r="E554" s="296">
        <v>45330</v>
      </c>
      <c r="F554" s="296">
        <v>45435</v>
      </c>
      <c r="G554" s="146">
        <v>1499134.7</v>
      </c>
      <c r="H554" s="149"/>
      <c r="I554" s="285"/>
      <c r="J554" s="285"/>
      <c r="K554" s="223">
        <f t="shared" si="16"/>
        <v>0</v>
      </c>
      <c r="L554" s="188" t="s">
        <v>1691</v>
      </c>
    </row>
    <row r="555" spans="1:12" s="57" customFormat="1" ht="70.349999999999994" customHeight="1">
      <c r="A555" s="151">
        <v>550</v>
      </c>
      <c r="B555" s="188" t="s">
        <v>1707</v>
      </c>
      <c r="C555" s="283" t="s">
        <v>1844</v>
      </c>
      <c r="D555" s="294" t="s">
        <v>1219</v>
      </c>
      <c r="E555" s="296">
        <v>45351</v>
      </c>
      <c r="F555" s="296">
        <v>45456</v>
      </c>
      <c r="G555" s="146">
        <v>1999796</v>
      </c>
      <c r="H555" s="149"/>
      <c r="I555" s="149"/>
      <c r="J555" s="149">
        <v>1999300.6</v>
      </c>
      <c r="K555" s="223">
        <f t="shared" si="16"/>
        <v>0.99975227473202266</v>
      </c>
      <c r="L555" s="188" t="s">
        <v>1691</v>
      </c>
    </row>
    <row r="556" spans="1:12" s="57" customFormat="1" ht="70.349999999999994" customHeight="1">
      <c r="A556" s="151">
        <v>551</v>
      </c>
      <c r="B556" s="188" t="s">
        <v>1707</v>
      </c>
      <c r="C556" s="283" t="s">
        <v>1845</v>
      </c>
      <c r="D556" s="294" t="s">
        <v>1697</v>
      </c>
      <c r="E556" s="296">
        <v>45336</v>
      </c>
      <c r="F556" s="296">
        <v>45441</v>
      </c>
      <c r="G556" s="146">
        <v>1499423.25</v>
      </c>
      <c r="H556" s="149"/>
      <c r="I556" s="149"/>
      <c r="J556" s="149">
        <v>1498879.5</v>
      </c>
      <c r="K556" s="223">
        <f t="shared" si="16"/>
        <v>0.9996373605651373</v>
      </c>
      <c r="L556" s="188" t="s">
        <v>1691</v>
      </c>
    </row>
    <row r="557" spans="1:12" s="57" customFormat="1" ht="70.349999999999994" customHeight="1">
      <c r="A557" s="151">
        <v>552</v>
      </c>
      <c r="B557" s="188" t="s">
        <v>1707</v>
      </c>
      <c r="C557" s="283" t="s">
        <v>1846</v>
      </c>
      <c r="D557" s="294" t="s">
        <v>1363</v>
      </c>
      <c r="E557" s="296">
        <v>45336</v>
      </c>
      <c r="F557" s="296">
        <v>45441</v>
      </c>
      <c r="G557" s="146">
        <v>1499423.25</v>
      </c>
      <c r="H557" s="149"/>
      <c r="I557" s="149"/>
      <c r="J557" s="149">
        <v>1498966.5</v>
      </c>
      <c r="K557" s="223">
        <f t="shared" si="16"/>
        <v>0.99969538287471538</v>
      </c>
      <c r="L557" s="188" t="s">
        <v>1691</v>
      </c>
    </row>
    <row r="558" spans="1:12" s="57" customFormat="1" ht="70.349999999999994" customHeight="1">
      <c r="A558" s="151">
        <v>553</v>
      </c>
      <c r="B558" s="188" t="s">
        <v>1707</v>
      </c>
      <c r="C558" s="283" t="s">
        <v>1847</v>
      </c>
      <c r="D558" s="294" t="s">
        <v>1363</v>
      </c>
      <c r="E558" s="296">
        <v>45344</v>
      </c>
      <c r="F558" s="296">
        <v>45449</v>
      </c>
      <c r="G558" s="146">
        <v>1499479.8</v>
      </c>
      <c r="H558" s="149"/>
      <c r="I558" s="149"/>
      <c r="J558" s="149">
        <v>1498908.5</v>
      </c>
      <c r="K558" s="223">
        <f t="shared" si="16"/>
        <v>0.99961900120295044</v>
      </c>
      <c r="L558" s="188" t="s">
        <v>1691</v>
      </c>
    </row>
    <row r="559" spans="1:12" s="57" customFormat="1" ht="70.349999999999994" customHeight="1">
      <c r="A559" s="151">
        <v>554</v>
      </c>
      <c r="B559" s="188" t="s">
        <v>1707</v>
      </c>
      <c r="C559" s="288" t="s">
        <v>1848</v>
      </c>
      <c r="D559" s="294" t="s">
        <v>1352</v>
      </c>
      <c r="E559" s="298">
        <v>45414</v>
      </c>
      <c r="F559" s="298">
        <v>45519</v>
      </c>
      <c r="G559" s="289">
        <v>1482549.6</v>
      </c>
      <c r="H559" s="149"/>
      <c r="I559" s="285"/>
      <c r="J559" s="285"/>
      <c r="K559" s="223">
        <f t="shared" si="16"/>
        <v>0</v>
      </c>
      <c r="L559" s="290" t="s">
        <v>1691</v>
      </c>
    </row>
    <row r="560" spans="1:12" s="57" customFormat="1" ht="70.349999999999994" customHeight="1">
      <c r="A560" s="151">
        <v>555</v>
      </c>
      <c r="B560" s="188" t="s">
        <v>1707</v>
      </c>
      <c r="C560" s="283" t="s">
        <v>1849</v>
      </c>
      <c r="D560" s="294" t="s">
        <v>1197</v>
      </c>
      <c r="E560" s="296">
        <v>45336</v>
      </c>
      <c r="F560" s="296">
        <v>45441</v>
      </c>
      <c r="G560" s="146">
        <v>1999194.75</v>
      </c>
      <c r="H560" s="149"/>
      <c r="I560" s="285"/>
      <c r="J560" s="285"/>
      <c r="K560" s="223">
        <f t="shared" si="16"/>
        <v>0</v>
      </c>
      <c r="L560" s="188" t="s">
        <v>1691</v>
      </c>
    </row>
    <row r="561" spans="1:12" s="57" customFormat="1" ht="70.349999999999994" customHeight="1">
      <c r="A561" s="151">
        <v>556</v>
      </c>
      <c r="B561" s="188" t="s">
        <v>1707</v>
      </c>
      <c r="C561" s="283" t="s">
        <v>1850</v>
      </c>
      <c r="D561" s="294" t="s">
        <v>1851</v>
      </c>
      <c r="E561" s="296">
        <v>45348</v>
      </c>
      <c r="F561" s="296">
        <v>45453</v>
      </c>
      <c r="G561" s="146">
        <v>3999581</v>
      </c>
      <c r="H561" s="149"/>
      <c r="I561" s="149"/>
      <c r="J561" s="149">
        <v>3998860.45</v>
      </c>
      <c r="K561" s="223">
        <f t="shared" si="16"/>
        <v>0.9998198436286202</v>
      </c>
      <c r="L561" s="188" t="s">
        <v>1691</v>
      </c>
    </row>
    <row r="562" spans="1:12" s="57" customFormat="1" ht="70.349999999999994" customHeight="1">
      <c r="A562" s="151">
        <v>557</v>
      </c>
      <c r="B562" s="188" t="s">
        <v>1707</v>
      </c>
      <c r="C562" s="288" t="s">
        <v>1852</v>
      </c>
      <c r="D562" s="294" t="s">
        <v>1418</v>
      </c>
      <c r="E562" s="298"/>
      <c r="F562" s="298"/>
      <c r="G562" s="289">
        <v>1050000</v>
      </c>
      <c r="H562" s="149"/>
      <c r="I562" s="285"/>
      <c r="J562" s="285"/>
      <c r="K562" s="223">
        <f t="shared" ref="K562:K563" si="17">J562/G562</f>
        <v>0</v>
      </c>
      <c r="L562" s="290" t="s">
        <v>1689</v>
      </c>
    </row>
    <row r="563" spans="1:12" s="57" customFormat="1" ht="70.349999999999994" customHeight="1">
      <c r="A563" s="151">
        <v>558</v>
      </c>
      <c r="B563" s="188" t="s">
        <v>1707</v>
      </c>
      <c r="C563" s="283" t="s">
        <v>1853</v>
      </c>
      <c r="D563" s="294" t="s">
        <v>1535</v>
      </c>
      <c r="E563" s="296">
        <v>45316</v>
      </c>
      <c r="F563" s="296">
        <v>45421</v>
      </c>
      <c r="G563" s="146">
        <v>4996398.4000000004</v>
      </c>
      <c r="H563" s="149">
        <v>4995598.4000000004</v>
      </c>
      <c r="I563" s="149">
        <v>4995598.4000000004</v>
      </c>
      <c r="J563" s="149">
        <v>4995598.4000000004</v>
      </c>
      <c r="K563" s="223">
        <f t="shared" si="17"/>
        <v>0.99983988466572238</v>
      </c>
      <c r="L563" s="188" t="s">
        <v>1691</v>
      </c>
    </row>
    <row r="564" spans="1:12" s="57" customFormat="1" ht="70.349999999999994" customHeight="1">
      <c r="A564" s="151">
        <v>559</v>
      </c>
      <c r="B564" s="188" t="s">
        <v>1707</v>
      </c>
      <c r="C564" s="283" t="s">
        <v>1854</v>
      </c>
      <c r="D564" s="294" t="s">
        <v>1399</v>
      </c>
      <c r="E564" s="296">
        <v>45334</v>
      </c>
      <c r="F564" s="296">
        <v>45439</v>
      </c>
      <c r="G564" s="146">
        <v>1500000</v>
      </c>
      <c r="H564" s="149"/>
      <c r="I564" s="149"/>
      <c r="J564" s="149">
        <v>1497980.6</v>
      </c>
      <c r="K564" s="223">
        <f>J564/G564</f>
        <v>0.9986537333333334</v>
      </c>
      <c r="L564" s="188" t="s">
        <v>1691</v>
      </c>
    </row>
    <row r="565" spans="1:12" s="57" customFormat="1" ht="70.349999999999994" customHeight="1">
      <c r="A565" s="151">
        <v>560</v>
      </c>
      <c r="B565" s="188" t="s">
        <v>1707</v>
      </c>
      <c r="C565" s="283" t="s">
        <v>1855</v>
      </c>
      <c r="D565" s="294" t="s">
        <v>1221</v>
      </c>
      <c r="E565" s="296">
        <v>45336</v>
      </c>
      <c r="F565" s="296">
        <v>45441</v>
      </c>
      <c r="G565" s="146">
        <v>1500000</v>
      </c>
      <c r="H565" s="149"/>
      <c r="I565" s="285"/>
      <c r="J565" s="285"/>
      <c r="K565" s="223">
        <f>J565/G565</f>
        <v>0</v>
      </c>
      <c r="L565" s="188" t="s">
        <v>1691</v>
      </c>
    </row>
    <row r="566" spans="1:12" s="176" customFormat="1" ht="69" customHeight="1">
      <c r="A566" s="230">
        <v>561</v>
      </c>
      <c r="B566" s="230" t="s">
        <v>1856</v>
      </c>
      <c r="C566" s="622" t="s">
        <v>1857</v>
      </c>
      <c r="D566" s="230" t="s">
        <v>1233</v>
      </c>
      <c r="E566" s="623"/>
      <c r="F566" s="257"/>
      <c r="G566" s="623"/>
      <c r="H566" s="623">
        <v>0</v>
      </c>
      <c r="I566" s="623">
        <v>0</v>
      </c>
      <c r="J566" s="623">
        <v>0</v>
      </c>
      <c r="K566" s="223">
        <v>0</v>
      </c>
      <c r="L566" s="230" t="s">
        <v>1860</v>
      </c>
    </row>
    <row r="567" spans="1:12" s="176" customFormat="1" ht="69" customHeight="1">
      <c r="A567" s="230">
        <v>562</v>
      </c>
      <c r="B567" s="230" t="s">
        <v>1856</v>
      </c>
      <c r="C567" s="622" t="s">
        <v>1861</v>
      </c>
      <c r="D567" s="230" t="s">
        <v>1862</v>
      </c>
      <c r="E567" s="624"/>
      <c r="F567" s="257"/>
      <c r="G567" s="623"/>
      <c r="H567" s="623">
        <v>0</v>
      </c>
      <c r="I567" s="623">
        <v>0</v>
      </c>
      <c r="J567" s="623">
        <v>0</v>
      </c>
      <c r="K567" s="223">
        <v>0</v>
      </c>
      <c r="L567" s="230" t="s">
        <v>1860</v>
      </c>
    </row>
    <row r="568" spans="1:12" s="176" customFormat="1" ht="69" customHeight="1">
      <c r="A568" s="230">
        <v>563</v>
      </c>
      <c r="B568" s="230" t="s">
        <v>1856</v>
      </c>
      <c r="C568" s="622" t="s">
        <v>1863</v>
      </c>
      <c r="D568" s="230" t="s">
        <v>1606</v>
      </c>
      <c r="E568" s="624"/>
      <c r="F568" s="257"/>
      <c r="G568" s="623"/>
      <c r="H568" s="623">
        <v>0</v>
      </c>
      <c r="I568" s="623">
        <v>0</v>
      </c>
      <c r="J568" s="623">
        <v>0</v>
      </c>
      <c r="K568" s="223">
        <v>0</v>
      </c>
      <c r="L568" s="230" t="s">
        <v>1860</v>
      </c>
    </row>
    <row r="569" spans="1:12" s="176" customFormat="1" ht="69" customHeight="1">
      <c r="A569" s="230">
        <v>564</v>
      </c>
      <c r="B569" s="230" t="s">
        <v>1856</v>
      </c>
      <c r="C569" s="622" t="s">
        <v>1864</v>
      </c>
      <c r="D569" s="230" t="s">
        <v>1399</v>
      </c>
      <c r="E569" s="624"/>
      <c r="F569" s="257"/>
      <c r="G569" s="623"/>
      <c r="H569" s="623">
        <v>0</v>
      </c>
      <c r="I569" s="623">
        <v>0</v>
      </c>
      <c r="J569" s="623">
        <v>0</v>
      </c>
      <c r="K569" s="223">
        <v>0</v>
      </c>
      <c r="L569" s="230" t="s">
        <v>1860</v>
      </c>
    </row>
    <row r="570" spans="1:12" s="176" customFormat="1" ht="69" customHeight="1">
      <c r="A570" s="230">
        <v>565</v>
      </c>
      <c r="B570" s="230" t="s">
        <v>1856</v>
      </c>
      <c r="C570" s="622" t="s">
        <v>1865</v>
      </c>
      <c r="D570" s="230" t="s">
        <v>1866</v>
      </c>
      <c r="E570" s="624"/>
      <c r="F570" s="257"/>
      <c r="G570" s="623"/>
      <c r="H570" s="623">
        <v>0</v>
      </c>
      <c r="I570" s="623">
        <v>0</v>
      </c>
      <c r="J570" s="623">
        <v>0</v>
      </c>
      <c r="K570" s="223">
        <v>0</v>
      </c>
      <c r="L570" s="230" t="s">
        <v>1860</v>
      </c>
    </row>
    <row r="571" spans="1:12" s="176" customFormat="1" ht="69" customHeight="1">
      <c r="A571" s="230">
        <v>566</v>
      </c>
      <c r="B571" s="230" t="s">
        <v>1856</v>
      </c>
      <c r="C571" s="622" t="s">
        <v>1867</v>
      </c>
      <c r="D571" s="230" t="s">
        <v>1868</v>
      </c>
      <c r="E571" s="624"/>
      <c r="F571" s="257"/>
      <c r="G571" s="623"/>
      <c r="H571" s="623">
        <v>2000000</v>
      </c>
      <c r="I571" s="623">
        <v>0</v>
      </c>
      <c r="J571" s="623">
        <v>0</v>
      </c>
      <c r="K571" s="223">
        <v>0</v>
      </c>
      <c r="L571" s="230" t="s">
        <v>1869</v>
      </c>
    </row>
    <row r="572" spans="1:12" s="176" customFormat="1" ht="69" customHeight="1">
      <c r="A572" s="230">
        <v>567</v>
      </c>
      <c r="B572" s="230" t="s">
        <v>1856</v>
      </c>
      <c r="C572" s="622" t="s">
        <v>1870</v>
      </c>
      <c r="D572" s="230" t="s">
        <v>1871</v>
      </c>
      <c r="E572" s="624"/>
      <c r="F572" s="257"/>
      <c r="G572" s="623"/>
      <c r="H572" s="623">
        <v>800000</v>
      </c>
      <c r="I572" s="623">
        <v>0</v>
      </c>
      <c r="J572" s="623">
        <v>0</v>
      </c>
      <c r="K572" s="223">
        <v>0</v>
      </c>
      <c r="L572" s="230" t="s">
        <v>1869</v>
      </c>
    </row>
    <row r="573" spans="1:12" s="176" customFormat="1" ht="69" customHeight="1">
      <c r="A573" s="230">
        <v>568</v>
      </c>
      <c r="B573" s="230" t="s">
        <v>1856</v>
      </c>
      <c r="C573" s="622" t="s">
        <v>2547</v>
      </c>
      <c r="D573" s="230" t="s">
        <v>1219</v>
      </c>
      <c r="E573" s="624" t="s">
        <v>2548</v>
      </c>
      <c r="F573" s="257" t="s">
        <v>2549</v>
      </c>
      <c r="G573" s="623">
        <v>27643828</v>
      </c>
      <c r="H573" s="623">
        <v>1445285.355</v>
      </c>
      <c r="I573" s="623">
        <v>0</v>
      </c>
      <c r="J573" s="623">
        <v>25707780.789999999</v>
      </c>
      <c r="K573" s="223">
        <f t="shared" ref="K573:K582" si="18">J573/G573</f>
        <v>0.92996457617953632</v>
      </c>
      <c r="L573" s="230" t="s">
        <v>1529</v>
      </c>
    </row>
    <row r="574" spans="1:12" s="176" customFormat="1" ht="69" customHeight="1">
      <c r="A574" s="230">
        <v>569</v>
      </c>
      <c r="B574" s="230" t="s">
        <v>1856</v>
      </c>
      <c r="C574" s="622" t="s">
        <v>2550</v>
      </c>
      <c r="D574" s="230" t="s">
        <v>1606</v>
      </c>
      <c r="E574" s="624" t="s">
        <v>2551</v>
      </c>
      <c r="F574" s="257" t="s">
        <v>2552</v>
      </c>
      <c r="G574" s="623">
        <v>3306556.8</v>
      </c>
      <c r="H574" s="623">
        <v>2479917.5999999996</v>
      </c>
      <c r="I574" s="623">
        <v>0</v>
      </c>
      <c r="J574" s="623">
        <v>0</v>
      </c>
      <c r="K574" s="223">
        <f t="shared" si="18"/>
        <v>0</v>
      </c>
      <c r="L574" s="230" t="s">
        <v>2553</v>
      </c>
    </row>
    <row r="575" spans="1:12" s="176" customFormat="1" ht="69" customHeight="1">
      <c r="A575" s="230">
        <v>570</v>
      </c>
      <c r="B575" s="230" t="s">
        <v>1856</v>
      </c>
      <c r="C575" s="622" t="s">
        <v>2554</v>
      </c>
      <c r="D575" s="230" t="s">
        <v>2555</v>
      </c>
      <c r="E575" s="624" t="s">
        <v>2556</v>
      </c>
      <c r="F575" s="257" t="s">
        <v>2557</v>
      </c>
      <c r="G575" s="623">
        <v>3490440</v>
      </c>
      <c r="H575" s="623">
        <v>2617830</v>
      </c>
      <c r="I575" s="623">
        <v>0</v>
      </c>
      <c r="J575" s="623">
        <v>0</v>
      </c>
      <c r="K575" s="223">
        <f t="shared" si="18"/>
        <v>0</v>
      </c>
      <c r="L575" s="230" t="s">
        <v>2553</v>
      </c>
    </row>
    <row r="576" spans="1:12" s="176" customFormat="1" ht="69" customHeight="1">
      <c r="A576" s="230">
        <v>571</v>
      </c>
      <c r="B576" s="230" t="s">
        <v>1856</v>
      </c>
      <c r="C576" s="622" t="s">
        <v>2558</v>
      </c>
      <c r="D576" s="230" t="s">
        <v>1871</v>
      </c>
      <c r="E576" s="624" t="s">
        <v>2559</v>
      </c>
      <c r="F576" s="257" t="s">
        <v>2560</v>
      </c>
      <c r="G576" s="623">
        <v>3499460</v>
      </c>
      <c r="H576" s="623">
        <v>2624595</v>
      </c>
      <c r="I576" s="623">
        <v>0</v>
      </c>
      <c r="J576" s="623">
        <v>0</v>
      </c>
      <c r="K576" s="223">
        <f t="shared" si="18"/>
        <v>0</v>
      </c>
      <c r="L576" s="230" t="s">
        <v>2553</v>
      </c>
    </row>
    <row r="577" spans="1:12" s="176" customFormat="1" ht="69" customHeight="1">
      <c r="A577" s="230">
        <v>572</v>
      </c>
      <c r="B577" s="230" t="s">
        <v>1856</v>
      </c>
      <c r="C577" s="622" t="s">
        <v>2561</v>
      </c>
      <c r="D577" s="230" t="s">
        <v>1606</v>
      </c>
      <c r="E577" s="624" t="s">
        <v>2551</v>
      </c>
      <c r="F577" s="257" t="s">
        <v>2562</v>
      </c>
      <c r="G577" s="623">
        <v>6479922.4000000004</v>
      </c>
      <c r="H577" s="623">
        <v>4859941.8000000007</v>
      </c>
      <c r="I577" s="623">
        <v>0</v>
      </c>
      <c r="J577" s="623">
        <v>0</v>
      </c>
      <c r="K577" s="223">
        <f t="shared" si="18"/>
        <v>0</v>
      </c>
      <c r="L577" s="230" t="s">
        <v>1529</v>
      </c>
    </row>
    <row r="578" spans="1:12" s="176" customFormat="1" ht="69" customHeight="1">
      <c r="A578" s="230">
        <v>573</v>
      </c>
      <c r="B578" s="230" t="s">
        <v>1856</v>
      </c>
      <c r="C578" s="622" t="s">
        <v>2563</v>
      </c>
      <c r="D578" s="230" t="s">
        <v>1389</v>
      </c>
      <c r="E578" s="624" t="s">
        <v>2564</v>
      </c>
      <c r="F578" s="257" t="s">
        <v>2565</v>
      </c>
      <c r="G578" s="623">
        <v>8415549.9000000004</v>
      </c>
      <c r="H578" s="623">
        <v>6311662.4250000007</v>
      </c>
      <c r="I578" s="623">
        <v>0</v>
      </c>
      <c r="J578" s="623">
        <v>0</v>
      </c>
      <c r="K578" s="223">
        <f t="shared" si="18"/>
        <v>0</v>
      </c>
      <c r="L578" s="230" t="s">
        <v>2566</v>
      </c>
    </row>
    <row r="579" spans="1:12" s="176" customFormat="1" ht="69" customHeight="1">
      <c r="A579" s="230">
        <v>574</v>
      </c>
      <c r="B579" s="230" t="s">
        <v>1856</v>
      </c>
      <c r="C579" s="622" t="s">
        <v>2567</v>
      </c>
      <c r="D579" s="230" t="s">
        <v>1835</v>
      </c>
      <c r="E579" s="624" t="s">
        <v>2564</v>
      </c>
      <c r="F579" s="257" t="s">
        <v>2565</v>
      </c>
      <c r="G579" s="623">
        <v>11899254</v>
      </c>
      <c r="H579" s="623">
        <v>8924440.5</v>
      </c>
      <c r="I579" s="623">
        <v>10061134.300000001</v>
      </c>
      <c r="J579" s="623">
        <v>10061134.300000001</v>
      </c>
      <c r="K579" s="223">
        <f t="shared" si="18"/>
        <v>0.84552647586142804</v>
      </c>
      <c r="L579" s="230" t="s">
        <v>2568</v>
      </c>
    </row>
    <row r="580" spans="1:12" s="176" customFormat="1" ht="69" customHeight="1">
      <c r="A580" s="230">
        <v>575</v>
      </c>
      <c r="B580" s="230" t="s">
        <v>1856</v>
      </c>
      <c r="C580" s="622" t="s">
        <v>2569</v>
      </c>
      <c r="D580" s="230" t="s">
        <v>1219</v>
      </c>
      <c r="E580" s="624" t="s">
        <v>2570</v>
      </c>
      <c r="F580" s="257" t="s">
        <v>2571</v>
      </c>
      <c r="G580" s="623">
        <v>5979769</v>
      </c>
      <c r="H580" s="623">
        <v>315342</v>
      </c>
      <c r="I580" s="623">
        <v>0</v>
      </c>
      <c r="J580" s="623">
        <v>5559313</v>
      </c>
      <c r="K580" s="223">
        <f t="shared" si="18"/>
        <v>0.92968691599959796</v>
      </c>
      <c r="L580" s="230" t="s">
        <v>2572</v>
      </c>
    </row>
    <row r="581" spans="1:12" s="176" customFormat="1" ht="69" customHeight="1">
      <c r="A581" s="230">
        <v>576</v>
      </c>
      <c r="B581" s="230" t="s">
        <v>1856</v>
      </c>
      <c r="C581" s="622" t="s">
        <v>2573</v>
      </c>
      <c r="D581" s="230" t="s">
        <v>1739</v>
      </c>
      <c r="E581" s="624" t="s">
        <v>2574</v>
      </c>
      <c r="F581" s="257" t="s">
        <v>2575</v>
      </c>
      <c r="G581" s="623">
        <v>4128500</v>
      </c>
      <c r="H581" s="623">
        <v>774093.75</v>
      </c>
      <c r="I581" s="623">
        <v>1032125</v>
      </c>
      <c r="J581" s="623">
        <v>4128500</v>
      </c>
      <c r="K581" s="223">
        <f t="shared" si="18"/>
        <v>1</v>
      </c>
      <c r="L581" s="230" t="s">
        <v>2576</v>
      </c>
    </row>
    <row r="582" spans="1:12" s="176" customFormat="1" ht="69" customHeight="1">
      <c r="A582" s="230">
        <v>577</v>
      </c>
      <c r="B582" s="230" t="s">
        <v>1856</v>
      </c>
      <c r="C582" s="622" t="s">
        <v>2577</v>
      </c>
      <c r="D582" s="230" t="s">
        <v>1606</v>
      </c>
      <c r="E582" s="624" t="s">
        <v>2578</v>
      </c>
      <c r="F582" s="257" t="s">
        <v>2579</v>
      </c>
      <c r="G582" s="623">
        <v>4751735.75</v>
      </c>
      <c r="H582" s="623">
        <v>136018.5</v>
      </c>
      <c r="I582" s="623">
        <v>0</v>
      </c>
      <c r="J582" s="623">
        <v>4570378</v>
      </c>
      <c r="K582" s="223">
        <f t="shared" si="18"/>
        <v>0.96183336794349306</v>
      </c>
      <c r="L582" s="230" t="s">
        <v>2580</v>
      </c>
    </row>
    <row r="583" spans="1:12" s="176" customFormat="1" ht="69" customHeight="1">
      <c r="A583" s="230">
        <v>578</v>
      </c>
      <c r="B583" s="230" t="s">
        <v>1872</v>
      </c>
      <c r="C583" s="283" t="s">
        <v>1873</v>
      </c>
      <c r="D583" s="230" t="s">
        <v>940</v>
      </c>
      <c r="E583" s="625" t="s">
        <v>1874</v>
      </c>
      <c r="F583" s="625"/>
      <c r="G583" s="626">
        <v>147441524.96000001</v>
      </c>
      <c r="H583" s="627">
        <v>49623363.899999999</v>
      </c>
      <c r="I583" s="627">
        <v>93950666.530000001</v>
      </c>
      <c r="J583" s="627">
        <v>93950666.530000001</v>
      </c>
      <c r="K583" s="223">
        <f>J5167/G583</f>
        <v>0</v>
      </c>
      <c r="L583" s="223" t="s">
        <v>1875</v>
      </c>
    </row>
    <row r="584" spans="1:12" s="176" customFormat="1" ht="69" customHeight="1">
      <c r="A584" s="230">
        <v>579</v>
      </c>
      <c r="B584" s="230" t="s">
        <v>1872</v>
      </c>
      <c r="C584" s="283" t="s">
        <v>1876</v>
      </c>
      <c r="D584" s="230" t="s">
        <v>940</v>
      </c>
      <c r="E584" s="625" t="s">
        <v>1877</v>
      </c>
      <c r="F584" s="625" t="s">
        <v>1878</v>
      </c>
      <c r="G584" s="626">
        <v>17828164.960000001</v>
      </c>
      <c r="H584" s="627">
        <v>7997431.2000000002</v>
      </c>
      <c r="I584" s="627">
        <v>7997431.2000000002</v>
      </c>
      <c r="J584" s="627">
        <v>7997431.2000000002</v>
      </c>
      <c r="K584" s="223">
        <f t="shared" ref="K584:K593" si="19">J584/G584</f>
        <v>0.44858409252681719</v>
      </c>
      <c r="L584" s="223" t="s">
        <v>1879</v>
      </c>
    </row>
    <row r="585" spans="1:12" s="176" customFormat="1" ht="69" customHeight="1">
      <c r="A585" s="230">
        <v>570</v>
      </c>
      <c r="B585" s="230" t="s">
        <v>1880</v>
      </c>
      <c r="C585" s="283" t="s">
        <v>1881</v>
      </c>
      <c r="D585" s="230" t="s">
        <v>940</v>
      </c>
      <c r="E585" s="625" t="s">
        <v>1882</v>
      </c>
      <c r="F585" s="625" t="s">
        <v>1883</v>
      </c>
      <c r="G585" s="626">
        <v>944133.2</v>
      </c>
      <c r="H585" s="627"/>
      <c r="I585" s="627">
        <v>944133.2</v>
      </c>
      <c r="J585" s="627">
        <v>944133.2</v>
      </c>
      <c r="K585" s="223">
        <f t="shared" si="19"/>
        <v>1</v>
      </c>
      <c r="L585" s="223" t="s">
        <v>1884</v>
      </c>
    </row>
    <row r="586" spans="1:12" s="176" customFormat="1" ht="69" customHeight="1">
      <c r="A586" s="230">
        <v>571</v>
      </c>
      <c r="B586" s="230" t="s">
        <v>1880</v>
      </c>
      <c r="C586" s="283" t="s">
        <v>1885</v>
      </c>
      <c r="D586" s="230" t="s">
        <v>940</v>
      </c>
      <c r="E586" s="625"/>
      <c r="F586" s="625"/>
      <c r="G586" s="626">
        <v>398452</v>
      </c>
      <c r="H586" s="627"/>
      <c r="I586" s="627">
        <v>398452</v>
      </c>
      <c r="J586" s="627">
        <v>398452</v>
      </c>
      <c r="K586" s="223">
        <f t="shared" si="19"/>
        <v>1</v>
      </c>
      <c r="L586" s="223" t="s">
        <v>1884</v>
      </c>
    </row>
    <row r="587" spans="1:12" s="176" customFormat="1" ht="69" customHeight="1">
      <c r="A587" s="230">
        <v>572</v>
      </c>
      <c r="B587" s="230" t="s">
        <v>1106</v>
      </c>
      <c r="C587" s="230" t="s">
        <v>1886</v>
      </c>
      <c r="D587" s="230" t="s">
        <v>1181</v>
      </c>
      <c r="E587" s="303">
        <v>45676</v>
      </c>
      <c r="F587" s="303">
        <v>45806</v>
      </c>
      <c r="G587" s="256">
        <v>9992031.1999999993</v>
      </c>
      <c r="H587" s="628">
        <v>0</v>
      </c>
      <c r="I587" s="256">
        <v>0</v>
      </c>
      <c r="J587" s="628">
        <f>I587</f>
        <v>0</v>
      </c>
      <c r="K587" s="223">
        <f t="shared" si="19"/>
        <v>0</v>
      </c>
      <c r="L587" s="365"/>
    </row>
    <row r="588" spans="1:12" s="176" customFormat="1" ht="69" customHeight="1">
      <c r="A588" s="230">
        <v>573</v>
      </c>
      <c r="B588" s="230" t="s">
        <v>1106</v>
      </c>
      <c r="C588" s="230" t="s">
        <v>1887</v>
      </c>
      <c r="D588" s="230" t="s">
        <v>1181</v>
      </c>
      <c r="E588" s="303">
        <v>45676</v>
      </c>
      <c r="F588" s="303">
        <v>45806</v>
      </c>
      <c r="G588" s="256">
        <v>5899992</v>
      </c>
      <c r="H588" s="628">
        <v>0</v>
      </c>
      <c r="I588" s="256">
        <v>0</v>
      </c>
      <c r="J588" s="628">
        <f t="shared" ref="J588:J594" si="20">I588</f>
        <v>0</v>
      </c>
      <c r="K588" s="223">
        <f t="shared" si="19"/>
        <v>0</v>
      </c>
      <c r="L588" s="365"/>
    </row>
    <row r="589" spans="1:12" s="176" customFormat="1" ht="69" customHeight="1">
      <c r="A589" s="230">
        <v>574</v>
      </c>
      <c r="B589" s="230" t="s">
        <v>1106</v>
      </c>
      <c r="C589" s="230" t="s">
        <v>1888</v>
      </c>
      <c r="D589" s="230" t="s">
        <v>1181</v>
      </c>
      <c r="E589" s="303">
        <v>45676</v>
      </c>
      <c r="F589" s="303">
        <v>45806</v>
      </c>
      <c r="G589" s="256">
        <v>3998056</v>
      </c>
      <c r="H589" s="628">
        <v>0</v>
      </c>
      <c r="I589" s="256">
        <v>0</v>
      </c>
      <c r="J589" s="628">
        <f t="shared" si="20"/>
        <v>0</v>
      </c>
      <c r="K589" s="223">
        <f t="shared" si="19"/>
        <v>0</v>
      </c>
      <c r="L589" s="365"/>
    </row>
    <row r="590" spans="1:12" s="95" customFormat="1" ht="69" customHeight="1">
      <c r="A590" s="151">
        <v>575</v>
      </c>
      <c r="B590" s="157" t="s">
        <v>1106</v>
      </c>
      <c r="C590" s="157" t="s">
        <v>1889</v>
      </c>
      <c r="D590" s="157" t="s">
        <v>1181</v>
      </c>
      <c r="E590" s="303"/>
      <c r="F590" s="303"/>
      <c r="G590" s="256">
        <v>50000000</v>
      </c>
      <c r="H590" s="302">
        <v>0</v>
      </c>
      <c r="I590" s="256">
        <v>0</v>
      </c>
      <c r="J590" s="302">
        <f t="shared" si="20"/>
        <v>0</v>
      </c>
      <c r="K590" s="223">
        <f t="shared" si="19"/>
        <v>0</v>
      </c>
      <c r="L590" s="235" t="s">
        <v>1890</v>
      </c>
    </row>
    <row r="591" spans="1:12" s="95" customFormat="1" ht="69" customHeight="1">
      <c r="A591" s="151">
        <v>576</v>
      </c>
      <c r="B591" s="157" t="s">
        <v>1106</v>
      </c>
      <c r="C591" s="157" t="s">
        <v>1891</v>
      </c>
      <c r="D591" s="157" t="s">
        <v>1181</v>
      </c>
      <c r="E591" s="303">
        <v>45691</v>
      </c>
      <c r="F591" s="303">
        <v>45811</v>
      </c>
      <c r="G591" s="256">
        <v>3497015.2</v>
      </c>
      <c r="H591" s="302">
        <v>0</v>
      </c>
      <c r="I591" s="256">
        <v>0</v>
      </c>
      <c r="J591" s="302">
        <f t="shared" si="20"/>
        <v>0</v>
      </c>
      <c r="K591" s="223">
        <f t="shared" si="19"/>
        <v>0</v>
      </c>
      <c r="L591" s="94"/>
    </row>
    <row r="592" spans="1:12" s="95" customFormat="1" ht="69" customHeight="1">
      <c r="A592" s="151">
        <v>577</v>
      </c>
      <c r="B592" s="157" t="s">
        <v>1106</v>
      </c>
      <c r="C592" s="157" t="s">
        <v>1892</v>
      </c>
      <c r="D592" s="157" t="s">
        <v>1181</v>
      </c>
      <c r="E592" s="303"/>
      <c r="F592" s="303"/>
      <c r="G592" s="256">
        <v>1000000</v>
      </c>
      <c r="H592" s="302">
        <v>0</v>
      </c>
      <c r="I592" s="256">
        <v>0</v>
      </c>
      <c r="J592" s="302">
        <f t="shared" si="20"/>
        <v>0</v>
      </c>
      <c r="K592" s="223">
        <f t="shared" si="19"/>
        <v>0</v>
      </c>
      <c r="L592" s="235" t="s">
        <v>1890</v>
      </c>
    </row>
    <row r="593" spans="1:12" s="95" customFormat="1" ht="69" customHeight="1">
      <c r="A593" s="151">
        <v>578</v>
      </c>
      <c r="B593" s="157" t="s">
        <v>1106</v>
      </c>
      <c r="C593" s="157" t="s">
        <v>1893</v>
      </c>
      <c r="D593" s="157" t="s">
        <v>1181</v>
      </c>
      <c r="E593" s="303">
        <v>45503</v>
      </c>
      <c r="F593" s="303">
        <v>45595</v>
      </c>
      <c r="G593" s="256">
        <v>8000000</v>
      </c>
      <c r="H593" s="302">
        <v>8000000</v>
      </c>
      <c r="I593" s="256">
        <v>8000000</v>
      </c>
      <c r="J593" s="302">
        <f t="shared" si="20"/>
        <v>8000000</v>
      </c>
      <c r="K593" s="223">
        <f t="shared" si="19"/>
        <v>1</v>
      </c>
      <c r="L593" s="94"/>
    </row>
    <row r="594" spans="1:12" s="95" customFormat="1" ht="69" customHeight="1">
      <c r="A594" s="151">
        <v>579</v>
      </c>
      <c r="B594" s="157" t="s">
        <v>1106</v>
      </c>
      <c r="C594" s="157" t="s">
        <v>1894</v>
      </c>
      <c r="D594" s="157" t="s">
        <v>1181</v>
      </c>
      <c r="E594" s="303">
        <v>45607</v>
      </c>
      <c r="F594" s="303">
        <v>45727</v>
      </c>
      <c r="G594" s="256">
        <v>6456000</v>
      </c>
      <c r="H594" s="302">
        <v>0</v>
      </c>
      <c r="I594" s="256">
        <v>0</v>
      </c>
      <c r="J594" s="302">
        <f t="shared" si="20"/>
        <v>0</v>
      </c>
      <c r="K594" s="223">
        <f>J594/G594</f>
        <v>0</v>
      </c>
      <c r="L594" s="94"/>
    </row>
    <row r="595" spans="1:12" s="95" customFormat="1" ht="69" customHeight="1">
      <c r="A595" s="151">
        <v>580</v>
      </c>
      <c r="B595" s="157" t="s">
        <v>1109</v>
      </c>
      <c r="C595" s="183" t="s">
        <v>1895</v>
      </c>
      <c r="D595" s="157" t="s">
        <v>1896</v>
      </c>
      <c r="E595" s="327">
        <v>45701</v>
      </c>
      <c r="F595" s="327">
        <v>45821</v>
      </c>
      <c r="G595" s="263">
        <v>7783762.9199999999</v>
      </c>
      <c r="H595" s="259">
        <v>0</v>
      </c>
      <c r="I595" s="259">
        <v>0</v>
      </c>
      <c r="J595" s="169">
        <v>0</v>
      </c>
      <c r="K595" s="223">
        <f t="shared" ref="K595:K596" si="21">J595/G595</f>
        <v>0</v>
      </c>
      <c r="L595" s="157"/>
    </row>
    <row r="596" spans="1:12" s="95" customFormat="1" ht="69" customHeight="1">
      <c r="A596" s="151">
        <v>581</v>
      </c>
      <c r="B596" s="157" t="s">
        <v>1109</v>
      </c>
      <c r="C596" s="183" t="s">
        <v>1897</v>
      </c>
      <c r="D596" s="157" t="s">
        <v>1896</v>
      </c>
      <c r="E596" s="327">
        <v>45622</v>
      </c>
      <c r="F596" s="327">
        <v>45742</v>
      </c>
      <c r="G596" s="263">
        <v>2497000</v>
      </c>
      <c r="H596" s="259">
        <v>0</v>
      </c>
      <c r="I596" s="259">
        <v>0</v>
      </c>
      <c r="J596" s="169">
        <v>0</v>
      </c>
      <c r="K596" s="223">
        <f t="shared" si="21"/>
        <v>0</v>
      </c>
      <c r="L596" s="157"/>
    </row>
    <row r="597" spans="1:12" s="95" customFormat="1" ht="69" customHeight="1">
      <c r="A597" s="151">
        <v>582</v>
      </c>
      <c r="B597" s="157" t="s">
        <v>1109</v>
      </c>
      <c r="C597" s="183" t="s">
        <v>1898</v>
      </c>
      <c r="D597" s="157" t="s">
        <v>1896</v>
      </c>
      <c r="E597" s="327">
        <v>45559</v>
      </c>
      <c r="F597" s="327">
        <v>45792</v>
      </c>
      <c r="G597" s="263">
        <v>14737000</v>
      </c>
      <c r="H597" s="259">
        <v>0</v>
      </c>
      <c r="I597" s="259">
        <v>0</v>
      </c>
      <c r="J597" s="169">
        <v>0</v>
      </c>
      <c r="K597" s="223">
        <f>J597/G597</f>
        <v>0</v>
      </c>
      <c r="L597" s="157"/>
    </row>
    <row r="598" spans="1:12" s="95" customFormat="1" ht="69" customHeight="1">
      <c r="A598" s="151">
        <v>583</v>
      </c>
      <c r="B598" s="304" t="s">
        <v>1899</v>
      </c>
      <c r="C598" s="328" t="s">
        <v>1900</v>
      </c>
      <c r="D598" s="157" t="s">
        <v>935</v>
      </c>
      <c r="E598" s="312" t="s">
        <v>1901</v>
      </c>
      <c r="F598" s="312" t="s">
        <v>1902</v>
      </c>
      <c r="G598" s="305">
        <v>14737000</v>
      </c>
      <c r="H598" s="306">
        <v>0</v>
      </c>
      <c r="I598" s="307">
        <v>0</v>
      </c>
      <c r="J598" s="308"/>
      <c r="K598" s="223">
        <f t="shared" ref="K598:K609" si="22">J598/G598</f>
        <v>0</v>
      </c>
      <c r="L598" s="304" t="s">
        <v>1903</v>
      </c>
    </row>
    <row r="599" spans="1:12" s="95" customFormat="1" ht="69" customHeight="1">
      <c r="A599" s="151">
        <v>584</v>
      </c>
      <c r="B599" s="304" t="s">
        <v>1880</v>
      </c>
      <c r="C599" s="328" t="s">
        <v>1904</v>
      </c>
      <c r="D599" s="157" t="s">
        <v>935</v>
      </c>
      <c r="E599" s="273" t="s">
        <v>1905</v>
      </c>
      <c r="F599" s="269">
        <v>45936</v>
      </c>
      <c r="G599" s="257">
        <v>2275280</v>
      </c>
      <c r="H599" s="309">
        <v>0</v>
      </c>
      <c r="I599" s="310"/>
      <c r="J599" s="311"/>
      <c r="K599" s="223">
        <f t="shared" si="22"/>
        <v>0</v>
      </c>
      <c r="L599" s="30" t="s">
        <v>1529</v>
      </c>
    </row>
    <row r="600" spans="1:12" s="95" customFormat="1" ht="69" customHeight="1">
      <c r="A600" s="151">
        <v>585</v>
      </c>
      <c r="B600" s="30" t="s">
        <v>1906</v>
      </c>
      <c r="C600" s="30" t="s">
        <v>1907</v>
      </c>
      <c r="D600" s="30" t="s">
        <v>1908</v>
      </c>
      <c r="E600" s="36">
        <v>45663</v>
      </c>
      <c r="F600" s="37">
        <v>45844</v>
      </c>
      <c r="G600" s="38">
        <v>2000000</v>
      </c>
      <c r="H600" s="38">
        <v>2000000</v>
      </c>
      <c r="I600" s="259"/>
      <c r="J600" s="169"/>
      <c r="K600" s="223">
        <f t="shared" si="22"/>
        <v>0</v>
      </c>
      <c r="L600" s="157"/>
    </row>
    <row r="601" spans="1:12" s="95" customFormat="1" ht="69" customHeight="1">
      <c r="A601" s="151">
        <v>586</v>
      </c>
      <c r="B601" s="30" t="s">
        <v>1906</v>
      </c>
      <c r="C601" s="30" t="s">
        <v>1909</v>
      </c>
      <c r="D601" s="30" t="s">
        <v>1363</v>
      </c>
      <c r="E601" s="36">
        <v>45663</v>
      </c>
      <c r="F601" s="37">
        <v>45844</v>
      </c>
      <c r="G601" s="38">
        <v>2000000</v>
      </c>
      <c r="H601" s="38">
        <v>2000000</v>
      </c>
      <c r="I601" s="259"/>
      <c r="J601" s="169"/>
      <c r="K601" s="223">
        <f t="shared" si="22"/>
        <v>0</v>
      </c>
      <c r="L601" s="157"/>
    </row>
    <row r="602" spans="1:12" s="95" customFormat="1" ht="69" customHeight="1">
      <c r="A602" s="151">
        <v>587</v>
      </c>
      <c r="B602" s="30" t="s">
        <v>1906</v>
      </c>
      <c r="C602" s="30" t="s">
        <v>1910</v>
      </c>
      <c r="D602" s="30" t="s">
        <v>1221</v>
      </c>
      <c r="E602" s="313"/>
      <c r="F602" s="314"/>
      <c r="G602" s="38">
        <v>3000000</v>
      </c>
      <c r="H602" s="38">
        <v>3000000</v>
      </c>
      <c r="I602" s="259"/>
      <c r="J602" s="169"/>
      <c r="K602" s="223">
        <f t="shared" si="22"/>
        <v>0</v>
      </c>
      <c r="L602" s="157"/>
    </row>
    <row r="603" spans="1:12" s="95" customFormat="1" ht="69" customHeight="1">
      <c r="A603" s="151">
        <v>588</v>
      </c>
      <c r="B603" s="30" t="s">
        <v>1906</v>
      </c>
      <c r="C603" s="30" t="s">
        <v>1911</v>
      </c>
      <c r="D603" s="30" t="s">
        <v>1205</v>
      </c>
      <c r="E603" s="36">
        <v>45663</v>
      </c>
      <c r="F603" s="37">
        <v>45844</v>
      </c>
      <c r="G603" s="38">
        <v>3000000</v>
      </c>
      <c r="H603" s="38">
        <v>3000000</v>
      </c>
      <c r="I603" s="259"/>
      <c r="J603" s="169"/>
      <c r="K603" s="223">
        <f t="shared" si="22"/>
        <v>0</v>
      </c>
      <c r="L603" s="157"/>
    </row>
    <row r="604" spans="1:12" s="95" customFormat="1" ht="69" customHeight="1">
      <c r="A604" s="151">
        <v>589</v>
      </c>
      <c r="B604" s="30" t="s">
        <v>1906</v>
      </c>
      <c r="C604" s="30" t="s">
        <v>1912</v>
      </c>
      <c r="D604" s="30" t="s">
        <v>1205</v>
      </c>
      <c r="E604" s="36">
        <v>45694</v>
      </c>
      <c r="F604" s="37" t="s">
        <v>1913</v>
      </c>
      <c r="G604" s="38">
        <v>2000000</v>
      </c>
      <c r="H604" s="38">
        <v>2000000</v>
      </c>
      <c r="I604" s="259"/>
      <c r="J604" s="169"/>
      <c r="K604" s="223">
        <f t="shared" si="22"/>
        <v>0</v>
      </c>
      <c r="L604" s="157"/>
    </row>
    <row r="605" spans="1:12" s="95" customFormat="1" ht="69" customHeight="1">
      <c r="A605" s="151">
        <v>590</v>
      </c>
      <c r="B605" s="30" t="s">
        <v>1906</v>
      </c>
      <c r="C605" s="30" t="s">
        <v>1914</v>
      </c>
      <c r="D605" s="30" t="s">
        <v>1915</v>
      </c>
      <c r="E605" s="313"/>
      <c r="F605" s="314"/>
      <c r="G605" s="38">
        <v>2400000</v>
      </c>
      <c r="H605" s="38">
        <v>2400000</v>
      </c>
      <c r="I605" s="259"/>
      <c r="J605" s="169"/>
      <c r="K605" s="223">
        <f t="shared" si="22"/>
        <v>0</v>
      </c>
      <c r="L605" s="157"/>
    </row>
    <row r="606" spans="1:12" s="95" customFormat="1" ht="69" customHeight="1">
      <c r="A606" s="151">
        <v>591</v>
      </c>
      <c r="B606" s="30" t="s">
        <v>1906</v>
      </c>
      <c r="C606" s="30" t="s">
        <v>1916</v>
      </c>
      <c r="D606" s="30" t="s">
        <v>1915</v>
      </c>
      <c r="E606" s="313"/>
      <c r="F606" s="314"/>
      <c r="G606" s="38">
        <v>7624825</v>
      </c>
      <c r="H606" s="38">
        <v>7624825</v>
      </c>
      <c r="I606" s="259"/>
      <c r="J606" s="169"/>
      <c r="K606" s="223">
        <f t="shared" si="22"/>
        <v>0</v>
      </c>
      <c r="L606" s="157"/>
    </row>
    <row r="607" spans="1:12" s="95" customFormat="1" ht="69" customHeight="1">
      <c r="A607" s="151">
        <v>592</v>
      </c>
      <c r="B607" s="30" t="s">
        <v>1906</v>
      </c>
      <c r="C607" s="30" t="s">
        <v>1917</v>
      </c>
      <c r="D607" s="30" t="s">
        <v>1918</v>
      </c>
      <c r="E607" s="36">
        <v>45663</v>
      </c>
      <c r="F607" s="37">
        <v>45844</v>
      </c>
      <c r="G607" s="38">
        <v>2000000</v>
      </c>
      <c r="H607" s="38">
        <v>2000000</v>
      </c>
      <c r="I607" s="259"/>
      <c r="J607" s="169"/>
      <c r="K607" s="223">
        <f t="shared" si="22"/>
        <v>0</v>
      </c>
      <c r="L607" s="157"/>
    </row>
    <row r="608" spans="1:12" s="95" customFormat="1" ht="69" customHeight="1">
      <c r="A608" s="151">
        <v>593</v>
      </c>
      <c r="B608" s="30" t="s">
        <v>1906</v>
      </c>
      <c r="C608" s="30" t="s">
        <v>1919</v>
      </c>
      <c r="D608" s="30" t="s">
        <v>1224</v>
      </c>
      <c r="E608" s="36">
        <v>45672</v>
      </c>
      <c r="F608" s="37">
        <v>45853</v>
      </c>
      <c r="G608" s="38">
        <v>2500000</v>
      </c>
      <c r="H608" s="38">
        <v>2500000</v>
      </c>
      <c r="I608" s="259"/>
      <c r="J608" s="169"/>
      <c r="K608" s="223">
        <f t="shared" si="22"/>
        <v>0</v>
      </c>
      <c r="L608" s="157"/>
    </row>
    <row r="609" spans="1:12" s="95" customFormat="1" ht="69" customHeight="1">
      <c r="A609" s="151">
        <v>594</v>
      </c>
      <c r="B609" s="30" t="s">
        <v>1906</v>
      </c>
      <c r="C609" s="30" t="s">
        <v>1920</v>
      </c>
      <c r="D609" s="30" t="s">
        <v>1224</v>
      </c>
      <c r="E609" s="36">
        <v>45694</v>
      </c>
      <c r="F609" s="37" t="s">
        <v>1913</v>
      </c>
      <c r="G609" s="38">
        <v>2700000</v>
      </c>
      <c r="H609" s="38">
        <v>2700000</v>
      </c>
      <c r="I609" s="259"/>
      <c r="J609" s="169"/>
      <c r="K609" s="223">
        <f t="shared" si="22"/>
        <v>0</v>
      </c>
      <c r="L609" s="157"/>
    </row>
    <row r="610" spans="1:12" ht="15.75">
      <c r="A610" s="7"/>
      <c r="B610" s="7"/>
      <c r="C610" s="7"/>
      <c r="D610" s="7"/>
      <c r="E610" s="39"/>
      <c r="F610" s="39"/>
      <c r="G610" s="40"/>
      <c r="H610" s="40"/>
      <c r="I610" s="40"/>
      <c r="J610" s="40"/>
      <c r="K610" s="40"/>
      <c r="L610" s="7"/>
    </row>
    <row r="611" spans="1:12" ht="15.75">
      <c r="A611" s="846" t="s">
        <v>125</v>
      </c>
      <c r="B611" s="846"/>
      <c r="C611" s="846"/>
      <c r="D611" s="846"/>
      <c r="E611" s="846"/>
      <c r="F611" s="846"/>
      <c r="G611" s="846"/>
      <c r="H611" s="846"/>
      <c r="I611" s="846"/>
      <c r="J611" s="846"/>
      <c r="K611" s="846"/>
      <c r="L611" s="846"/>
    </row>
    <row r="612" spans="1:12" ht="15.75">
      <c r="A612" s="8"/>
      <c r="B612" s="8"/>
      <c r="C612" s="8"/>
      <c r="D612" s="8"/>
      <c r="E612" s="39"/>
      <c r="F612" s="39"/>
      <c r="G612" s="40"/>
      <c r="H612" s="40"/>
      <c r="I612" s="40"/>
      <c r="J612" s="40"/>
      <c r="K612" s="40"/>
      <c r="L612" s="7"/>
    </row>
    <row r="613" spans="1:12" ht="84.6" customHeight="1">
      <c r="A613" s="45" t="s">
        <v>7</v>
      </c>
      <c r="B613" s="45" t="s">
        <v>40</v>
      </c>
      <c r="C613" s="45" t="s">
        <v>14</v>
      </c>
      <c r="D613" s="45" t="s">
        <v>41</v>
      </c>
      <c r="E613" s="46" t="s">
        <v>119</v>
      </c>
      <c r="F613" s="46" t="s">
        <v>126</v>
      </c>
      <c r="G613" s="47" t="s">
        <v>127</v>
      </c>
      <c r="H613" s="47" t="s">
        <v>128</v>
      </c>
      <c r="I613" s="47" t="s">
        <v>129</v>
      </c>
      <c r="J613" s="47" t="s">
        <v>130</v>
      </c>
      <c r="K613" s="329" t="s">
        <v>118</v>
      </c>
      <c r="L613" s="7"/>
    </row>
    <row r="614" spans="1:12" s="95" customFormat="1" ht="70.349999999999994" customHeight="1">
      <c r="A614" s="151">
        <v>1</v>
      </c>
      <c r="B614" s="151" t="s">
        <v>1118</v>
      </c>
      <c r="C614" s="151" t="s">
        <v>1180</v>
      </c>
      <c r="D614" s="151" t="s">
        <v>1181</v>
      </c>
      <c r="E614" s="152"/>
      <c r="F614" s="222"/>
      <c r="G614" s="153">
        <v>3000000</v>
      </c>
      <c r="H614" s="153">
        <v>0</v>
      </c>
      <c r="I614" s="153">
        <v>3000000</v>
      </c>
      <c r="J614" s="153">
        <v>0</v>
      </c>
      <c r="K614" s="153" t="s">
        <v>1182</v>
      </c>
      <c r="L614" s="54"/>
    </row>
    <row r="615" spans="1:12" s="95" customFormat="1" ht="70.349999999999994" customHeight="1">
      <c r="A615" s="151">
        <v>2</v>
      </c>
      <c r="B615" s="151" t="s">
        <v>1118</v>
      </c>
      <c r="C615" s="151" t="s">
        <v>1183</v>
      </c>
      <c r="D615" s="151" t="s">
        <v>923</v>
      </c>
      <c r="E615" s="152">
        <v>45044</v>
      </c>
      <c r="F615" s="152" t="s">
        <v>1175</v>
      </c>
      <c r="G615" s="153">
        <v>7426320</v>
      </c>
      <c r="H615" s="153">
        <v>0</v>
      </c>
      <c r="I615" s="153">
        <v>7426320</v>
      </c>
      <c r="J615" s="153">
        <v>0</v>
      </c>
      <c r="K615" s="153" t="s">
        <v>1182</v>
      </c>
      <c r="L615" s="54"/>
    </row>
    <row r="616" spans="1:12" s="95" customFormat="1" ht="70.349999999999994" customHeight="1">
      <c r="A616" s="151">
        <v>3</v>
      </c>
      <c r="B616" s="151" t="s">
        <v>1118</v>
      </c>
      <c r="C616" s="151" t="s">
        <v>1184</v>
      </c>
      <c r="D616" s="151" t="s">
        <v>1185</v>
      </c>
      <c r="E616" s="152" t="s">
        <v>1174</v>
      </c>
      <c r="F616" s="152" t="s">
        <v>1175</v>
      </c>
      <c r="G616" s="153">
        <v>9952800</v>
      </c>
      <c r="H616" s="153">
        <v>0</v>
      </c>
      <c r="I616" s="153">
        <v>9952800</v>
      </c>
      <c r="J616" s="153">
        <v>0</v>
      </c>
      <c r="K616" s="153" t="s">
        <v>1182</v>
      </c>
      <c r="L616" s="54"/>
    </row>
    <row r="617" spans="1:12" customFormat="1" ht="47.25">
      <c r="A617" s="151">
        <v>4</v>
      </c>
      <c r="B617" s="157" t="s">
        <v>1244</v>
      </c>
      <c r="C617" s="224" t="s">
        <v>1261</v>
      </c>
      <c r="D617" s="177" t="s">
        <v>1262</v>
      </c>
      <c r="E617" s="416">
        <v>44272</v>
      </c>
      <c r="F617" s="416">
        <v>44364</v>
      </c>
      <c r="G617" s="417">
        <v>3295341</v>
      </c>
      <c r="H617" s="226">
        <v>1571048</v>
      </c>
      <c r="I617" s="418">
        <f>G617-H617</f>
        <v>1724293</v>
      </c>
      <c r="J617" s="419">
        <f>H617/G617</f>
        <v>0.47674823333912941</v>
      </c>
      <c r="K617" s="235" t="s">
        <v>2140</v>
      </c>
    </row>
    <row r="618" spans="1:12" s="95" customFormat="1" ht="70.349999999999994" customHeight="1">
      <c r="A618" s="151">
        <v>5</v>
      </c>
      <c r="B618" s="151" t="s">
        <v>1118</v>
      </c>
      <c r="C618" s="151" t="s">
        <v>1186</v>
      </c>
      <c r="D618" s="151" t="s">
        <v>933</v>
      </c>
      <c r="E618" s="152" t="s">
        <v>1164</v>
      </c>
      <c r="F618" s="152" t="s">
        <v>1187</v>
      </c>
      <c r="G618" s="153">
        <v>6565020</v>
      </c>
      <c r="H618" s="153">
        <v>0</v>
      </c>
      <c r="I618" s="153">
        <v>6565020</v>
      </c>
      <c r="J618" s="153">
        <v>0</v>
      </c>
      <c r="K618" s="153" t="s">
        <v>1182</v>
      </c>
      <c r="L618" s="54"/>
    </row>
    <row r="619" spans="1:12" s="95" customFormat="1" ht="70.349999999999994" customHeight="1">
      <c r="A619" s="151">
        <v>6</v>
      </c>
      <c r="B619" s="62" t="s">
        <v>1339</v>
      </c>
      <c r="C619" s="183" t="s">
        <v>1340</v>
      </c>
      <c r="D619" s="62" t="s">
        <v>1309</v>
      </c>
      <c r="E619" s="273" t="s">
        <v>1341</v>
      </c>
      <c r="F619" s="273" t="s">
        <v>1342</v>
      </c>
      <c r="G619" s="330">
        <v>183403076.96000001</v>
      </c>
      <c r="H619" s="169">
        <v>124239638.63</v>
      </c>
      <c r="I619" s="330">
        <f>G619-H619</f>
        <v>59163438.330000013</v>
      </c>
      <c r="J619" s="62">
        <v>67</v>
      </c>
      <c r="K619" s="183" t="s">
        <v>1343</v>
      </c>
      <c r="L619" s="54"/>
    </row>
    <row r="620" spans="1:12" s="7" customFormat="1" ht="70.349999999999994" customHeight="1">
      <c r="A620" s="151">
        <v>7</v>
      </c>
      <c r="B620" s="177" t="s">
        <v>1671</v>
      </c>
      <c r="C620" s="283" t="s">
        <v>1672</v>
      </c>
      <c r="D620" s="284" t="s">
        <v>1673</v>
      </c>
      <c r="E620" s="300" t="s">
        <v>1674</v>
      </c>
      <c r="F620" s="300" t="s">
        <v>1675</v>
      </c>
      <c r="G620" s="146">
        <v>18014698.850000001</v>
      </c>
      <c r="H620" s="149" t="s">
        <v>1676</v>
      </c>
      <c r="I620" s="285">
        <v>18014698.850000001</v>
      </c>
      <c r="J620" s="285">
        <v>85</v>
      </c>
      <c r="K620" s="301" t="s">
        <v>1677</v>
      </c>
    </row>
    <row r="621" spans="1:12" s="7" customFormat="1" ht="70.349999999999994" customHeight="1">
      <c r="A621" s="151">
        <v>8</v>
      </c>
      <c r="B621" s="177" t="s">
        <v>1671</v>
      </c>
      <c r="C621" s="283" t="s">
        <v>1678</v>
      </c>
      <c r="D621" s="284" t="s">
        <v>1679</v>
      </c>
      <c r="E621" s="300" t="s">
        <v>1680</v>
      </c>
      <c r="F621" s="300" t="s">
        <v>1681</v>
      </c>
      <c r="G621" s="146">
        <v>9851126</v>
      </c>
      <c r="H621" s="149" t="s">
        <v>1676</v>
      </c>
      <c r="I621" s="285">
        <v>9851126</v>
      </c>
      <c r="J621" s="188">
        <v>30</v>
      </c>
      <c r="K621" s="301" t="s">
        <v>1682</v>
      </c>
    </row>
    <row r="622" spans="1:12" s="7" customFormat="1" ht="70.349999999999994" customHeight="1">
      <c r="A622" s="151">
        <v>9</v>
      </c>
      <c r="B622" s="177" t="s">
        <v>1671</v>
      </c>
      <c r="C622" s="283" t="s">
        <v>1683</v>
      </c>
      <c r="D622" s="284" t="s">
        <v>1684</v>
      </c>
      <c r="E622" s="300" t="s">
        <v>1685</v>
      </c>
      <c r="F622" s="300" t="s">
        <v>1686</v>
      </c>
      <c r="G622" s="146">
        <v>277977684.60000002</v>
      </c>
      <c r="H622" s="149">
        <v>114720883.61</v>
      </c>
      <c r="I622" s="285">
        <v>163256800.99000001</v>
      </c>
      <c r="J622" s="285">
        <v>45</v>
      </c>
      <c r="K622" s="301" t="s">
        <v>1687</v>
      </c>
    </row>
    <row r="623" spans="1:12" s="54" customFormat="1" ht="70.349999999999994" customHeight="1">
      <c r="A623" s="151">
        <v>10</v>
      </c>
      <c r="B623" s="151" t="s">
        <v>1856</v>
      </c>
      <c r="C623" s="151" t="s">
        <v>1857</v>
      </c>
      <c r="D623" s="151" t="s">
        <v>1233</v>
      </c>
      <c r="E623" s="152"/>
      <c r="F623" s="222"/>
      <c r="G623" s="153">
        <v>0</v>
      </c>
      <c r="H623" s="153" t="s">
        <v>1858</v>
      </c>
      <c r="I623" s="153">
        <v>0</v>
      </c>
      <c r="J623" s="153" t="s">
        <v>1859</v>
      </c>
      <c r="K623" s="153" t="s">
        <v>1860</v>
      </c>
    </row>
    <row r="624" spans="1:12" s="54" customFormat="1" ht="70.349999999999994" customHeight="1">
      <c r="A624" s="151">
        <v>11</v>
      </c>
      <c r="B624" s="151" t="s">
        <v>1856</v>
      </c>
      <c r="C624" s="151" t="s">
        <v>1861</v>
      </c>
      <c r="D624" s="151" t="s">
        <v>1862</v>
      </c>
      <c r="E624" s="152"/>
      <c r="F624" s="222"/>
      <c r="G624" s="153">
        <v>0</v>
      </c>
      <c r="H624" s="153" t="s">
        <v>1858</v>
      </c>
      <c r="I624" s="153">
        <v>0</v>
      </c>
      <c r="J624" s="153" t="s">
        <v>1859</v>
      </c>
      <c r="K624" s="153" t="s">
        <v>1860</v>
      </c>
    </row>
    <row r="625" spans="1:12" s="54" customFormat="1" ht="70.349999999999994" customHeight="1">
      <c r="A625" s="151">
        <v>12</v>
      </c>
      <c r="B625" s="151" t="s">
        <v>1856</v>
      </c>
      <c r="C625" s="151" t="s">
        <v>1863</v>
      </c>
      <c r="D625" s="151" t="s">
        <v>1606</v>
      </c>
      <c r="E625" s="152"/>
      <c r="F625" s="222"/>
      <c r="G625" s="153">
        <v>0</v>
      </c>
      <c r="H625" s="153" t="s">
        <v>1858</v>
      </c>
      <c r="I625" s="153">
        <v>0</v>
      </c>
      <c r="J625" s="153" t="s">
        <v>1859</v>
      </c>
      <c r="K625" s="153" t="s">
        <v>1860</v>
      </c>
    </row>
    <row r="626" spans="1:12" s="54" customFormat="1" ht="70.349999999999994" customHeight="1">
      <c r="A626" s="151">
        <v>13</v>
      </c>
      <c r="B626" s="151" t="s">
        <v>1856</v>
      </c>
      <c r="C626" s="151" t="s">
        <v>1864</v>
      </c>
      <c r="D626" s="151" t="s">
        <v>1399</v>
      </c>
      <c r="E626" s="152"/>
      <c r="F626" s="222"/>
      <c r="G626" s="153">
        <v>0</v>
      </c>
      <c r="H626" s="153" t="s">
        <v>1858</v>
      </c>
      <c r="I626" s="153">
        <v>0</v>
      </c>
      <c r="J626" s="153" t="s">
        <v>1859</v>
      </c>
      <c r="K626" s="153" t="s">
        <v>1860</v>
      </c>
    </row>
    <row r="627" spans="1:12" ht="15.75">
      <c r="A627" s="41"/>
      <c r="B627" s="41"/>
      <c r="C627" s="41"/>
      <c r="D627" s="41"/>
      <c r="E627" s="42"/>
      <c r="F627" s="43"/>
      <c r="G627" s="44"/>
      <c r="H627" s="44"/>
      <c r="I627" s="44"/>
      <c r="J627" s="44"/>
      <c r="K627" s="44"/>
      <c r="L627" s="41"/>
    </row>
    <row r="628" spans="1:12" ht="15.75">
      <c r="A628" s="7"/>
      <c r="B628" s="7"/>
      <c r="C628" s="7"/>
      <c r="D628" s="7"/>
      <c r="E628" s="7"/>
      <c r="F628" s="7"/>
    </row>
    <row r="629" spans="1:12" ht="15.75">
      <c r="A629" s="1" t="s">
        <v>44</v>
      </c>
      <c r="B629" s="1"/>
      <c r="C629" s="1"/>
      <c r="D629" s="1"/>
      <c r="E629" s="1"/>
      <c r="F629" s="1"/>
      <c r="G629" s="1"/>
      <c r="H629" s="2" t="s">
        <v>6</v>
      </c>
      <c r="I629" s="2"/>
    </row>
    <row r="630" spans="1:12" ht="15.75">
      <c r="A630" s="5" t="s">
        <v>96</v>
      </c>
      <c r="B630" s="5"/>
      <c r="C630" s="5"/>
      <c r="D630" s="5"/>
      <c r="E630" s="3"/>
      <c r="F630" s="3"/>
      <c r="G630" s="3"/>
      <c r="H630" s="3"/>
      <c r="I630" s="4"/>
    </row>
    <row r="631" spans="1:12" ht="15.75">
      <c r="A631" s="3"/>
      <c r="B631" s="3"/>
      <c r="C631" s="3"/>
      <c r="D631" s="3"/>
      <c r="E631" s="3"/>
      <c r="F631" s="3"/>
      <c r="G631" s="3"/>
      <c r="H631" s="3"/>
      <c r="I631" s="4"/>
    </row>
    <row r="632" spans="1:12" ht="15.75">
      <c r="A632" s="1" t="s">
        <v>94</v>
      </c>
      <c r="B632" s="1"/>
      <c r="C632" s="1"/>
      <c r="D632" s="1"/>
      <c r="E632" s="1"/>
      <c r="F632" s="1"/>
      <c r="G632" s="1"/>
      <c r="H632" s="3"/>
      <c r="I632" s="4"/>
    </row>
    <row r="633" spans="1:12" ht="15.75">
      <c r="A633" s="4"/>
      <c r="B633" s="4"/>
      <c r="C633" s="4"/>
      <c r="D633" s="4"/>
      <c r="E633" s="4"/>
      <c r="F633" s="4"/>
      <c r="G633" s="4"/>
      <c r="H633" s="4"/>
      <c r="I633" s="4"/>
    </row>
    <row r="634" spans="1:12" ht="15.75">
      <c r="A634" s="4"/>
      <c r="B634" s="4"/>
      <c r="C634" s="4"/>
      <c r="D634" s="4"/>
      <c r="E634" s="4"/>
      <c r="F634" s="4"/>
      <c r="G634" s="4"/>
      <c r="H634" s="4"/>
      <c r="I634" s="4"/>
    </row>
    <row r="635" spans="1:12" ht="15.75">
      <c r="A635" s="2" t="s">
        <v>95</v>
      </c>
      <c r="B635" s="2"/>
      <c r="C635" s="2"/>
      <c r="D635" s="2"/>
      <c r="E635" s="2"/>
      <c r="F635" s="2"/>
      <c r="G635" s="2"/>
      <c r="H635" s="2" t="s">
        <v>6</v>
      </c>
      <c r="I635" s="2"/>
    </row>
    <row r="636" spans="1:12" ht="15.75">
      <c r="A636" s="5" t="s">
        <v>96</v>
      </c>
      <c r="B636" s="5"/>
      <c r="C636" s="5"/>
      <c r="D636" s="5"/>
      <c r="E636" s="4"/>
      <c r="F636" s="4"/>
      <c r="G636" s="4"/>
      <c r="H636" s="4"/>
      <c r="I636" s="4"/>
    </row>
    <row r="637" spans="1:12" ht="15.75">
      <c r="A637" s="4"/>
      <c r="B637" s="4"/>
      <c r="C637" s="4"/>
      <c r="D637" s="4"/>
      <c r="E637" s="4"/>
      <c r="F637" s="4"/>
      <c r="G637" s="4"/>
      <c r="H637" s="4"/>
      <c r="I637" s="4"/>
    </row>
    <row r="638" spans="1:12" ht="15.75">
      <c r="A638" s="1" t="s">
        <v>94</v>
      </c>
      <c r="B638" s="1"/>
      <c r="C638" s="1"/>
      <c r="D638" s="1"/>
      <c r="E638" s="1"/>
      <c r="F638" s="1"/>
      <c r="G638" s="1"/>
      <c r="H638" s="4"/>
      <c r="I638" s="4"/>
    </row>
    <row r="639" spans="1:12" ht="15.75">
      <c r="A639" s="7"/>
      <c r="B639" s="7"/>
      <c r="C639" s="7"/>
      <c r="D639" s="7"/>
      <c r="E639" s="7"/>
      <c r="F639" s="7"/>
    </row>
  </sheetData>
  <mergeCells count="1">
    <mergeCell ref="A611:L611"/>
  </mergeCells>
  <pageMargins left="0.70866141732283472" right="0.70866141732283472" top="0.74803149606299213" bottom="0.74803149606299213" header="0.31496062992125984" footer="0.31496062992125984"/>
  <pageSetup scale="82" fitToHeight="0"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7"/>
  <sheetViews>
    <sheetView zoomScaleNormal="100" workbookViewId="0">
      <selection sqref="A1:XFD4"/>
    </sheetView>
  </sheetViews>
  <sheetFormatPr defaultColWidth="8.5703125" defaultRowHeight="15.75"/>
  <cols>
    <col min="1" max="1" width="18.5703125" style="57" customWidth="1"/>
    <col min="2" max="2" width="17.42578125" style="57" customWidth="1"/>
    <col min="3" max="3" width="21.42578125" style="97" customWidth="1"/>
    <col min="4" max="4" width="19.5703125" style="97" customWidth="1"/>
    <col min="5" max="5" width="17.42578125" style="97" customWidth="1"/>
    <col min="6" max="6" width="21.5703125" style="97" customWidth="1"/>
    <col min="7" max="7" width="13.5703125" style="57" customWidth="1"/>
    <col min="8" max="8" width="15.5703125" style="57" customWidth="1"/>
    <col min="9" max="9" width="9" style="57" customWidth="1"/>
    <col min="10" max="10" width="12.42578125" style="57" customWidth="1"/>
    <col min="11" max="16384" width="8.5703125" style="57"/>
  </cols>
  <sheetData>
    <row r="1" spans="1:8">
      <c r="A1" s="135" t="s">
        <v>5</v>
      </c>
      <c r="B1" s="135"/>
      <c r="E1" s="136"/>
    </row>
    <row r="2" spans="1:8">
      <c r="A2" s="135" t="s">
        <v>160</v>
      </c>
      <c r="B2" s="135"/>
      <c r="E2" s="136"/>
    </row>
    <row r="3" spans="1:8">
      <c r="A3" s="137" t="s">
        <v>131</v>
      </c>
      <c r="B3" s="137"/>
      <c r="C3" s="138"/>
      <c r="D3" s="138"/>
      <c r="E3" s="139"/>
    </row>
    <row r="4" spans="1:8">
      <c r="A4" s="137" t="s">
        <v>898</v>
      </c>
      <c r="B4" s="137"/>
      <c r="C4" s="138"/>
      <c r="D4" s="138"/>
      <c r="E4" s="139"/>
    </row>
    <row r="5" spans="1:8">
      <c r="A5" s="847" t="s">
        <v>47</v>
      </c>
      <c r="B5" s="847" t="s">
        <v>27</v>
      </c>
      <c r="C5" s="849" t="s">
        <v>100</v>
      </c>
      <c r="D5" s="849"/>
      <c r="E5" s="849" t="s">
        <v>132</v>
      </c>
      <c r="F5" s="849"/>
      <c r="G5" s="847" t="s">
        <v>48</v>
      </c>
      <c r="H5" s="847"/>
    </row>
    <row r="6" spans="1:8" ht="38.1" customHeight="1">
      <c r="A6" s="847"/>
      <c r="B6" s="847"/>
      <c r="C6" s="140" t="s">
        <v>49</v>
      </c>
      <c r="D6" s="140" t="s">
        <v>50</v>
      </c>
      <c r="E6" s="140" t="s">
        <v>49</v>
      </c>
      <c r="F6" s="140" t="s">
        <v>50</v>
      </c>
      <c r="G6" s="119" t="s">
        <v>49</v>
      </c>
      <c r="H6" s="119" t="s">
        <v>50</v>
      </c>
    </row>
    <row r="7" spans="1:8">
      <c r="A7" s="143">
        <v>102003060</v>
      </c>
      <c r="B7" s="143">
        <v>102053060</v>
      </c>
      <c r="C7" s="144">
        <v>219796639</v>
      </c>
      <c r="D7" s="144">
        <v>819272268</v>
      </c>
      <c r="E7" s="144">
        <v>75125932</v>
      </c>
      <c r="F7" s="144">
        <v>248241806.80000001</v>
      </c>
      <c r="G7" s="145">
        <f>E7/C7</f>
        <v>0.34179745578366194</v>
      </c>
      <c r="H7" s="145">
        <f>F7/D7</f>
        <v>0.30300281908236154</v>
      </c>
    </row>
    <row r="8" spans="1:8">
      <c r="A8" s="143">
        <v>102003060</v>
      </c>
      <c r="B8" s="143">
        <v>102063060</v>
      </c>
      <c r="C8" s="144">
        <v>170578072</v>
      </c>
      <c r="D8" s="146"/>
      <c r="E8" s="144">
        <v>141709288.75</v>
      </c>
      <c r="F8" s="146"/>
      <c r="G8" s="145">
        <f t="shared" ref="G8:G71" si="0">E8/C8</f>
        <v>0.83075911861637175</v>
      </c>
      <c r="H8" s="145"/>
    </row>
    <row r="9" spans="1:8">
      <c r="A9" s="143">
        <v>102003060</v>
      </c>
      <c r="B9" s="143">
        <v>102073060</v>
      </c>
      <c r="C9" s="144">
        <v>35000000</v>
      </c>
      <c r="D9" s="146"/>
      <c r="E9" s="144">
        <v>0</v>
      </c>
      <c r="F9" s="146"/>
      <c r="G9" s="145">
        <f t="shared" si="0"/>
        <v>0</v>
      </c>
      <c r="H9" s="145"/>
    </row>
    <row r="10" spans="1:8">
      <c r="A10" s="143">
        <v>105003060</v>
      </c>
      <c r="B10" s="143">
        <v>105013060</v>
      </c>
      <c r="C10" s="144">
        <v>13500000</v>
      </c>
      <c r="D10" s="144">
        <v>8717223</v>
      </c>
      <c r="E10" s="144">
        <v>366515.3</v>
      </c>
      <c r="F10" s="144">
        <v>0</v>
      </c>
      <c r="G10" s="145">
        <f t="shared" si="0"/>
        <v>2.714928148148148E-2</v>
      </c>
      <c r="H10" s="145">
        <f t="shared" ref="H10:H70" si="1">F10/D10</f>
        <v>0</v>
      </c>
    </row>
    <row r="11" spans="1:8">
      <c r="A11" s="143">
        <v>105003060</v>
      </c>
      <c r="B11" s="143">
        <v>105033060</v>
      </c>
      <c r="C11" s="146"/>
      <c r="D11" s="144">
        <v>0</v>
      </c>
      <c r="E11" s="146"/>
      <c r="F11" s="144">
        <v>0</v>
      </c>
      <c r="G11" s="145"/>
      <c r="H11" s="145"/>
    </row>
    <row r="12" spans="1:8">
      <c r="A12" s="143">
        <v>106003060</v>
      </c>
      <c r="B12" s="143">
        <v>106023060</v>
      </c>
      <c r="C12" s="144">
        <v>9200000</v>
      </c>
      <c r="D12" s="144">
        <v>96000000</v>
      </c>
      <c r="E12" s="144">
        <v>1000000</v>
      </c>
      <c r="F12" s="144">
        <v>4651400</v>
      </c>
      <c r="G12" s="145">
        <f t="shared" si="0"/>
        <v>0.10869565217391304</v>
      </c>
      <c r="H12" s="145">
        <f t="shared" si="1"/>
        <v>4.8452083333333333E-2</v>
      </c>
    </row>
    <row r="13" spans="1:8">
      <c r="A13" s="143">
        <v>107003060</v>
      </c>
      <c r="B13" s="143">
        <v>107013060</v>
      </c>
      <c r="C13" s="144">
        <v>3000000</v>
      </c>
      <c r="D13" s="144">
        <v>204036022</v>
      </c>
      <c r="E13" s="144">
        <v>400000</v>
      </c>
      <c r="F13" s="144">
        <v>65327824.399999999</v>
      </c>
      <c r="G13" s="145">
        <f t="shared" si="0"/>
        <v>0.13333333333333333</v>
      </c>
      <c r="H13" s="145">
        <f t="shared" si="1"/>
        <v>0.32017789682255221</v>
      </c>
    </row>
    <row r="14" spans="1:8">
      <c r="A14" s="143">
        <v>107003060</v>
      </c>
      <c r="B14" s="143">
        <v>107023060</v>
      </c>
      <c r="C14" s="144">
        <v>1300000</v>
      </c>
      <c r="D14" s="146"/>
      <c r="E14" s="144">
        <v>0</v>
      </c>
      <c r="F14" s="146"/>
      <c r="G14" s="145">
        <f t="shared" si="0"/>
        <v>0</v>
      </c>
      <c r="H14" s="145"/>
    </row>
    <row r="15" spans="1:8">
      <c r="A15" s="143">
        <v>107003060</v>
      </c>
      <c r="B15" s="143">
        <v>107033060</v>
      </c>
      <c r="C15" s="144">
        <v>14463421</v>
      </c>
      <c r="D15" s="144">
        <v>16600000</v>
      </c>
      <c r="E15" s="144">
        <v>139800</v>
      </c>
      <c r="F15" s="144">
        <v>13520211.300000001</v>
      </c>
      <c r="G15" s="145">
        <f t="shared" si="0"/>
        <v>9.6657630307518533E-3</v>
      </c>
      <c r="H15" s="145">
        <f t="shared" si="1"/>
        <v>0.81447056024096387</v>
      </c>
    </row>
    <row r="16" spans="1:8">
      <c r="A16" s="143">
        <v>108003060</v>
      </c>
      <c r="B16" s="143">
        <v>108013060</v>
      </c>
      <c r="C16" s="144">
        <v>2700000</v>
      </c>
      <c r="D16" s="146"/>
      <c r="E16" s="144">
        <v>300000</v>
      </c>
      <c r="F16" s="146"/>
      <c r="G16" s="145">
        <f t="shared" si="0"/>
        <v>0.1111111111111111</v>
      </c>
      <c r="H16" s="145"/>
    </row>
    <row r="17" spans="1:8">
      <c r="A17" s="143">
        <v>108003060</v>
      </c>
      <c r="B17" s="143">
        <v>108023060</v>
      </c>
      <c r="C17" s="146"/>
      <c r="D17" s="144">
        <v>21000000</v>
      </c>
      <c r="E17" s="146"/>
      <c r="F17" s="144">
        <v>0</v>
      </c>
      <c r="G17" s="145"/>
      <c r="H17" s="145">
        <f t="shared" si="1"/>
        <v>0</v>
      </c>
    </row>
    <row r="18" spans="1:8">
      <c r="A18" s="143">
        <v>108003060</v>
      </c>
      <c r="B18" s="143">
        <v>108033060</v>
      </c>
      <c r="C18" s="144">
        <v>2270000</v>
      </c>
      <c r="D18" s="144">
        <v>5000000</v>
      </c>
      <c r="E18" s="144">
        <v>249800</v>
      </c>
      <c r="F18" s="144">
        <v>0</v>
      </c>
      <c r="G18" s="145">
        <f t="shared" si="0"/>
        <v>0.11004405286343612</v>
      </c>
      <c r="H18" s="145">
        <f t="shared" si="1"/>
        <v>0</v>
      </c>
    </row>
    <row r="19" spans="1:8">
      <c r="A19" s="143">
        <v>109003060</v>
      </c>
      <c r="B19" s="143">
        <v>109013060</v>
      </c>
      <c r="C19" s="144">
        <v>2350000</v>
      </c>
      <c r="D19" s="146"/>
      <c r="E19" s="144">
        <v>350000</v>
      </c>
      <c r="F19" s="146"/>
      <c r="G19" s="145">
        <f t="shared" si="0"/>
        <v>0.14893617021276595</v>
      </c>
      <c r="H19" s="145"/>
    </row>
    <row r="20" spans="1:8">
      <c r="A20" s="143">
        <v>109003060</v>
      </c>
      <c r="B20" s="143">
        <v>109023060</v>
      </c>
      <c r="C20" s="146"/>
      <c r="D20" s="144">
        <v>15260000</v>
      </c>
      <c r="E20" s="146"/>
      <c r="F20" s="144">
        <v>0</v>
      </c>
      <c r="G20" s="145"/>
      <c r="H20" s="145">
        <f t="shared" si="1"/>
        <v>0</v>
      </c>
    </row>
    <row r="21" spans="1:8">
      <c r="A21" s="143">
        <v>111003060</v>
      </c>
      <c r="B21" s="143">
        <v>111013060</v>
      </c>
      <c r="C21" s="144">
        <v>0</v>
      </c>
      <c r="D21" s="144">
        <v>112459627</v>
      </c>
      <c r="E21" s="144">
        <v>0</v>
      </c>
      <c r="F21" s="144">
        <v>57620792.700000003</v>
      </c>
      <c r="G21" s="145"/>
      <c r="H21" s="145">
        <f t="shared" si="1"/>
        <v>0.51236869832406617</v>
      </c>
    </row>
    <row r="22" spans="1:8">
      <c r="A22" s="143">
        <v>112003060</v>
      </c>
      <c r="B22" s="143">
        <v>112013060</v>
      </c>
      <c r="C22" s="144">
        <v>0</v>
      </c>
      <c r="D22" s="144">
        <v>118781066</v>
      </c>
      <c r="E22" s="144">
        <v>0</v>
      </c>
      <c r="F22" s="144">
        <v>42025066</v>
      </c>
      <c r="G22" s="145"/>
      <c r="H22" s="145">
        <f t="shared" si="1"/>
        <v>0.35380273485674896</v>
      </c>
    </row>
    <row r="23" spans="1:8">
      <c r="A23" s="143">
        <v>202003060</v>
      </c>
      <c r="B23" s="143">
        <v>202013060</v>
      </c>
      <c r="C23" s="146"/>
      <c r="D23" s="144">
        <v>410222044</v>
      </c>
      <c r="E23" s="146"/>
      <c r="F23" s="144">
        <v>0</v>
      </c>
      <c r="G23" s="145"/>
      <c r="H23" s="145">
        <f t="shared" si="1"/>
        <v>0</v>
      </c>
    </row>
    <row r="24" spans="1:8">
      <c r="A24" s="143">
        <v>203003060</v>
      </c>
      <c r="B24" s="143">
        <v>203013060</v>
      </c>
      <c r="C24" s="146"/>
      <c r="D24" s="144">
        <v>1500000</v>
      </c>
      <c r="E24" s="146"/>
      <c r="F24" s="144">
        <v>0</v>
      </c>
      <c r="G24" s="145"/>
      <c r="H24" s="145">
        <f t="shared" si="1"/>
        <v>0</v>
      </c>
    </row>
    <row r="25" spans="1:8">
      <c r="A25" s="143">
        <v>301003060</v>
      </c>
      <c r="B25" s="143">
        <v>301013060</v>
      </c>
      <c r="C25" s="144">
        <v>10199500</v>
      </c>
      <c r="D25" s="144">
        <v>3200000</v>
      </c>
      <c r="E25" s="144">
        <v>1312569.55</v>
      </c>
      <c r="F25" s="144">
        <v>0</v>
      </c>
      <c r="G25" s="145">
        <f t="shared" si="0"/>
        <v>0.12868959752929066</v>
      </c>
      <c r="H25" s="145">
        <f t="shared" si="1"/>
        <v>0</v>
      </c>
    </row>
    <row r="26" spans="1:8">
      <c r="A26" s="143">
        <v>301003060</v>
      </c>
      <c r="B26" s="143">
        <v>301033060</v>
      </c>
      <c r="C26" s="144">
        <v>0</v>
      </c>
      <c r="D26" s="146"/>
      <c r="E26" s="144">
        <v>0</v>
      </c>
      <c r="F26" s="146"/>
      <c r="G26" s="145"/>
      <c r="H26" s="145"/>
    </row>
    <row r="27" spans="1:8">
      <c r="A27" s="143">
        <v>301003060</v>
      </c>
      <c r="B27" s="143">
        <v>301043060</v>
      </c>
      <c r="C27" s="144">
        <v>3383929</v>
      </c>
      <c r="D27" s="146"/>
      <c r="E27" s="144">
        <v>1165635.2</v>
      </c>
      <c r="F27" s="146"/>
      <c r="G27" s="145">
        <f t="shared" si="0"/>
        <v>0.34446207352459224</v>
      </c>
      <c r="H27" s="145"/>
    </row>
    <row r="28" spans="1:8">
      <c r="A28" s="143">
        <v>302003060</v>
      </c>
      <c r="B28" s="143">
        <v>302023060</v>
      </c>
      <c r="C28" s="144">
        <v>6012000</v>
      </c>
      <c r="D28" s="146"/>
      <c r="E28" s="144">
        <v>1351629.45</v>
      </c>
      <c r="F28" s="146"/>
      <c r="G28" s="145">
        <f t="shared" si="0"/>
        <v>0.22482193113772456</v>
      </c>
      <c r="H28" s="145"/>
    </row>
    <row r="29" spans="1:8">
      <c r="A29" s="143">
        <v>304003060</v>
      </c>
      <c r="B29" s="143">
        <v>304013060</v>
      </c>
      <c r="C29" s="144">
        <v>4430249</v>
      </c>
      <c r="D29" s="144">
        <v>-21000000</v>
      </c>
      <c r="E29" s="144">
        <v>526005</v>
      </c>
      <c r="F29" s="144">
        <v>0</v>
      </c>
      <c r="G29" s="145">
        <f t="shared" si="0"/>
        <v>0.11873034675929051</v>
      </c>
      <c r="H29" s="145">
        <f t="shared" si="1"/>
        <v>0</v>
      </c>
    </row>
    <row r="30" spans="1:8">
      <c r="A30" s="143">
        <v>305003060</v>
      </c>
      <c r="B30" s="143">
        <v>305013060</v>
      </c>
      <c r="C30" s="144">
        <v>122811309</v>
      </c>
      <c r="D30" s="146"/>
      <c r="E30" s="144">
        <v>98069123.849999994</v>
      </c>
      <c r="F30" s="146"/>
      <c r="G30" s="145">
        <f t="shared" si="0"/>
        <v>0.79853496105965283</v>
      </c>
      <c r="H30" s="145"/>
    </row>
    <row r="31" spans="1:8">
      <c r="A31" s="143">
        <v>305003060</v>
      </c>
      <c r="B31" s="143">
        <v>305023060</v>
      </c>
      <c r="C31" s="144">
        <v>237914610</v>
      </c>
      <c r="D31" s="144">
        <v>889093241</v>
      </c>
      <c r="E31" s="144">
        <v>135611238.09999999</v>
      </c>
      <c r="F31" s="144">
        <v>485810143.35000002</v>
      </c>
      <c r="G31" s="145">
        <f t="shared" si="0"/>
        <v>0.56999962339429255</v>
      </c>
      <c r="H31" s="145">
        <f t="shared" si="1"/>
        <v>0.54641079354465594</v>
      </c>
    </row>
    <row r="32" spans="1:8">
      <c r="A32" s="143">
        <v>306003060</v>
      </c>
      <c r="B32" s="143">
        <v>306013060</v>
      </c>
      <c r="C32" s="144">
        <v>3697000</v>
      </c>
      <c r="D32" s="146"/>
      <c r="E32" s="144">
        <v>1318729.45</v>
      </c>
      <c r="F32" s="146"/>
      <c r="G32" s="145">
        <f t="shared" si="0"/>
        <v>0.3567025831755477</v>
      </c>
      <c r="H32" s="145"/>
    </row>
    <row r="33" spans="1:8">
      <c r="A33" s="143">
        <v>306003060</v>
      </c>
      <c r="B33" s="143">
        <v>306023060</v>
      </c>
      <c r="C33" s="146"/>
      <c r="D33" s="144">
        <v>17197285</v>
      </c>
      <c r="E33" s="146"/>
      <c r="F33" s="144">
        <v>0</v>
      </c>
      <c r="G33" s="145"/>
      <c r="H33" s="145">
        <f t="shared" si="1"/>
        <v>0</v>
      </c>
    </row>
    <row r="34" spans="1:8">
      <c r="A34" s="143">
        <v>307003060</v>
      </c>
      <c r="B34" s="143">
        <v>307013060</v>
      </c>
      <c r="C34" s="144">
        <v>5961607</v>
      </c>
      <c r="D34" s="144">
        <v>468672229</v>
      </c>
      <c r="E34" s="144">
        <v>584441.4</v>
      </c>
      <c r="F34" s="144">
        <v>24558229.399999999</v>
      </c>
      <c r="G34" s="145">
        <f t="shared" si="0"/>
        <v>9.803420453579044E-2</v>
      </c>
      <c r="H34" s="145">
        <f t="shared" si="1"/>
        <v>5.2399583078347911E-2</v>
      </c>
    </row>
    <row r="35" spans="1:8">
      <c r="A35" s="143">
        <v>308003060</v>
      </c>
      <c r="B35" s="143">
        <v>308013060</v>
      </c>
      <c r="C35" s="144">
        <v>7983651</v>
      </c>
      <c r="D35" s="144">
        <v>800000</v>
      </c>
      <c r="E35" s="144">
        <v>318355</v>
      </c>
      <c r="F35" s="144">
        <v>0</v>
      </c>
      <c r="G35" s="145">
        <f t="shared" si="0"/>
        <v>3.9875866317302701E-2</v>
      </c>
      <c r="H35" s="145">
        <f t="shared" si="1"/>
        <v>0</v>
      </c>
    </row>
    <row r="36" spans="1:8">
      <c r="A36" s="143">
        <v>401003060</v>
      </c>
      <c r="B36" s="143">
        <v>401013060</v>
      </c>
      <c r="C36" s="144">
        <v>5930000</v>
      </c>
      <c r="D36" s="146"/>
      <c r="E36" s="144">
        <v>0</v>
      </c>
      <c r="F36" s="146"/>
      <c r="G36" s="145">
        <f t="shared" si="0"/>
        <v>0</v>
      </c>
      <c r="H36" s="145"/>
    </row>
    <row r="37" spans="1:8">
      <c r="A37" s="143">
        <v>401003060</v>
      </c>
      <c r="B37" s="143">
        <v>401053060</v>
      </c>
      <c r="C37" s="144">
        <v>8589800</v>
      </c>
      <c r="D37" s="146"/>
      <c r="E37" s="144">
        <v>504000</v>
      </c>
      <c r="F37" s="146"/>
      <c r="G37" s="145">
        <f t="shared" si="0"/>
        <v>5.867424154229435E-2</v>
      </c>
      <c r="H37" s="145"/>
    </row>
    <row r="38" spans="1:8">
      <c r="A38" s="143">
        <v>402003060</v>
      </c>
      <c r="B38" s="143">
        <v>402023060</v>
      </c>
      <c r="C38" s="144">
        <v>8800000</v>
      </c>
      <c r="D38" s="144">
        <v>0</v>
      </c>
      <c r="E38" s="144">
        <v>0</v>
      </c>
      <c r="F38" s="144">
        <v>0</v>
      </c>
      <c r="G38" s="145">
        <f t="shared" si="0"/>
        <v>0</v>
      </c>
      <c r="H38" s="145"/>
    </row>
    <row r="39" spans="1:8">
      <c r="A39" s="143">
        <v>402003060</v>
      </c>
      <c r="B39" s="143">
        <v>402043060</v>
      </c>
      <c r="C39" s="144">
        <v>607791685</v>
      </c>
      <c r="D39" s="146"/>
      <c r="E39" s="144">
        <v>248636940.80000001</v>
      </c>
      <c r="F39" s="146"/>
      <c r="G39" s="145">
        <f t="shared" si="0"/>
        <v>0.40908249806017011</v>
      </c>
      <c r="H39" s="145"/>
    </row>
    <row r="40" spans="1:8">
      <c r="A40" s="143">
        <v>403003060</v>
      </c>
      <c r="B40" s="143">
        <v>403013060</v>
      </c>
      <c r="C40" s="144">
        <v>432568247</v>
      </c>
      <c r="D40" s="144">
        <v>199465546</v>
      </c>
      <c r="E40" s="144">
        <v>282017220.55000001</v>
      </c>
      <c r="F40" s="144">
        <v>111398197</v>
      </c>
      <c r="G40" s="145">
        <f t="shared" si="0"/>
        <v>0.65196006065142365</v>
      </c>
      <c r="H40" s="145">
        <f t="shared" si="1"/>
        <v>0.55848340344452274</v>
      </c>
    </row>
    <row r="41" spans="1:8">
      <c r="A41" s="143">
        <v>403003060</v>
      </c>
      <c r="B41" s="143">
        <v>403053060</v>
      </c>
      <c r="C41" s="144">
        <v>1799738514</v>
      </c>
      <c r="D41" s="146"/>
      <c r="E41" s="144">
        <v>1429085344.4000001</v>
      </c>
      <c r="F41" s="146"/>
      <c r="G41" s="145">
        <f t="shared" si="0"/>
        <v>0.79405165432826874</v>
      </c>
      <c r="H41" s="145"/>
    </row>
    <row r="42" spans="1:8">
      <c r="A42" s="143">
        <v>405003060</v>
      </c>
      <c r="B42" s="143">
        <v>405013060</v>
      </c>
      <c r="C42" s="144">
        <v>84000000</v>
      </c>
      <c r="D42" s="144">
        <v>25990598</v>
      </c>
      <c r="E42" s="144">
        <v>0</v>
      </c>
      <c r="F42" s="144">
        <v>2143655</v>
      </c>
      <c r="G42" s="145">
        <f t="shared" si="0"/>
        <v>0</v>
      </c>
      <c r="H42" s="145">
        <f t="shared" si="1"/>
        <v>8.2478094578662633E-2</v>
      </c>
    </row>
    <row r="43" spans="1:8">
      <c r="A43" s="143">
        <v>406003060</v>
      </c>
      <c r="B43" s="143">
        <v>406013060</v>
      </c>
      <c r="C43" s="144">
        <v>35000000</v>
      </c>
      <c r="D43" s="144">
        <v>54069262</v>
      </c>
      <c r="E43" s="144">
        <v>0</v>
      </c>
      <c r="F43" s="144">
        <v>4899850</v>
      </c>
      <c r="G43" s="145">
        <f t="shared" si="0"/>
        <v>0</v>
      </c>
      <c r="H43" s="145">
        <f t="shared" si="1"/>
        <v>9.0621728848453681E-2</v>
      </c>
    </row>
    <row r="44" spans="1:8">
      <c r="A44" s="143">
        <v>407003060</v>
      </c>
      <c r="B44" s="143">
        <v>407013060</v>
      </c>
      <c r="C44" s="144">
        <v>40000000</v>
      </c>
      <c r="D44" s="144">
        <v>6880000</v>
      </c>
      <c r="E44" s="144">
        <v>164485</v>
      </c>
      <c r="F44" s="144">
        <v>0</v>
      </c>
      <c r="G44" s="145">
        <f t="shared" si="0"/>
        <v>4.1121250000000003E-3</v>
      </c>
      <c r="H44" s="145">
        <f t="shared" si="1"/>
        <v>0</v>
      </c>
    </row>
    <row r="45" spans="1:8">
      <c r="A45" s="143">
        <v>408003060</v>
      </c>
      <c r="B45" s="143">
        <v>408013060</v>
      </c>
      <c r="C45" s="144">
        <v>3190000</v>
      </c>
      <c r="D45" s="144">
        <v>10024825</v>
      </c>
      <c r="E45" s="144">
        <v>0</v>
      </c>
      <c r="F45" s="144">
        <v>0</v>
      </c>
      <c r="G45" s="145">
        <f t="shared" si="0"/>
        <v>0</v>
      </c>
      <c r="H45" s="145">
        <f t="shared" si="1"/>
        <v>0</v>
      </c>
    </row>
    <row r="46" spans="1:8">
      <c r="A46" s="143">
        <v>409003060</v>
      </c>
      <c r="B46" s="143">
        <v>409013060</v>
      </c>
      <c r="C46" s="144">
        <v>25000000</v>
      </c>
      <c r="D46" s="144">
        <v>34600000</v>
      </c>
      <c r="E46" s="144">
        <v>0</v>
      </c>
      <c r="F46" s="144">
        <v>0</v>
      </c>
      <c r="G46" s="145">
        <f t="shared" si="0"/>
        <v>0</v>
      </c>
      <c r="H46" s="145">
        <f t="shared" si="1"/>
        <v>0</v>
      </c>
    </row>
    <row r="47" spans="1:8">
      <c r="A47" s="143">
        <v>410003060</v>
      </c>
      <c r="B47" s="143">
        <v>410013060</v>
      </c>
      <c r="C47" s="144">
        <v>25000000</v>
      </c>
      <c r="D47" s="144">
        <v>16100000</v>
      </c>
      <c r="E47" s="144">
        <v>0</v>
      </c>
      <c r="F47" s="144">
        <v>0</v>
      </c>
      <c r="G47" s="145">
        <f t="shared" si="0"/>
        <v>0</v>
      </c>
      <c r="H47" s="145">
        <f t="shared" si="1"/>
        <v>0</v>
      </c>
    </row>
    <row r="48" spans="1:8">
      <c r="A48" s="143">
        <v>412003060</v>
      </c>
      <c r="B48" s="143">
        <v>412013060</v>
      </c>
      <c r="C48" s="144">
        <v>82834885</v>
      </c>
      <c r="D48" s="144">
        <v>258708556</v>
      </c>
      <c r="E48" s="144">
        <v>30523427.550000001</v>
      </c>
      <c r="F48" s="144">
        <v>68961773.400000006</v>
      </c>
      <c r="G48" s="145">
        <f t="shared" si="0"/>
        <v>0.36848518048887252</v>
      </c>
      <c r="H48" s="145">
        <f t="shared" si="1"/>
        <v>0.26656162620303908</v>
      </c>
    </row>
    <row r="49" spans="1:8">
      <c r="A49" s="143">
        <v>413003060</v>
      </c>
      <c r="B49" s="143">
        <v>413013060</v>
      </c>
      <c r="C49" s="144">
        <v>12000000</v>
      </c>
      <c r="D49" s="146"/>
      <c r="E49" s="144">
        <v>0</v>
      </c>
      <c r="F49" s="146"/>
      <c r="G49" s="145">
        <f t="shared" si="0"/>
        <v>0</v>
      </c>
      <c r="H49" s="145"/>
    </row>
    <row r="50" spans="1:8">
      <c r="A50" s="143">
        <v>501003060</v>
      </c>
      <c r="B50" s="143">
        <v>501013060</v>
      </c>
      <c r="C50" s="144">
        <v>51182500</v>
      </c>
      <c r="D50" s="146"/>
      <c r="E50" s="144">
        <v>3438794</v>
      </c>
      <c r="F50" s="146"/>
      <c r="G50" s="145">
        <f t="shared" si="0"/>
        <v>6.7186909588238169E-2</v>
      </c>
      <c r="H50" s="145"/>
    </row>
    <row r="51" spans="1:8">
      <c r="A51" s="143">
        <v>501003060</v>
      </c>
      <c r="B51" s="143">
        <v>501043060</v>
      </c>
      <c r="C51" s="146"/>
      <c r="D51" s="144">
        <v>59843056</v>
      </c>
      <c r="E51" s="146"/>
      <c r="F51" s="144">
        <v>0</v>
      </c>
      <c r="G51" s="145"/>
      <c r="H51" s="145">
        <f t="shared" si="1"/>
        <v>0</v>
      </c>
    </row>
    <row r="52" spans="1:8">
      <c r="A52" s="143">
        <v>502003060</v>
      </c>
      <c r="B52" s="143">
        <v>502013060</v>
      </c>
      <c r="C52" s="144">
        <v>93366173</v>
      </c>
      <c r="D52" s="144">
        <v>271128481</v>
      </c>
      <c r="E52" s="144">
        <v>61034450</v>
      </c>
      <c r="F52" s="144">
        <v>185217961.80000001</v>
      </c>
      <c r="G52" s="145">
        <f t="shared" si="0"/>
        <v>0.6537105253312675</v>
      </c>
      <c r="H52" s="145">
        <f t="shared" si="1"/>
        <v>0.68313723854042474</v>
      </c>
    </row>
    <row r="53" spans="1:8">
      <c r="A53" s="143">
        <v>502003060</v>
      </c>
      <c r="B53" s="143">
        <v>502013060</v>
      </c>
      <c r="C53" s="146"/>
      <c r="D53" s="146"/>
      <c r="E53" s="146"/>
      <c r="F53" s="146"/>
      <c r="G53" s="145"/>
      <c r="H53" s="145"/>
    </row>
    <row r="54" spans="1:8">
      <c r="A54" s="143">
        <v>502003060</v>
      </c>
      <c r="B54" s="143">
        <v>502023060</v>
      </c>
      <c r="C54" s="144">
        <v>645483712</v>
      </c>
      <c r="D54" s="146"/>
      <c r="E54" s="144">
        <v>460068746.60000002</v>
      </c>
      <c r="F54" s="146"/>
      <c r="G54" s="145">
        <f t="shared" si="0"/>
        <v>0.71275035767285178</v>
      </c>
      <c r="H54" s="145"/>
    </row>
    <row r="55" spans="1:8">
      <c r="A55" s="143">
        <v>503003060</v>
      </c>
      <c r="B55" s="143">
        <v>503013060</v>
      </c>
      <c r="C55" s="144">
        <v>13350000</v>
      </c>
      <c r="D55" s="146"/>
      <c r="E55" s="144">
        <v>840110</v>
      </c>
      <c r="F55" s="146"/>
      <c r="G55" s="145">
        <f t="shared" si="0"/>
        <v>6.2929588014981275E-2</v>
      </c>
      <c r="H55" s="145"/>
    </row>
    <row r="56" spans="1:8">
      <c r="A56" s="143">
        <v>503003060</v>
      </c>
      <c r="B56" s="143">
        <v>503023060</v>
      </c>
      <c r="C56" s="146"/>
      <c r="D56" s="144">
        <v>96418824</v>
      </c>
      <c r="E56" s="146"/>
      <c r="F56" s="144">
        <v>20000000</v>
      </c>
      <c r="G56" s="145"/>
      <c r="H56" s="145">
        <f t="shared" si="1"/>
        <v>0.20742837518947546</v>
      </c>
    </row>
    <row r="57" spans="1:8">
      <c r="A57" s="143">
        <v>504003060</v>
      </c>
      <c r="B57" s="143">
        <v>504013060</v>
      </c>
      <c r="C57" s="144">
        <v>500000000</v>
      </c>
      <c r="D57" s="146"/>
      <c r="E57" s="144">
        <v>220000000</v>
      </c>
      <c r="F57" s="146"/>
      <c r="G57" s="145">
        <f t="shared" si="0"/>
        <v>0.44</v>
      </c>
      <c r="H57" s="145"/>
    </row>
    <row r="58" spans="1:8">
      <c r="A58" s="143">
        <v>702003060</v>
      </c>
      <c r="B58" s="143">
        <v>702013060</v>
      </c>
      <c r="C58" s="148">
        <v>7044400</v>
      </c>
      <c r="D58" s="149"/>
      <c r="E58" s="148">
        <v>794635</v>
      </c>
      <c r="F58" s="146"/>
      <c r="G58" s="145">
        <f t="shared" si="0"/>
        <v>0.11280378740559878</v>
      </c>
      <c r="H58" s="145"/>
    </row>
    <row r="59" spans="1:8">
      <c r="A59" s="143">
        <v>703003060</v>
      </c>
      <c r="B59" s="143">
        <v>703023060</v>
      </c>
      <c r="C59" s="148">
        <v>88829707</v>
      </c>
      <c r="D59" s="149"/>
      <c r="E59" s="148">
        <v>45364679</v>
      </c>
      <c r="F59" s="146"/>
      <c r="G59" s="145">
        <f t="shared" si="0"/>
        <v>0.51069265600527081</v>
      </c>
      <c r="H59" s="145"/>
    </row>
    <row r="60" spans="1:8">
      <c r="A60" s="143">
        <v>704003060</v>
      </c>
      <c r="B60" s="143">
        <v>704013060</v>
      </c>
      <c r="C60" s="148">
        <v>788463317</v>
      </c>
      <c r="D60" s="149"/>
      <c r="E60" s="148">
        <v>573075025.10000002</v>
      </c>
      <c r="F60" s="146"/>
      <c r="G60" s="145">
        <f t="shared" si="0"/>
        <v>0.72682522159746843</v>
      </c>
      <c r="H60" s="145"/>
    </row>
    <row r="61" spans="1:8">
      <c r="A61" s="143">
        <v>704003060</v>
      </c>
      <c r="B61" s="143">
        <v>704043060</v>
      </c>
      <c r="C61" s="148">
        <v>1229708248</v>
      </c>
      <c r="D61" s="148">
        <v>334987331</v>
      </c>
      <c r="E61" s="148">
        <v>501980948</v>
      </c>
      <c r="F61" s="144">
        <v>59909303.149999999</v>
      </c>
      <c r="G61" s="145">
        <f t="shared" si="0"/>
        <v>0.40821141829082047</v>
      </c>
      <c r="H61" s="145">
        <f t="shared" si="1"/>
        <v>0.17884050412043792</v>
      </c>
    </row>
    <row r="62" spans="1:8">
      <c r="A62" s="143">
        <v>705003065</v>
      </c>
      <c r="B62" s="143">
        <v>705013065</v>
      </c>
      <c r="C62" s="148">
        <v>187504125</v>
      </c>
      <c r="D62" s="148">
        <v>119542357</v>
      </c>
      <c r="E62" s="148">
        <v>87185696</v>
      </c>
      <c r="F62" s="144">
        <v>0</v>
      </c>
      <c r="G62" s="145">
        <f t="shared" si="0"/>
        <v>0.46498014910338642</v>
      </c>
      <c r="H62" s="145">
        <f t="shared" si="1"/>
        <v>0</v>
      </c>
    </row>
    <row r="63" spans="1:8">
      <c r="A63" s="143">
        <v>706003060</v>
      </c>
      <c r="B63" s="143">
        <v>706013060</v>
      </c>
      <c r="C63" s="148">
        <v>41009694</v>
      </c>
      <c r="D63" s="148">
        <v>15000000</v>
      </c>
      <c r="E63" s="148">
        <v>9347231</v>
      </c>
      <c r="F63" s="144">
        <v>0</v>
      </c>
      <c r="G63" s="145">
        <f t="shared" si="0"/>
        <v>0.22792735298146824</v>
      </c>
      <c r="H63" s="145">
        <f t="shared" si="1"/>
        <v>0</v>
      </c>
    </row>
    <row r="64" spans="1:8">
      <c r="A64" s="143">
        <v>706003060</v>
      </c>
      <c r="B64" s="143">
        <v>706023060</v>
      </c>
      <c r="C64" s="148">
        <v>6000000</v>
      </c>
      <c r="D64" s="149"/>
      <c r="E64" s="148">
        <v>0</v>
      </c>
      <c r="F64" s="146"/>
      <c r="G64" s="145">
        <f t="shared" si="0"/>
        <v>0</v>
      </c>
      <c r="H64" s="145"/>
    </row>
    <row r="65" spans="1:8">
      <c r="A65" s="143">
        <v>706003060</v>
      </c>
      <c r="B65" s="143">
        <v>706043060</v>
      </c>
      <c r="C65" s="148">
        <v>33018286</v>
      </c>
      <c r="D65" s="149"/>
      <c r="E65" s="148">
        <v>18975698.550000001</v>
      </c>
      <c r="F65" s="146"/>
      <c r="G65" s="145">
        <f t="shared" si="0"/>
        <v>0.57470271321776067</v>
      </c>
      <c r="H65" s="145"/>
    </row>
    <row r="66" spans="1:8">
      <c r="A66" s="143">
        <v>706003060</v>
      </c>
      <c r="B66" s="143">
        <v>706053060</v>
      </c>
      <c r="C66" s="148">
        <v>3000000</v>
      </c>
      <c r="D66" s="149"/>
      <c r="E66" s="148">
        <v>0</v>
      </c>
      <c r="F66" s="146"/>
      <c r="G66" s="145">
        <f t="shared" si="0"/>
        <v>0</v>
      </c>
      <c r="H66" s="145"/>
    </row>
    <row r="67" spans="1:8">
      <c r="A67" s="143">
        <v>706003060</v>
      </c>
      <c r="B67" s="143">
        <v>706063060</v>
      </c>
      <c r="C67" s="148">
        <v>2000000</v>
      </c>
      <c r="D67" s="149"/>
      <c r="E67" s="148">
        <v>0</v>
      </c>
      <c r="F67" s="146"/>
      <c r="G67" s="145">
        <f t="shared" si="0"/>
        <v>0</v>
      </c>
      <c r="H67" s="145"/>
    </row>
    <row r="68" spans="1:8">
      <c r="A68" s="143">
        <v>707003060</v>
      </c>
      <c r="B68" s="143">
        <v>707033060</v>
      </c>
      <c r="C68" s="148">
        <v>6160000</v>
      </c>
      <c r="D68" s="149"/>
      <c r="E68" s="148">
        <v>2665600</v>
      </c>
      <c r="F68" s="146"/>
      <c r="G68" s="145">
        <f t="shared" si="0"/>
        <v>0.43272727272727274</v>
      </c>
      <c r="H68" s="145"/>
    </row>
    <row r="69" spans="1:8">
      <c r="A69" s="143">
        <v>708003060</v>
      </c>
      <c r="B69" s="143">
        <v>708033060</v>
      </c>
      <c r="C69" s="144">
        <v>4301200</v>
      </c>
      <c r="D69" s="146"/>
      <c r="E69" s="144">
        <v>900000</v>
      </c>
      <c r="F69" s="146"/>
      <c r="G69" s="145">
        <f t="shared" si="0"/>
        <v>0.20924393192597415</v>
      </c>
      <c r="H69" s="145"/>
    </row>
    <row r="70" spans="1:8">
      <c r="A70" s="143">
        <v>710003060</v>
      </c>
      <c r="B70" s="143">
        <v>710013060</v>
      </c>
      <c r="C70" s="144">
        <v>32562764</v>
      </c>
      <c r="D70" s="144">
        <v>20000000</v>
      </c>
      <c r="E70" s="144">
        <v>4400230</v>
      </c>
      <c r="F70" s="144">
        <v>0</v>
      </c>
      <c r="G70" s="145">
        <f t="shared" si="0"/>
        <v>0.13513072784607597</v>
      </c>
      <c r="H70" s="145">
        <f t="shared" si="1"/>
        <v>0</v>
      </c>
    </row>
    <row r="71" spans="1:8">
      <c r="A71" s="143">
        <v>711003060</v>
      </c>
      <c r="B71" s="143">
        <v>711013060</v>
      </c>
      <c r="C71" s="144">
        <v>10900000</v>
      </c>
      <c r="D71" s="146"/>
      <c r="E71" s="144">
        <v>2068667</v>
      </c>
      <c r="F71" s="146"/>
      <c r="G71" s="145">
        <f t="shared" si="0"/>
        <v>0.1897859633027523</v>
      </c>
      <c r="H71" s="145"/>
    </row>
    <row r="72" spans="1:8">
      <c r="A72" s="143">
        <v>711003060</v>
      </c>
      <c r="B72" s="143">
        <v>711023060</v>
      </c>
      <c r="C72" s="144">
        <v>6021375</v>
      </c>
      <c r="D72" s="146"/>
      <c r="E72" s="144">
        <v>547380</v>
      </c>
      <c r="F72" s="146"/>
      <c r="G72" s="145">
        <f t="shared" ref="G72:G95" si="2">E72/C72</f>
        <v>9.0906146851840314E-2</v>
      </c>
      <c r="H72" s="145"/>
    </row>
    <row r="73" spans="1:8">
      <c r="A73" s="143">
        <v>711003060</v>
      </c>
      <c r="B73" s="143">
        <v>711033060</v>
      </c>
      <c r="C73" s="144">
        <v>8475000</v>
      </c>
      <c r="D73" s="146"/>
      <c r="E73" s="144">
        <v>3682100</v>
      </c>
      <c r="F73" s="146"/>
      <c r="G73" s="145">
        <f t="shared" si="2"/>
        <v>0.43446607669616522</v>
      </c>
      <c r="H73" s="145"/>
    </row>
    <row r="74" spans="1:8">
      <c r="A74" s="143">
        <v>712003060</v>
      </c>
      <c r="B74" s="143">
        <v>712013060</v>
      </c>
      <c r="C74" s="144">
        <v>7200000</v>
      </c>
      <c r="D74" s="146"/>
      <c r="E74" s="144">
        <v>1899460</v>
      </c>
      <c r="F74" s="146"/>
      <c r="G74" s="145">
        <f t="shared" si="2"/>
        <v>0.2638138888888889</v>
      </c>
      <c r="H74" s="145"/>
    </row>
    <row r="75" spans="1:8">
      <c r="A75" s="143">
        <v>712003060</v>
      </c>
      <c r="B75" s="143">
        <v>712023060</v>
      </c>
      <c r="C75" s="144">
        <v>8576000</v>
      </c>
      <c r="D75" s="146"/>
      <c r="E75" s="144">
        <v>1449460</v>
      </c>
      <c r="F75" s="146"/>
      <c r="G75" s="145">
        <f t="shared" si="2"/>
        <v>0.16901352611940298</v>
      </c>
      <c r="H75" s="145"/>
    </row>
    <row r="76" spans="1:8">
      <c r="A76" s="143">
        <v>712003060</v>
      </c>
      <c r="B76" s="143">
        <v>712033060</v>
      </c>
      <c r="C76" s="144">
        <v>7245000</v>
      </c>
      <c r="D76" s="146"/>
      <c r="E76" s="144">
        <v>1200000</v>
      </c>
      <c r="F76" s="146"/>
      <c r="G76" s="145">
        <f t="shared" si="2"/>
        <v>0.16563146997929606</v>
      </c>
      <c r="H76" s="145"/>
    </row>
    <row r="77" spans="1:8">
      <c r="A77" s="143">
        <v>712003060</v>
      </c>
      <c r="B77" s="143">
        <v>712043060</v>
      </c>
      <c r="C77" s="144">
        <v>4780000</v>
      </c>
      <c r="D77" s="146"/>
      <c r="E77" s="144">
        <v>1121840.1000000001</v>
      </c>
      <c r="F77" s="146"/>
      <c r="G77" s="145">
        <f t="shared" si="2"/>
        <v>0.23469458158995818</v>
      </c>
      <c r="H77" s="145"/>
    </row>
    <row r="78" spans="1:8">
      <c r="A78" s="143">
        <v>713003060</v>
      </c>
      <c r="B78" s="143">
        <v>713013060</v>
      </c>
      <c r="C78" s="144">
        <v>6200000</v>
      </c>
      <c r="D78" s="146"/>
      <c r="E78" s="144">
        <v>1200000</v>
      </c>
      <c r="F78" s="146"/>
      <c r="G78" s="145">
        <f t="shared" si="2"/>
        <v>0.19354838709677419</v>
      </c>
      <c r="H78" s="145"/>
    </row>
    <row r="79" spans="1:8">
      <c r="A79" s="143">
        <v>714003060</v>
      </c>
      <c r="B79" s="143">
        <v>714013060</v>
      </c>
      <c r="C79" s="144">
        <v>6048247</v>
      </c>
      <c r="D79" s="146"/>
      <c r="E79" s="144">
        <v>0</v>
      </c>
      <c r="F79" s="146"/>
      <c r="G79" s="145">
        <f t="shared" si="2"/>
        <v>0</v>
      </c>
      <c r="H79" s="145"/>
    </row>
    <row r="80" spans="1:8">
      <c r="A80" s="143">
        <v>903003060</v>
      </c>
      <c r="B80" s="143">
        <v>903013060</v>
      </c>
      <c r="C80" s="144">
        <v>0</v>
      </c>
      <c r="D80" s="144">
        <v>0</v>
      </c>
      <c r="E80" s="144">
        <v>0</v>
      </c>
      <c r="F80" s="144">
        <v>0</v>
      </c>
      <c r="G80" s="145"/>
      <c r="H80" s="145"/>
    </row>
    <row r="81" spans="1:8">
      <c r="A81" s="143">
        <v>903003060</v>
      </c>
      <c r="B81" s="143">
        <v>903023060</v>
      </c>
      <c r="C81" s="144">
        <v>5220000</v>
      </c>
      <c r="D81" s="144">
        <v>2500000</v>
      </c>
      <c r="E81" s="148">
        <v>1786750</v>
      </c>
      <c r="F81" s="144">
        <v>0</v>
      </c>
      <c r="G81" s="145">
        <f t="shared" si="2"/>
        <v>0.34228927203065135</v>
      </c>
      <c r="H81" s="145">
        <f t="shared" ref="H81:H95" si="3">F81/D81</f>
        <v>0</v>
      </c>
    </row>
    <row r="82" spans="1:8">
      <c r="A82" s="143">
        <v>903003060</v>
      </c>
      <c r="B82" s="143">
        <v>903023060</v>
      </c>
      <c r="C82" s="146"/>
      <c r="D82" s="146"/>
      <c r="E82" s="149"/>
      <c r="F82" s="146"/>
      <c r="G82" s="145"/>
      <c r="H82" s="145"/>
    </row>
    <row r="83" spans="1:8">
      <c r="A83" s="143">
        <v>903003060</v>
      </c>
      <c r="B83" s="143">
        <v>903033060</v>
      </c>
      <c r="C83" s="144">
        <v>6000000</v>
      </c>
      <c r="D83" s="146"/>
      <c r="E83" s="148">
        <v>2581300</v>
      </c>
      <c r="F83" s="146"/>
      <c r="G83" s="145">
        <f t="shared" si="2"/>
        <v>0.43021666666666669</v>
      </c>
      <c r="H83" s="145"/>
    </row>
    <row r="84" spans="1:8">
      <c r="A84" s="143">
        <v>904003060</v>
      </c>
      <c r="B84" s="143">
        <v>904013060</v>
      </c>
      <c r="C84" s="144">
        <v>13510000</v>
      </c>
      <c r="D84" s="146"/>
      <c r="E84" s="148">
        <v>1230000</v>
      </c>
      <c r="F84" s="146"/>
      <c r="G84" s="145">
        <f t="shared" si="2"/>
        <v>9.1043671354552186E-2</v>
      </c>
      <c r="H84" s="145"/>
    </row>
    <row r="85" spans="1:8">
      <c r="A85" s="143">
        <v>905003060</v>
      </c>
      <c r="B85" s="143">
        <v>905013060</v>
      </c>
      <c r="C85" s="144">
        <v>9710000</v>
      </c>
      <c r="D85" s="146"/>
      <c r="E85" s="144">
        <v>2412628</v>
      </c>
      <c r="F85" s="146"/>
      <c r="G85" s="145">
        <f t="shared" si="2"/>
        <v>0.24846838311019567</v>
      </c>
      <c r="H85" s="145"/>
    </row>
    <row r="86" spans="1:8">
      <c r="A86" s="143">
        <v>905003060</v>
      </c>
      <c r="B86" s="143">
        <v>905023060</v>
      </c>
      <c r="C86" s="146"/>
      <c r="D86" s="144">
        <v>175000000</v>
      </c>
      <c r="E86" s="146"/>
      <c r="F86" s="144">
        <v>129693275</v>
      </c>
      <c r="G86" s="145"/>
      <c r="H86" s="145">
        <f t="shared" si="3"/>
        <v>0.74110442857142855</v>
      </c>
    </row>
    <row r="87" spans="1:8">
      <c r="A87" s="143">
        <v>906003060</v>
      </c>
      <c r="B87" s="143">
        <v>906013060</v>
      </c>
      <c r="C87" s="144">
        <v>39180227</v>
      </c>
      <c r="D87" s="146"/>
      <c r="E87" s="144">
        <v>28866416.100000001</v>
      </c>
      <c r="F87" s="146"/>
      <c r="G87" s="145">
        <f t="shared" si="2"/>
        <v>0.73675979723139429</v>
      </c>
      <c r="H87" s="145"/>
    </row>
    <row r="88" spans="1:8">
      <c r="A88" s="143">
        <v>906003060</v>
      </c>
      <c r="B88" s="143">
        <v>906023060</v>
      </c>
      <c r="C88" s="144">
        <v>52504636</v>
      </c>
      <c r="D88" s="144">
        <v>126610942</v>
      </c>
      <c r="E88" s="144">
        <v>31688823.25</v>
      </c>
      <c r="F88" s="144">
        <v>79252077.700000003</v>
      </c>
      <c r="G88" s="145">
        <f t="shared" si="2"/>
        <v>0.60354333758260892</v>
      </c>
      <c r="H88" s="145">
        <f t="shared" si="3"/>
        <v>0.62594967265941359</v>
      </c>
    </row>
    <row r="89" spans="1:8">
      <c r="A89" s="143">
        <v>1001003060</v>
      </c>
      <c r="B89" s="143">
        <v>1001023060</v>
      </c>
      <c r="C89" s="146"/>
      <c r="D89" s="144">
        <v>49535000</v>
      </c>
      <c r="E89" s="146"/>
      <c r="F89" s="144">
        <v>0</v>
      </c>
      <c r="G89" s="145"/>
      <c r="H89" s="145">
        <f t="shared" si="3"/>
        <v>0</v>
      </c>
    </row>
    <row r="90" spans="1:8">
      <c r="A90" s="143">
        <v>1001003060</v>
      </c>
      <c r="B90" s="143">
        <v>1001033060</v>
      </c>
      <c r="C90" s="146"/>
      <c r="D90" s="144">
        <v>59932454</v>
      </c>
      <c r="E90" s="146"/>
      <c r="F90" s="144">
        <v>6328380</v>
      </c>
      <c r="G90" s="145"/>
      <c r="H90" s="145">
        <f t="shared" si="3"/>
        <v>0.10559187180955414</v>
      </c>
    </row>
    <row r="91" spans="1:8">
      <c r="A91" s="143">
        <v>1001003060</v>
      </c>
      <c r="B91" s="143">
        <v>1001043060</v>
      </c>
      <c r="C91" s="146"/>
      <c r="D91" s="144">
        <v>49000000</v>
      </c>
      <c r="E91" s="146"/>
      <c r="F91" s="144">
        <v>0</v>
      </c>
      <c r="G91" s="145"/>
      <c r="H91" s="145">
        <f t="shared" si="3"/>
        <v>0</v>
      </c>
    </row>
    <row r="92" spans="1:8">
      <c r="A92" s="143">
        <v>1001003060</v>
      </c>
      <c r="B92" s="143">
        <v>1001063060</v>
      </c>
      <c r="C92" s="146"/>
      <c r="D92" s="144">
        <v>12335000</v>
      </c>
      <c r="E92" s="146"/>
      <c r="F92" s="144">
        <v>3000000</v>
      </c>
      <c r="G92" s="145"/>
      <c r="H92" s="145">
        <f t="shared" si="3"/>
        <v>0.2432103769760843</v>
      </c>
    </row>
    <row r="93" spans="1:8">
      <c r="A93" s="143">
        <v>1002003060</v>
      </c>
      <c r="B93" s="143">
        <v>1002013060</v>
      </c>
      <c r="C93" s="144">
        <v>47819744</v>
      </c>
      <c r="D93" s="146"/>
      <c r="E93" s="144">
        <v>34825836.299999997</v>
      </c>
      <c r="F93" s="146"/>
      <c r="G93" s="145">
        <f t="shared" si="2"/>
        <v>0.7282731647413252</v>
      </c>
      <c r="H93" s="145"/>
    </row>
    <row r="94" spans="1:8">
      <c r="A94" s="143">
        <v>1002003060</v>
      </c>
      <c r="B94" s="143">
        <v>1002023060</v>
      </c>
      <c r="C94" s="144">
        <v>95471502</v>
      </c>
      <c r="D94" s="144">
        <v>1764737498</v>
      </c>
      <c r="E94" s="144">
        <v>50945103</v>
      </c>
      <c r="F94" s="144">
        <v>596379846.04999995</v>
      </c>
      <c r="G94" s="145">
        <f t="shared" si="2"/>
        <v>0.5336158113444156</v>
      </c>
      <c r="H94" s="145">
        <f t="shared" si="3"/>
        <v>0.33794252500776178</v>
      </c>
    </row>
    <row r="95" spans="1:8">
      <c r="A95" s="848" t="s">
        <v>52</v>
      </c>
      <c r="B95" s="848"/>
      <c r="C95" s="141">
        <f>SUM(C7:C94)</f>
        <v>8114840975</v>
      </c>
      <c r="D95" s="141">
        <f t="shared" ref="D95:F95" si="4">SUM(D7:D94)</f>
        <v>6949220735</v>
      </c>
      <c r="E95" s="142">
        <f t="shared" si="4"/>
        <v>4608408088.3500013</v>
      </c>
      <c r="F95" s="142">
        <f t="shared" si="4"/>
        <v>2208939793.0500002</v>
      </c>
      <c r="G95" s="147">
        <f t="shared" si="2"/>
        <v>0.56789875520019062</v>
      </c>
      <c r="H95" s="147">
        <f t="shared" si="3"/>
        <v>0.31786870460519345</v>
      </c>
    </row>
    <row r="97" spans="1:7">
      <c r="D97" s="96"/>
      <c r="F97" s="96"/>
    </row>
    <row r="98" spans="1:7">
      <c r="A98" s="91" t="s">
        <v>44</v>
      </c>
      <c r="B98" s="91"/>
      <c r="C98" s="117"/>
      <c r="D98" s="117"/>
      <c r="E98" s="117"/>
      <c r="F98" s="118" t="s">
        <v>6</v>
      </c>
      <c r="G98" s="92"/>
    </row>
    <row r="99" spans="1:7">
      <c r="A99" s="93" t="s">
        <v>96</v>
      </c>
      <c r="G99" s="56"/>
    </row>
    <row r="100" spans="1:7">
      <c r="G100" s="56"/>
    </row>
    <row r="101" spans="1:7">
      <c r="A101" s="91" t="s">
        <v>94</v>
      </c>
      <c r="B101" s="91"/>
      <c r="C101" s="117"/>
      <c r="D101" s="117"/>
      <c r="E101" s="117"/>
      <c r="G101" s="56"/>
    </row>
    <row r="102" spans="1:7">
      <c r="A102" s="56"/>
      <c r="B102" s="56"/>
      <c r="C102" s="96"/>
      <c r="G102" s="56"/>
    </row>
    <row r="103" spans="1:7">
      <c r="A103" s="56"/>
      <c r="B103" s="56"/>
      <c r="C103" s="96"/>
      <c r="D103" s="96"/>
      <c r="E103" s="96"/>
      <c r="F103" s="96"/>
      <c r="G103" s="56"/>
    </row>
    <row r="104" spans="1:7">
      <c r="A104" s="92" t="s">
        <v>95</v>
      </c>
      <c r="B104" s="92"/>
      <c r="C104" s="118"/>
      <c r="D104" s="118"/>
      <c r="E104" s="118"/>
      <c r="F104" s="118" t="s">
        <v>6</v>
      </c>
      <c r="G104" s="92"/>
    </row>
    <row r="105" spans="1:7">
      <c r="A105" s="93" t="s">
        <v>96</v>
      </c>
      <c r="B105" s="56"/>
      <c r="C105" s="96"/>
      <c r="D105" s="96"/>
      <c r="E105" s="96"/>
      <c r="F105" s="96"/>
      <c r="G105" s="56"/>
    </row>
    <row r="106" spans="1:7">
      <c r="A106" s="56"/>
      <c r="B106" s="56"/>
      <c r="C106" s="96"/>
      <c r="D106" s="96"/>
      <c r="E106" s="96"/>
      <c r="F106" s="96"/>
      <c r="G106" s="56"/>
    </row>
    <row r="107" spans="1:7">
      <c r="A107" s="91" t="s">
        <v>94</v>
      </c>
      <c r="B107" s="91"/>
      <c r="C107" s="117"/>
      <c r="D107" s="117"/>
      <c r="E107" s="117"/>
      <c r="F107" s="96"/>
      <c r="G107" s="56"/>
    </row>
  </sheetData>
  <mergeCells count="6">
    <mergeCell ref="G5:H5"/>
    <mergeCell ref="A95:B95"/>
    <mergeCell ref="A5:A6"/>
    <mergeCell ref="B5:B6"/>
    <mergeCell ref="C5:D5"/>
    <mergeCell ref="E5:F5"/>
  </mergeCells>
  <pageMargins left="0.70866141732283472" right="0.70866141732283472" top="0.74803149606299213" bottom="0.74803149606299213" header="0.31496062992125984" footer="0.31496062992125984"/>
  <pageSetup scale="86" fitToHeight="0" orientation="landscape"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5"/>
  <sheetViews>
    <sheetView topLeftCell="A61" workbookViewId="0">
      <selection activeCell="B6" sqref="B6:B7"/>
    </sheetView>
  </sheetViews>
  <sheetFormatPr defaultRowHeight="14.1" customHeight="1"/>
  <cols>
    <col min="1" max="1" width="22.5703125" customWidth="1"/>
    <col min="2" max="2" width="13" customWidth="1"/>
    <col min="3" max="3" width="18.5703125" customWidth="1"/>
    <col min="4" max="4" width="20.42578125" bestFit="1" customWidth="1"/>
    <col min="5" max="5" width="19.140625" customWidth="1"/>
    <col min="6" max="6" width="16.85546875" customWidth="1"/>
    <col min="7" max="7" width="21.85546875" style="702" customWidth="1"/>
    <col min="8" max="8" width="20.5703125" style="702" customWidth="1"/>
  </cols>
  <sheetData>
    <row r="1" spans="1:8" s="57" customFormat="1" ht="15.75">
      <c r="A1" s="135" t="s">
        <v>5</v>
      </c>
      <c r="B1" s="135"/>
      <c r="C1" s="97"/>
      <c r="D1" s="97"/>
      <c r="E1" s="136"/>
      <c r="F1" s="97"/>
    </row>
    <row r="2" spans="1:8" s="57" customFormat="1" ht="15.75">
      <c r="A2" s="135" t="s">
        <v>160</v>
      </c>
      <c r="B2" s="135"/>
      <c r="C2" s="97"/>
      <c r="D2" s="97"/>
      <c r="E2" s="136"/>
      <c r="F2" s="97"/>
    </row>
    <row r="3" spans="1:8" s="57" customFormat="1" ht="15.75">
      <c r="A3" s="137" t="s">
        <v>131</v>
      </c>
      <c r="B3" s="137"/>
      <c r="C3" s="138"/>
      <c r="D3" s="138"/>
      <c r="E3" s="139"/>
      <c r="F3" s="97"/>
    </row>
    <row r="4" spans="1:8" s="57" customFormat="1" ht="15.75">
      <c r="A4" s="137" t="s">
        <v>898</v>
      </c>
      <c r="B4" s="137"/>
      <c r="C4" s="138"/>
      <c r="D4" s="138"/>
      <c r="E4" s="139"/>
      <c r="F4" s="97"/>
    </row>
    <row r="6" spans="1:8" ht="24" customHeight="1">
      <c r="A6" s="847" t="s">
        <v>47</v>
      </c>
      <c r="B6" s="847" t="s">
        <v>27</v>
      </c>
      <c r="C6" s="850" t="s">
        <v>100</v>
      </c>
      <c r="D6" s="850"/>
      <c r="E6" s="850" t="s">
        <v>132</v>
      </c>
      <c r="F6" s="850"/>
      <c r="G6" s="851" t="s">
        <v>48</v>
      </c>
      <c r="H6" s="851"/>
    </row>
    <row r="7" spans="1:8" ht="36" customHeight="1">
      <c r="A7" s="847"/>
      <c r="B7" s="847"/>
      <c r="C7" s="704" t="s">
        <v>49</v>
      </c>
      <c r="D7" s="704" t="s">
        <v>50</v>
      </c>
      <c r="E7" s="704" t="s">
        <v>49</v>
      </c>
      <c r="F7" s="704" t="s">
        <v>50</v>
      </c>
      <c r="G7" s="705" t="s">
        <v>49</v>
      </c>
      <c r="H7" s="705" t="s">
        <v>50</v>
      </c>
    </row>
    <row r="8" spans="1:8" s="54" customFormat="1" ht="14.1" customHeight="1">
      <c r="A8" s="703" t="s">
        <v>3003</v>
      </c>
      <c r="B8" s="706"/>
      <c r="C8" s="706"/>
      <c r="G8" s="707"/>
      <c r="H8" s="707"/>
    </row>
    <row r="9" spans="1:8" s="54" customFormat="1" ht="14.1" customHeight="1">
      <c r="A9" s="708">
        <v>703003061</v>
      </c>
      <c r="B9" s="709"/>
      <c r="C9" s="710">
        <v>88829707</v>
      </c>
      <c r="D9" s="710"/>
      <c r="E9" s="710">
        <v>45364679</v>
      </c>
      <c r="F9" s="710"/>
      <c r="G9" s="711">
        <f>E9/C9</f>
        <v>0.51069265600527081</v>
      </c>
      <c r="H9" s="711"/>
    </row>
    <row r="10" spans="1:8" s="54" customFormat="1" ht="14.1" customHeight="1">
      <c r="A10" s="722"/>
      <c r="B10" s="723">
        <v>703023060</v>
      </c>
      <c r="C10" s="724">
        <v>88829707</v>
      </c>
      <c r="D10" s="724"/>
      <c r="E10" s="724">
        <v>45364679</v>
      </c>
      <c r="F10" s="724"/>
      <c r="G10" s="721"/>
      <c r="H10" s="721"/>
    </row>
    <row r="11" spans="1:8" s="54" customFormat="1" ht="14.1" customHeight="1">
      <c r="A11" s="708">
        <v>704003061</v>
      </c>
      <c r="B11" s="709"/>
      <c r="C11" s="710">
        <v>775227371</v>
      </c>
      <c r="D11" s="710">
        <v>15114034</v>
      </c>
      <c r="E11" s="710">
        <v>421976822.5</v>
      </c>
      <c r="F11" s="710">
        <v>3298166.15</v>
      </c>
      <c r="G11" s="711">
        <f t="shared" ref="G11:G65" si="0">E11/C11</f>
        <v>0.54432652701061557</v>
      </c>
      <c r="H11" s="711">
        <f>F11/D11</f>
        <v>0.21821878593100955</v>
      </c>
    </row>
    <row r="12" spans="1:8" s="54" customFormat="1" ht="14.1" customHeight="1">
      <c r="A12" s="722"/>
      <c r="B12" s="723">
        <v>704013060</v>
      </c>
      <c r="C12" s="724">
        <v>191827567</v>
      </c>
      <c r="D12" s="724"/>
      <c r="E12" s="724">
        <v>177409590.65000001</v>
      </c>
      <c r="G12" s="721"/>
      <c r="H12" s="721"/>
    </row>
    <row r="13" spans="1:8" s="54" customFormat="1" ht="14.1" customHeight="1">
      <c r="A13" s="722"/>
      <c r="B13" s="723">
        <v>704043060</v>
      </c>
      <c r="C13" s="724">
        <v>583399804</v>
      </c>
      <c r="D13" s="724">
        <v>15114034</v>
      </c>
      <c r="E13" s="724">
        <v>244567231.84999999</v>
      </c>
      <c r="F13" s="724">
        <v>3298166.15</v>
      </c>
      <c r="G13" s="721"/>
      <c r="H13" s="721"/>
    </row>
    <row r="14" spans="1:8" s="54" customFormat="1" ht="14.1" customHeight="1">
      <c r="A14" s="708">
        <v>710003061</v>
      </c>
      <c r="B14" s="709"/>
      <c r="C14" s="710">
        <v>32562764</v>
      </c>
      <c r="D14" s="710">
        <v>20000000</v>
      </c>
      <c r="E14" s="710">
        <v>4400230</v>
      </c>
      <c r="F14" s="710"/>
      <c r="G14" s="711">
        <f t="shared" si="0"/>
        <v>0.13513072784607597</v>
      </c>
      <c r="H14" s="711">
        <f t="shared" ref="H14:H65" si="1">F14/D14</f>
        <v>0</v>
      </c>
    </row>
    <row r="15" spans="1:8" s="54" customFormat="1" ht="14.1" customHeight="1">
      <c r="A15" s="722"/>
      <c r="B15" s="723">
        <v>710013060</v>
      </c>
      <c r="C15" s="724">
        <v>32562764</v>
      </c>
      <c r="D15" s="724">
        <v>20000000</v>
      </c>
      <c r="E15" s="724">
        <v>4400230</v>
      </c>
      <c r="F15" s="724"/>
      <c r="G15" s="721"/>
      <c r="H15" s="721"/>
    </row>
    <row r="16" spans="1:8" s="54" customFormat="1" ht="14.1" customHeight="1">
      <c r="A16" s="708">
        <v>711003061</v>
      </c>
      <c r="B16" s="709"/>
      <c r="C16" s="710">
        <v>25396375</v>
      </c>
      <c r="D16" s="710"/>
      <c r="E16" s="710">
        <v>6298147</v>
      </c>
      <c r="F16" s="710"/>
      <c r="G16" s="711">
        <f t="shared" si="0"/>
        <v>0.24799393614246126</v>
      </c>
      <c r="H16" s="711"/>
    </row>
    <row r="17" spans="1:8" s="54" customFormat="1" ht="14.1" customHeight="1">
      <c r="A17" s="722"/>
      <c r="B17" s="723">
        <v>711013060</v>
      </c>
      <c r="C17" s="724">
        <v>10900000</v>
      </c>
      <c r="D17" s="724"/>
      <c r="E17" s="724">
        <v>2068667</v>
      </c>
      <c r="F17" s="724"/>
      <c r="G17" s="721"/>
      <c r="H17" s="721"/>
    </row>
    <row r="18" spans="1:8" s="54" customFormat="1" ht="14.1" customHeight="1">
      <c r="A18" s="722"/>
      <c r="B18" s="723">
        <v>711023060</v>
      </c>
      <c r="C18" s="724">
        <v>6021375</v>
      </c>
      <c r="D18" s="724"/>
      <c r="E18" s="724">
        <v>547380</v>
      </c>
      <c r="F18" s="724"/>
      <c r="G18" s="721"/>
      <c r="H18" s="721"/>
    </row>
    <row r="19" spans="1:8" s="54" customFormat="1" ht="14.1" customHeight="1">
      <c r="A19" s="722"/>
      <c r="B19" s="723">
        <v>711033060</v>
      </c>
      <c r="C19" s="724">
        <v>8475000</v>
      </c>
      <c r="D19" s="724"/>
      <c r="E19" s="724">
        <v>3682100</v>
      </c>
      <c r="F19" s="724"/>
      <c r="G19" s="721"/>
      <c r="H19" s="721"/>
    </row>
    <row r="20" spans="1:8" s="54" customFormat="1" ht="14.1" customHeight="1">
      <c r="A20" s="725"/>
      <c r="B20" s="726"/>
      <c r="C20" s="727">
        <v>922016217</v>
      </c>
      <c r="D20" s="727">
        <f>D11+D14</f>
        <v>35114034</v>
      </c>
      <c r="E20" s="727">
        <v>478039878.5</v>
      </c>
      <c r="F20" s="727">
        <v>3298166.15</v>
      </c>
      <c r="G20" s="728">
        <f t="shared" si="0"/>
        <v>0.51847231066652699</v>
      </c>
      <c r="H20" s="728">
        <f>F20/D20</f>
        <v>9.3927292717208163E-2</v>
      </c>
    </row>
    <row r="21" spans="1:8" s="54" customFormat="1" ht="14.1" customHeight="1">
      <c r="A21" s="706" t="s">
        <v>2986</v>
      </c>
      <c r="B21" s="706"/>
      <c r="C21" s="706"/>
      <c r="G21" s="721"/>
      <c r="H21" s="721"/>
    </row>
    <row r="22" spans="1:8" s="54" customFormat="1" ht="14.1" customHeight="1">
      <c r="A22" s="708">
        <v>102003062</v>
      </c>
      <c r="B22" s="709"/>
      <c r="C22" s="710">
        <v>169023214</v>
      </c>
      <c r="D22" s="710">
        <v>166122940</v>
      </c>
      <c r="E22" s="710">
        <v>130452965.34999999</v>
      </c>
      <c r="F22" s="710">
        <v>111446086.8</v>
      </c>
      <c r="G22" s="721">
        <f t="shared" si="0"/>
        <v>0.77180502170548004</v>
      </c>
      <c r="H22" s="721">
        <f t="shared" si="1"/>
        <v>0.67086512434706491</v>
      </c>
    </row>
    <row r="23" spans="1:8" s="54" customFormat="1" ht="14.1" customHeight="1">
      <c r="A23" s="722"/>
      <c r="B23" s="723">
        <v>102053060</v>
      </c>
      <c r="C23" s="724">
        <v>27884598</v>
      </c>
      <c r="D23" s="724">
        <v>166122940</v>
      </c>
      <c r="E23" s="724">
        <v>17531798</v>
      </c>
      <c r="F23" s="724">
        <v>111446086.8</v>
      </c>
      <c r="G23" s="721"/>
      <c r="H23" s="721"/>
    </row>
    <row r="24" spans="1:8" s="54" customFormat="1" ht="14.1" customHeight="1">
      <c r="A24" s="722"/>
      <c r="B24" s="723">
        <v>102063060</v>
      </c>
      <c r="C24" s="724">
        <v>141138616</v>
      </c>
      <c r="D24" s="724"/>
      <c r="E24" s="724">
        <v>112921167.34999999</v>
      </c>
      <c r="F24" s="724"/>
      <c r="G24" s="721"/>
      <c r="H24" s="721"/>
    </row>
    <row r="25" spans="1:8" s="54" customFormat="1" ht="14.1" customHeight="1">
      <c r="A25" s="708">
        <v>107003062</v>
      </c>
      <c r="B25" s="709"/>
      <c r="C25" s="733">
        <v>18763421</v>
      </c>
      <c r="D25" s="710">
        <v>220636022</v>
      </c>
      <c r="E25" s="710">
        <v>539800</v>
      </c>
      <c r="F25" s="710">
        <v>78848035.700000003</v>
      </c>
      <c r="G25" s="711">
        <f t="shared" si="0"/>
        <v>2.8768741052071476E-2</v>
      </c>
      <c r="H25" s="711">
        <f t="shared" si="1"/>
        <v>0.35736701099514928</v>
      </c>
    </row>
    <row r="26" spans="1:8" s="54" customFormat="1" ht="14.1" customHeight="1">
      <c r="A26" s="722"/>
      <c r="B26" s="723">
        <v>107013060</v>
      </c>
      <c r="C26" s="724">
        <v>3000000</v>
      </c>
      <c r="D26" s="724">
        <v>204036022</v>
      </c>
      <c r="E26" s="724">
        <v>400000</v>
      </c>
      <c r="F26" s="724">
        <v>65327824.399999999</v>
      </c>
      <c r="G26" s="721"/>
      <c r="H26" s="721"/>
    </row>
    <row r="27" spans="1:8" s="54" customFormat="1" ht="14.1" customHeight="1">
      <c r="A27" s="722"/>
      <c r="B27" s="723">
        <v>107023060</v>
      </c>
      <c r="C27" s="724">
        <v>1300000</v>
      </c>
      <c r="D27" s="724"/>
      <c r="E27" s="734">
        <v>0</v>
      </c>
      <c r="G27" s="721"/>
      <c r="H27" s="721"/>
    </row>
    <row r="28" spans="1:8" s="54" customFormat="1" ht="14.1" customHeight="1">
      <c r="A28" s="722"/>
      <c r="B28" s="723">
        <v>107033060</v>
      </c>
      <c r="C28" s="724">
        <v>14463421</v>
      </c>
      <c r="D28" s="724">
        <v>16600000</v>
      </c>
      <c r="E28" s="724">
        <v>139800</v>
      </c>
      <c r="F28" s="724">
        <v>13520211.300000001</v>
      </c>
      <c r="G28" s="721"/>
      <c r="H28" s="721"/>
    </row>
    <row r="29" spans="1:8" s="54" customFormat="1" ht="14.1" customHeight="1">
      <c r="A29" s="708">
        <v>108003062</v>
      </c>
      <c r="B29" s="709"/>
      <c r="C29" s="710">
        <v>4970000</v>
      </c>
      <c r="D29" s="710">
        <v>26000000</v>
      </c>
      <c r="E29" s="710">
        <v>549800</v>
      </c>
      <c r="F29" s="710"/>
      <c r="G29" s="711">
        <f t="shared" si="0"/>
        <v>0.11062374245472838</v>
      </c>
      <c r="H29" s="711">
        <f t="shared" si="1"/>
        <v>0</v>
      </c>
    </row>
    <row r="30" spans="1:8" s="54" customFormat="1" ht="14.1" customHeight="1">
      <c r="A30" s="722"/>
      <c r="B30" s="723">
        <v>108013060</v>
      </c>
      <c r="C30" s="724">
        <v>2700000</v>
      </c>
      <c r="D30" s="724"/>
      <c r="E30" s="724">
        <v>300000</v>
      </c>
      <c r="F30" s="724"/>
      <c r="G30" s="721"/>
      <c r="H30" s="721"/>
    </row>
    <row r="31" spans="1:8" s="54" customFormat="1" ht="14.1" customHeight="1">
      <c r="A31" s="722"/>
      <c r="B31" s="723">
        <v>108023060</v>
      </c>
      <c r="C31" s="724">
        <v>0</v>
      </c>
      <c r="D31" s="724">
        <v>21000000</v>
      </c>
      <c r="E31" s="724"/>
      <c r="F31" s="724"/>
      <c r="G31" s="721"/>
      <c r="H31" s="721"/>
    </row>
    <row r="32" spans="1:8" s="54" customFormat="1" ht="14.1" customHeight="1">
      <c r="A32" s="722"/>
      <c r="B32" s="723">
        <v>108033060</v>
      </c>
      <c r="C32" s="724">
        <v>2270000</v>
      </c>
      <c r="D32" s="724">
        <v>5000000</v>
      </c>
      <c r="E32" s="724">
        <v>249800</v>
      </c>
      <c r="F32" s="724"/>
      <c r="G32" s="721"/>
      <c r="H32" s="721"/>
    </row>
    <row r="33" spans="1:8" s="54" customFormat="1" ht="14.1" customHeight="1">
      <c r="A33" s="708">
        <v>109003062</v>
      </c>
      <c r="B33" s="709"/>
      <c r="C33" s="710">
        <v>2350000</v>
      </c>
      <c r="D33" s="710">
        <v>15260000</v>
      </c>
      <c r="E33" s="710">
        <v>350000</v>
      </c>
      <c r="F33" s="710"/>
      <c r="G33" s="711"/>
      <c r="H33" s="711">
        <f t="shared" si="1"/>
        <v>0</v>
      </c>
    </row>
    <row r="34" spans="1:8" s="54" customFormat="1" ht="14.1" customHeight="1">
      <c r="A34" s="722"/>
      <c r="B34" s="723">
        <v>109013060</v>
      </c>
      <c r="C34" s="724">
        <v>2350000</v>
      </c>
      <c r="D34" s="724">
        <v>15260000</v>
      </c>
      <c r="E34" s="724">
        <v>350000</v>
      </c>
      <c r="F34" s="724"/>
      <c r="G34" s="721"/>
      <c r="H34" s="721"/>
    </row>
    <row r="35" spans="1:8" s="54" customFormat="1" ht="14.1" customHeight="1">
      <c r="A35" s="729"/>
      <c r="B35" s="730"/>
      <c r="C35" s="731">
        <v>195106635</v>
      </c>
      <c r="D35" s="731">
        <v>428018962</v>
      </c>
      <c r="E35" s="731">
        <v>131892565.34999999</v>
      </c>
      <c r="F35" s="731">
        <v>190294122.5</v>
      </c>
      <c r="G35" s="732">
        <f t="shared" si="0"/>
        <v>0.67600246065440062</v>
      </c>
      <c r="H35" s="732">
        <f t="shared" si="1"/>
        <v>0.44459273862731341</v>
      </c>
    </row>
    <row r="36" spans="1:8" s="54" customFormat="1" ht="14.1" customHeight="1">
      <c r="A36" s="706" t="s">
        <v>2987</v>
      </c>
      <c r="B36" s="706"/>
      <c r="C36" s="706"/>
      <c r="D36" s="706"/>
      <c r="G36" s="711"/>
      <c r="H36" s="711"/>
    </row>
    <row r="37" spans="1:8" s="54" customFormat="1" ht="14.1" customHeight="1">
      <c r="A37" s="708">
        <v>102003063</v>
      </c>
      <c r="B37" s="709"/>
      <c r="C37" s="710">
        <v>108820902</v>
      </c>
      <c r="D37" s="710">
        <v>532895024</v>
      </c>
      <c r="E37" s="710">
        <v>40416364.399999999</v>
      </c>
      <c r="F37" s="710">
        <v>46788852</v>
      </c>
      <c r="G37" s="711">
        <f t="shared" si="0"/>
        <v>0.37140258587454089</v>
      </c>
      <c r="H37" s="711">
        <f t="shared" si="1"/>
        <v>8.7801255205565587E-2</v>
      </c>
    </row>
    <row r="38" spans="1:8" s="54" customFormat="1" ht="14.1" customHeight="1">
      <c r="A38" s="722"/>
      <c r="B38" s="723">
        <v>102053060</v>
      </c>
      <c r="C38" s="724">
        <v>44381446</v>
      </c>
      <c r="D38" s="724">
        <v>532895024</v>
      </c>
      <c r="E38" s="724">
        <v>11628243</v>
      </c>
      <c r="F38" s="724">
        <v>46788852</v>
      </c>
      <c r="G38" s="721"/>
      <c r="H38" s="721"/>
    </row>
    <row r="39" spans="1:8" s="54" customFormat="1" ht="14.1" customHeight="1">
      <c r="A39" s="722"/>
      <c r="B39" s="723">
        <v>102063060</v>
      </c>
      <c r="C39" s="724">
        <v>29439456</v>
      </c>
      <c r="D39" s="724"/>
      <c r="E39" s="724">
        <v>28788121.399999999</v>
      </c>
      <c r="F39" s="724"/>
      <c r="G39" s="721"/>
      <c r="H39" s="721"/>
    </row>
    <row r="40" spans="1:8" s="54" customFormat="1" ht="14.1" customHeight="1">
      <c r="A40" s="722"/>
      <c r="B40" s="723">
        <v>102073060</v>
      </c>
      <c r="C40" s="724">
        <v>35000000</v>
      </c>
      <c r="D40" s="724"/>
      <c r="E40" s="734">
        <v>0</v>
      </c>
      <c r="F40" s="724"/>
      <c r="G40" s="721"/>
      <c r="H40" s="721"/>
    </row>
    <row r="41" spans="1:8" s="54" customFormat="1" ht="14.1" customHeight="1">
      <c r="A41" s="708">
        <v>105003063</v>
      </c>
      <c r="B41" s="709"/>
      <c r="C41" s="710">
        <v>13500000</v>
      </c>
      <c r="D41" s="710">
        <v>8717223</v>
      </c>
      <c r="E41" s="710">
        <v>366515.3</v>
      </c>
      <c r="F41" s="710"/>
      <c r="G41" s="711">
        <f t="shared" si="0"/>
        <v>2.714928148148148E-2</v>
      </c>
      <c r="H41" s="711">
        <f t="shared" si="1"/>
        <v>0</v>
      </c>
    </row>
    <row r="42" spans="1:8" s="54" customFormat="1" ht="14.1" customHeight="1">
      <c r="A42" s="722"/>
      <c r="B42" s="723">
        <v>105013060</v>
      </c>
      <c r="C42" s="724">
        <v>13500000</v>
      </c>
      <c r="D42" s="724">
        <v>8717223</v>
      </c>
      <c r="E42" s="724">
        <v>366515.3</v>
      </c>
      <c r="F42" s="724"/>
      <c r="G42" s="721"/>
      <c r="H42" s="721"/>
    </row>
    <row r="43" spans="1:8" s="54" customFormat="1" ht="14.1" customHeight="1">
      <c r="A43" s="708">
        <v>106003063</v>
      </c>
      <c r="B43" s="709"/>
      <c r="C43" s="710">
        <v>9200000</v>
      </c>
      <c r="D43" s="710">
        <v>96000000</v>
      </c>
      <c r="E43" s="710">
        <v>1000000</v>
      </c>
      <c r="F43" s="710">
        <v>4651400</v>
      </c>
      <c r="G43" s="711">
        <f t="shared" si="0"/>
        <v>0.10869565217391304</v>
      </c>
      <c r="H43" s="711">
        <f t="shared" si="1"/>
        <v>4.8452083333333333E-2</v>
      </c>
    </row>
    <row r="44" spans="1:8" s="54" customFormat="1" ht="14.1" customHeight="1">
      <c r="A44" s="722"/>
      <c r="B44" s="723">
        <v>106023060</v>
      </c>
      <c r="C44" s="724">
        <v>9200000</v>
      </c>
      <c r="D44" s="724">
        <v>96000000</v>
      </c>
      <c r="E44" s="724">
        <v>1000000</v>
      </c>
      <c r="F44" s="724">
        <v>4651400</v>
      </c>
      <c r="G44" s="721"/>
      <c r="H44" s="721"/>
    </row>
    <row r="45" spans="1:8" s="54" customFormat="1" ht="14.1" customHeight="1">
      <c r="A45" s="729"/>
      <c r="B45" s="730"/>
      <c r="C45" s="731">
        <v>131520902</v>
      </c>
      <c r="D45" s="731">
        <v>637612247</v>
      </c>
      <c r="E45" s="731">
        <v>41782879.700000003</v>
      </c>
      <c r="F45" s="731">
        <v>51440252</v>
      </c>
      <c r="G45" s="732">
        <f t="shared" si="0"/>
        <v>0.31769003302608129</v>
      </c>
      <c r="H45" s="732">
        <f t="shared" si="1"/>
        <v>8.0676386380639897E-2</v>
      </c>
    </row>
    <row r="46" spans="1:8" s="54" customFormat="1" ht="14.1" customHeight="1">
      <c r="A46" s="706" t="s">
        <v>2988</v>
      </c>
      <c r="B46" s="706"/>
      <c r="C46" s="706"/>
      <c r="G46" s="721"/>
      <c r="H46" s="721"/>
    </row>
    <row r="47" spans="1:8" s="54" customFormat="1" ht="14.1" customHeight="1">
      <c r="A47" s="708">
        <v>402003064</v>
      </c>
      <c r="B47" s="709"/>
      <c r="C47" s="710">
        <v>616591685</v>
      </c>
      <c r="D47" s="710"/>
      <c r="E47" s="710">
        <v>189892716.80000001</v>
      </c>
      <c r="F47" s="710">
        <v>0</v>
      </c>
      <c r="G47" s="711">
        <f t="shared" si="0"/>
        <v>0.30797158219867987</v>
      </c>
      <c r="H47" s="711"/>
    </row>
    <row r="48" spans="1:8" s="54" customFormat="1" ht="14.1" customHeight="1">
      <c r="A48" s="722"/>
      <c r="B48" s="723">
        <v>402023060</v>
      </c>
      <c r="C48" s="724">
        <v>8800000</v>
      </c>
      <c r="D48" s="724"/>
      <c r="E48" s="734">
        <v>0</v>
      </c>
      <c r="F48" s="724">
        <v>0</v>
      </c>
      <c r="G48" s="721"/>
      <c r="H48" s="721"/>
    </row>
    <row r="49" spans="1:8" s="54" customFormat="1" ht="14.1" customHeight="1">
      <c r="A49" s="722"/>
      <c r="B49" s="723">
        <v>402043060</v>
      </c>
      <c r="C49" s="724">
        <v>607791685</v>
      </c>
      <c r="D49" s="724"/>
      <c r="E49" s="724">
        <v>189892716.80000001</v>
      </c>
      <c r="F49" s="724"/>
      <c r="G49" s="721"/>
      <c r="H49" s="721"/>
    </row>
    <row r="50" spans="1:8" s="54" customFormat="1" ht="14.1" customHeight="1">
      <c r="A50" s="708">
        <v>403003064</v>
      </c>
      <c r="B50" s="709"/>
      <c r="C50" s="710">
        <v>2232306761</v>
      </c>
      <c r="D50" s="710">
        <v>199465546</v>
      </c>
      <c r="E50" s="710">
        <v>1691518564.95</v>
      </c>
      <c r="F50" s="710">
        <v>111398197</v>
      </c>
      <c r="G50" s="711">
        <f t="shared" si="0"/>
        <v>0.75774467671829093</v>
      </c>
      <c r="H50" s="711">
        <f t="shared" si="1"/>
        <v>0.55848340344452274</v>
      </c>
    </row>
    <row r="51" spans="1:8" s="54" customFormat="1" ht="14.1" customHeight="1">
      <c r="A51" s="722"/>
      <c r="B51" s="723">
        <v>403013060</v>
      </c>
      <c r="C51" s="724">
        <v>432568247</v>
      </c>
      <c r="D51" s="724">
        <v>199465546</v>
      </c>
      <c r="E51" s="724">
        <v>262433220.55000001</v>
      </c>
      <c r="F51" s="724">
        <v>111398197</v>
      </c>
      <c r="G51" s="721"/>
      <c r="H51" s="721"/>
    </row>
    <row r="52" spans="1:8" s="54" customFormat="1" ht="14.1" customHeight="1">
      <c r="A52" s="722"/>
      <c r="B52" s="723">
        <v>403053060</v>
      </c>
      <c r="C52" s="724">
        <v>1799738514</v>
      </c>
      <c r="D52" s="724"/>
      <c r="E52" s="724">
        <v>1429085344.4000001</v>
      </c>
      <c r="F52" s="724"/>
      <c r="G52" s="721"/>
      <c r="H52" s="721"/>
    </row>
    <row r="53" spans="1:8" s="54" customFormat="1" ht="14.1" customHeight="1">
      <c r="A53" s="708">
        <v>405003064</v>
      </c>
      <c r="B53" s="709"/>
      <c r="C53" s="733">
        <v>84000000</v>
      </c>
      <c r="D53" s="710">
        <v>25990598</v>
      </c>
      <c r="E53" s="716">
        <v>0</v>
      </c>
      <c r="F53" s="710">
        <v>2143655</v>
      </c>
      <c r="G53" s="711">
        <f t="shared" si="0"/>
        <v>0</v>
      </c>
      <c r="H53" s="711">
        <f t="shared" si="1"/>
        <v>8.2478094578662633E-2</v>
      </c>
    </row>
    <row r="54" spans="1:8" s="54" customFormat="1" ht="14.1" customHeight="1">
      <c r="A54" s="722"/>
      <c r="B54" s="723">
        <v>405013060</v>
      </c>
      <c r="C54" s="724">
        <v>84000000</v>
      </c>
      <c r="D54" s="724">
        <v>25990598</v>
      </c>
      <c r="E54" s="734">
        <v>0</v>
      </c>
      <c r="F54" s="724">
        <v>2143655</v>
      </c>
      <c r="G54" s="721"/>
      <c r="H54" s="721"/>
    </row>
    <row r="55" spans="1:8" s="54" customFormat="1" ht="14.1" customHeight="1">
      <c r="A55" s="708">
        <v>406003064</v>
      </c>
      <c r="B55" s="709"/>
      <c r="C55" s="710">
        <v>35000000</v>
      </c>
      <c r="D55" s="710">
        <v>54069262</v>
      </c>
      <c r="E55" s="716">
        <v>0</v>
      </c>
      <c r="F55" s="710">
        <v>4899850</v>
      </c>
      <c r="G55" s="711">
        <f t="shared" si="0"/>
        <v>0</v>
      </c>
      <c r="H55" s="711">
        <f t="shared" si="1"/>
        <v>9.0621728848453681E-2</v>
      </c>
    </row>
    <row r="56" spans="1:8" s="54" customFormat="1" ht="14.1" customHeight="1">
      <c r="A56" s="722"/>
      <c r="B56" s="723">
        <v>406013060</v>
      </c>
      <c r="C56" s="724">
        <v>35000000</v>
      </c>
      <c r="D56" s="724">
        <v>54069262</v>
      </c>
      <c r="E56" s="734">
        <v>0</v>
      </c>
      <c r="F56" s="724">
        <v>4899850</v>
      </c>
      <c r="G56" s="721"/>
      <c r="H56" s="721"/>
    </row>
    <row r="57" spans="1:8" s="54" customFormat="1" ht="14.1" customHeight="1">
      <c r="A57" s="708">
        <v>407003064</v>
      </c>
      <c r="B57" s="709"/>
      <c r="C57" s="710">
        <v>40000000</v>
      </c>
      <c r="D57" s="710">
        <v>6880000</v>
      </c>
      <c r="E57" s="710">
        <v>164485</v>
      </c>
      <c r="F57" s="716">
        <v>0</v>
      </c>
      <c r="G57" s="711">
        <f t="shared" si="0"/>
        <v>4.1121250000000003E-3</v>
      </c>
      <c r="H57" s="711">
        <f t="shared" si="1"/>
        <v>0</v>
      </c>
    </row>
    <row r="58" spans="1:8" s="54" customFormat="1" ht="14.1" customHeight="1">
      <c r="A58" s="722"/>
      <c r="B58" s="723">
        <v>407013060</v>
      </c>
      <c r="C58" s="724">
        <v>40000000</v>
      </c>
      <c r="D58" s="724">
        <v>6880000</v>
      </c>
      <c r="E58" s="724">
        <v>164485</v>
      </c>
      <c r="F58" s="734">
        <v>0</v>
      </c>
      <c r="G58" s="721"/>
      <c r="H58" s="721"/>
    </row>
    <row r="59" spans="1:8" s="54" customFormat="1" ht="14.1" customHeight="1">
      <c r="A59" s="708">
        <v>409003064</v>
      </c>
      <c r="B59" s="709"/>
      <c r="C59" s="710">
        <v>25000000</v>
      </c>
      <c r="D59" s="710">
        <v>34600000</v>
      </c>
      <c r="E59" s="716">
        <v>0</v>
      </c>
      <c r="F59" s="716">
        <v>0</v>
      </c>
      <c r="G59" s="711">
        <f t="shared" si="0"/>
        <v>0</v>
      </c>
      <c r="H59" s="711">
        <f t="shared" si="1"/>
        <v>0</v>
      </c>
    </row>
    <row r="60" spans="1:8" s="54" customFormat="1" ht="14.1" customHeight="1">
      <c r="A60" s="722"/>
      <c r="B60" s="723">
        <v>409013060</v>
      </c>
      <c r="C60" s="724">
        <v>25000000</v>
      </c>
      <c r="D60" s="724">
        <v>34600000</v>
      </c>
      <c r="E60" s="734">
        <v>0</v>
      </c>
      <c r="F60" s="734">
        <v>0</v>
      </c>
      <c r="G60" s="721"/>
      <c r="H60" s="721"/>
    </row>
    <row r="61" spans="1:8" s="54" customFormat="1" ht="14.1" customHeight="1">
      <c r="A61" s="708">
        <v>410003064</v>
      </c>
      <c r="B61" s="709"/>
      <c r="C61" s="710">
        <v>25000000</v>
      </c>
      <c r="D61" s="710">
        <v>16100000</v>
      </c>
      <c r="E61" s="716">
        <v>0</v>
      </c>
      <c r="F61" s="716">
        <v>0</v>
      </c>
      <c r="G61" s="711">
        <f t="shared" si="0"/>
        <v>0</v>
      </c>
      <c r="H61" s="711">
        <f t="shared" si="1"/>
        <v>0</v>
      </c>
    </row>
    <row r="62" spans="1:8" s="54" customFormat="1" ht="14.1" customHeight="1">
      <c r="A62" s="722"/>
      <c r="B62" s="723">
        <v>410013060</v>
      </c>
      <c r="C62" s="724">
        <v>25000000</v>
      </c>
      <c r="D62" s="724">
        <v>16100000</v>
      </c>
      <c r="E62" s="734">
        <v>0</v>
      </c>
      <c r="F62" s="734">
        <v>0</v>
      </c>
      <c r="G62" s="721"/>
      <c r="H62" s="721"/>
    </row>
    <row r="63" spans="1:8" s="54" customFormat="1" ht="14.1" customHeight="1">
      <c r="A63" s="729"/>
      <c r="B63" s="730"/>
      <c r="C63" s="731">
        <v>3057898446</v>
      </c>
      <c r="D63" s="731">
        <v>337105406</v>
      </c>
      <c r="E63" s="731">
        <v>1881575766.75</v>
      </c>
      <c r="F63" s="731">
        <v>118441702</v>
      </c>
      <c r="G63" s="732">
        <f t="shared" si="0"/>
        <v>0.61531663002454073</v>
      </c>
      <c r="H63" s="732">
        <f t="shared" si="1"/>
        <v>0.35134916228546037</v>
      </c>
    </row>
    <row r="64" spans="1:8" s="54" customFormat="1" ht="14.1" customHeight="1">
      <c r="A64" s="706" t="s">
        <v>2989</v>
      </c>
      <c r="B64" s="706"/>
      <c r="C64" s="706"/>
      <c r="G64" s="711"/>
      <c r="H64" s="711"/>
    </row>
    <row r="65" spans="1:8" s="54" customFormat="1" ht="14.1" customHeight="1">
      <c r="A65" s="708">
        <v>301003066</v>
      </c>
      <c r="B65" s="709"/>
      <c r="C65" s="710">
        <v>13583429</v>
      </c>
      <c r="D65" s="710">
        <v>3200000</v>
      </c>
      <c r="E65" s="710">
        <v>2478204.75</v>
      </c>
      <c r="F65" s="710"/>
      <c r="G65" s="711">
        <f t="shared" si="0"/>
        <v>0.18244323653475128</v>
      </c>
      <c r="H65" s="711">
        <f t="shared" si="1"/>
        <v>0</v>
      </c>
    </row>
    <row r="66" spans="1:8" s="54" customFormat="1" ht="14.1" customHeight="1">
      <c r="A66" s="722"/>
      <c r="B66" s="723">
        <v>301013060</v>
      </c>
      <c r="C66" s="724">
        <v>10199500</v>
      </c>
      <c r="D66" s="724">
        <v>3200000</v>
      </c>
      <c r="E66" s="724">
        <v>1312569.55</v>
      </c>
      <c r="F66" s="724"/>
      <c r="G66" s="721"/>
      <c r="H66" s="721"/>
    </row>
    <row r="67" spans="1:8" s="54" customFormat="1" ht="14.1" customHeight="1">
      <c r="A67" s="722"/>
      <c r="B67" s="723">
        <v>301043060</v>
      </c>
      <c r="C67" s="724">
        <v>3383929</v>
      </c>
      <c r="D67" s="724"/>
      <c r="E67" s="724">
        <v>1165635.2</v>
      </c>
      <c r="F67" s="724"/>
      <c r="G67" s="721"/>
      <c r="H67" s="721"/>
    </row>
    <row r="68" spans="1:8" s="54" customFormat="1" ht="14.1" customHeight="1">
      <c r="A68" s="708">
        <v>302003066</v>
      </c>
      <c r="B68" s="709"/>
      <c r="C68" s="710">
        <v>6012000</v>
      </c>
      <c r="D68" s="710"/>
      <c r="E68" s="710">
        <v>1351629.45</v>
      </c>
      <c r="F68" s="710"/>
      <c r="G68" s="711">
        <f t="shared" ref="G68:G120" si="2">E68/C68</f>
        <v>0.22482193113772456</v>
      </c>
      <c r="H68" s="711"/>
    </row>
    <row r="69" spans="1:8" s="54" customFormat="1" ht="14.1" customHeight="1">
      <c r="A69" s="722"/>
      <c r="B69" s="723">
        <v>302023060</v>
      </c>
      <c r="C69" s="724">
        <v>6012000</v>
      </c>
      <c r="D69" s="724"/>
      <c r="E69" s="724">
        <v>1351629.45</v>
      </c>
      <c r="F69" s="724"/>
      <c r="G69" s="721"/>
      <c r="H69" s="721"/>
    </row>
    <row r="70" spans="1:8" s="54" customFormat="1" ht="14.1" customHeight="1">
      <c r="A70" s="708">
        <v>305003066</v>
      </c>
      <c r="B70" s="709"/>
      <c r="C70" s="710">
        <v>86242061</v>
      </c>
      <c r="D70" s="710">
        <v>141400876</v>
      </c>
      <c r="E70" s="710">
        <v>53047785.899999999</v>
      </c>
      <c r="F70" s="710">
        <v>62864771.299999997</v>
      </c>
      <c r="G70" s="711">
        <f t="shared" si="2"/>
        <v>0.61510341108383293</v>
      </c>
      <c r="H70" s="711">
        <f t="shared" ref="H70:H123" si="3">F70/D70</f>
        <v>0.44458544443529469</v>
      </c>
    </row>
    <row r="71" spans="1:8" s="54" customFormat="1" ht="14.1" customHeight="1">
      <c r="A71" s="722"/>
      <c r="B71" s="723">
        <v>305013060</v>
      </c>
      <c r="C71" s="724">
        <v>39847363</v>
      </c>
      <c r="E71" s="724">
        <v>28368862.199999999</v>
      </c>
      <c r="G71" s="721"/>
      <c r="H71" s="721"/>
    </row>
    <row r="72" spans="1:8" s="54" customFormat="1" ht="14.1" customHeight="1">
      <c r="A72" s="722"/>
      <c r="B72" s="723">
        <v>305023060</v>
      </c>
      <c r="C72" s="724">
        <v>46394698</v>
      </c>
      <c r="D72" s="724">
        <v>141400876</v>
      </c>
      <c r="E72" s="724">
        <v>24678923.699999999</v>
      </c>
      <c r="F72" s="724">
        <v>62864771.299999997</v>
      </c>
      <c r="G72" s="721"/>
      <c r="H72" s="721"/>
    </row>
    <row r="73" spans="1:8" s="54" customFormat="1" ht="14.1" customHeight="1">
      <c r="A73" s="708">
        <v>306003066</v>
      </c>
      <c r="B73" s="709"/>
      <c r="C73" s="710">
        <v>3697000</v>
      </c>
      <c r="D73" s="710">
        <v>17197285</v>
      </c>
      <c r="E73" s="710">
        <v>1318729.45</v>
      </c>
      <c r="F73" s="710"/>
      <c r="G73" s="711">
        <f t="shared" si="2"/>
        <v>0.3567025831755477</v>
      </c>
      <c r="H73" s="711">
        <f t="shared" si="3"/>
        <v>0</v>
      </c>
    </row>
    <row r="74" spans="1:8" s="54" customFormat="1" ht="14.1" customHeight="1">
      <c r="A74" s="722"/>
      <c r="B74" s="723">
        <v>306013060</v>
      </c>
      <c r="C74" s="724">
        <v>3697000</v>
      </c>
      <c r="D74" s="724">
        <v>0</v>
      </c>
      <c r="E74" s="724">
        <v>1318729.45</v>
      </c>
      <c r="F74" s="724"/>
      <c r="G74" s="721"/>
      <c r="H74" s="721"/>
    </row>
    <row r="75" spans="1:8" s="54" customFormat="1" ht="14.1" customHeight="1">
      <c r="A75" s="722"/>
      <c r="B75" s="723">
        <v>306023060</v>
      </c>
      <c r="C75" s="724">
        <v>0</v>
      </c>
      <c r="D75" s="724">
        <v>17197285</v>
      </c>
      <c r="E75" s="724">
        <v>0</v>
      </c>
      <c r="F75" s="724">
        <v>0</v>
      </c>
      <c r="G75" s="721"/>
      <c r="H75" s="721">
        <f t="shared" si="3"/>
        <v>0</v>
      </c>
    </row>
    <row r="76" spans="1:8" s="54" customFormat="1" ht="14.1" customHeight="1">
      <c r="A76" s="708">
        <v>307003066</v>
      </c>
      <c r="B76" s="709"/>
      <c r="C76" s="710">
        <v>5961607</v>
      </c>
      <c r="D76" s="710">
        <v>468672229</v>
      </c>
      <c r="E76" s="710">
        <v>584441.4</v>
      </c>
      <c r="F76" s="710">
        <v>24558229.399999999</v>
      </c>
      <c r="G76" s="711">
        <f t="shared" si="2"/>
        <v>9.803420453579044E-2</v>
      </c>
      <c r="H76" s="711">
        <f t="shared" si="3"/>
        <v>5.2399583078347911E-2</v>
      </c>
    </row>
    <row r="77" spans="1:8" s="54" customFormat="1" ht="14.1" customHeight="1">
      <c r="A77" s="722"/>
      <c r="B77" s="723">
        <v>307013060</v>
      </c>
      <c r="C77" s="724">
        <v>5961607</v>
      </c>
      <c r="D77" s="724">
        <v>468672229</v>
      </c>
      <c r="E77" s="724">
        <v>584441.4</v>
      </c>
      <c r="F77" s="724">
        <v>24558229.399999999</v>
      </c>
      <c r="G77" s="721"/>
      <c r="H77" s="721"/>
    </row>
    <row r="78" spans="1:8" s="54" customFormat="1" ht="14.1" customHeight="1">
      <c r="A78" s="729"/>
      <c r="B78" s="730"/>
      <c r="C78" s="731">
        <v>115496097</v>
      </c>
      <c r="D78" s="731">
        <v>630470390</v>
      </c>
      <c r="E78" s="731">
        <v>58780790.950000003</v>
      </c>
      <c r="F78" s="731">
        <v>87423000.700000003</v>
      </c>
      <c r="G78" s="732">
        <f t="shared" si="2"/>
        <v>0.50894179523659577</v>
      </c>
      <c r="H78" s="732">
        <f t="shared" si="3"/>
        <v>0.1386631348381008</v>
      </c>
    </row>
    <row r="79" spans="1:8" s="54" customFormat="1" ht="14.1" customHeight="1">
      <c r="A79" s="706" t="s">
        <v>2990</v>
      </c>
      <c r="B79" s="706"/>
      <c r="G79" s="721"/>
      <c r="H79" s="721"/>
    </row>
    <row r="80" spans="1:8" s="54" customFormat="1" ht="14.1" customHeight="1">
      <c r="A80" s="708">
        <v>903003067</v>
      </c>
      <c r="B80" s="709"/>
      <c r="C80" s="710">
        <v>11220000</v>
      </c>
      <c r="D80" s="710">
        <v>2500000</v>
      </c>
      <c r="E80" s="710">
        <v>3788050</v>
      </c>
      <c r="F80" s="710"/>
      <c r="G80" s="711">
        <f t="shared" si="2"/>
        <v>0.33761586452762921</v>
      </c>
      <c r="H80" s="711">
        <f t="shared" si="3"/>
        <v>0</v>
      </c>
    </row>
    <row r="81" spans="1:8" s="54" customFormat="1" ht="14.1" customHeight="1">
      <c r="A81" s="722"/>
      <c r="B81" s="723">
        <v>903013060</v>
      </c>
      <c r="C81" s="734">
        <v>0</v>
      </c>
      <c r="D81" s="734">
        <v>0</v>
      </c>
      <c r="E81" s="734">
        <v>0</v>
      </c>
      <c r="F81" s="734"/>
      <c r="G81" s="721"/>
      <c r="H81" s="721"/>
    </row>
    <row r="82" spans="1:8" s="54" customFormat="1" ht="14.1" customHeight="1">
      <c r="A82" s="722"/>
      <c r="B82" s="723">
        <v>903023060</v>
      </c>
      <c r="C82" s="724">
        <v>5220000</v>
      </c>
      <c r="D82" s="724">
        <v>2500000</v>
      </c>
      <c r="E82" s="724">
        <v>1286750</v>
      </c>
      <c r="F82" s="724"/>
      <c r="G82" s="721"/>
      <c r="H82" s="721"/>
    </row>
    <row r="83" spans="1:8" s="54" customFormat="1" ht="14.1" customHeight="1">
      <c r="A83" s="722"/>
      <c r="B83" s="723">
        <v>903033060</v>
      </c>
      <c r="C83" s="724">
        <v>6000000</v>
      </c>
      <c r="D83" s="724"/>
      <c r="E83" s="724">
        <v>2501300</v>
      </c>
      <c r="F83" s="724"/>
      <c r="G83" s="721"/>
      <c r="H83" s="721"/>
    </row>
    <row r="84" spans="1:8" s="54" customFormat="1" ht="14.1" customHeight="1">
      <c r="A84" s="708">
        <v>904003067</v>
      </c>
      <c r="B84" s="709"/>
      <c r="C84" s="710">
        <v>13510000</v>
      </c>
      <c r="D84" s="710"/>
      <c r="E84" s="710">
        <v>1230000</v>
      </c>
      <c r="F84" s="710"/>
      <c r="G84" s="711">
        <f t="shared" si="2"/>
        <v>9.1043671354552186E-2</v>
      </c>
      <c r="H84" s="711"/>
    </row>
    <row r="85" spans="1:8" s="54" customFormat="1" ht="14.1" customHeight="1">
      <c r="A85" s="722"/>
      <c r="B85" s="723">
        <v>904013060</v>
      </c>
      <c r="C85" s="724">
        <v>13510000</v>
      </c>
      <c r="D85" s="724"/>
      <c r="E85" s="724">
        <v>1230000</v>
      </c>
      <c r="F85" s="724"/>
      <c r="G85" s="721"/>
      <c r="H85" s="721"/>
    </row>
    <row r="86" spans="1:8" s="54" customFormat="1" ht="14.1" customHeight="1">
      <c r="A86" s="708">
        <v>905003067</v>
      </c>
      <c r="B86" s="709"/>
      <c r="C86" s="710">
        <v>9710000</v>
      </c>
      <c r="D86" s="710">
        <v>175000000</v>
      </c>
      <c r="E86" s="710">
        <v>1662628</v>
      </c>
      <c r="F86" s="710">
        <v>129693275</v>
      </c>
      <c r="G86" s="711">
        <f t="shared" si="2"/>
        <v>0.17122842430484037</v>
      </c>
      <c r="H86" s="711">
        <f t="shared" si="3"/>
        <v>0.74110442857142855</v>
      </c>
    </row>
    <row r="87" spans="1:8" s="54" customFormat="1" ht="14.1" customHeight="1">
      <c r="A87" s="722"/>
      <c r="B87" s="723">
        <v>905013060</v>
      </c>
      <c r="C87" s="724">
        <v>9710000</v>
      </c>
      <c r="E87" s="724">
        <v>1662628</v>
      </c>
      <c r="G87" s="721"/>
      <c r="H87" s="721"/>
    </row>
    <row r="88" spans="1:8" s="54" customFormat="1" ht="14.1" customHeight="1">
      <c r="A88" s="722"/>
      <c r="B88" s="723">
        <v>905023060</v>
      </c>
      <c r="C88" s="724">
        <v>0</v>
      </c>
      <c r="D88" s="724">
        <v>175000000</v>
      </c>
      <c r="E88" s="724"/>
      <c r="F88" s="724">
        <v>129693275</v>
      </c>
      <c r="G88" s="721"/>
      <c r="H88" s="721"/>
    </row>
    <row r="89" spans="1:8" s="54" customFormat="1" ht="14.1" customHeight="1">
      <c r="A89" s="708">
        <v>906003067</v>
      </c>
      <c r="B89" s="709"/>
      <c r="C89" s="710">
        <v>91684863</v>
      </c>
      <c r="D89" s="710">
        <v>126610942</v>
      </c>
      <c r="E89" s="710">
        <v>59655239.350000001</v>
      </c>
      <c r="F89" s="710">
        <v>79252077.700000003</v>
      </c>
      <c r="G89" s="711">
        <f t="shared" si="2"/>
        <v>0.65065527065247397</v>
      </c>
      <c r="H89" s="711">
        <f t="shared" si="3"/>
        <v>0.62594967265941359</v>
      </c>
    </row>
    <row r="90" spans="1:8" s="54" customFormat="1" ht="14.1" customHeight="1">
      <c r="A90" s="722"/>
      <c r="B90" s="723">
        <v>906013060</v>
      </c>
      <c r="C90" s="724">
        <v>39180227</v>
      </c>
      <c r="D90" s="724"/>
      <c r="E90" s="724">
        <v>28866416.100000001</v>
      </c>
      <c r="F90" s="724"/>
      <c r="G90" s="721"/>
      <c r="H90" s="721"/>
    </row>
    <row r="91" spans="1:8" s="54" customFormat="1" ht="14.1" customHeight="1">
      <c r="A91" s="722"/>
      <c r="B91" s="723">
        <v>906023060</v>
      </c>
      <c r="C91" s="724">
        <v>52504636</v>
      </c>
      <c r="D91" s="724">
        <v>126610942</v>
      </c>
      <c r="E91" s="724">
        <v>30788823.25</v>
      </c>
      <c r="F91" s="724">
        <v>79252077.700000003</v>
      </c>
      <c r="G91" s="721"/>
      <c r="H91" s="721"/>
    </row>
    <row r="92" spans="1:8" s="54" customFormat="1" ht="14.1" customHeight="1">
      <c r="A92" s="712"/>
      <c r="B92" s="730"/>
      <c r="C92" s="731">
        <v>126124863</v>
      </c>
      <c r="D92" s="731">
        <v>304110942</v>
      </c>
      <c r="E92" s="731">
        <v>66335917.350000001</v>
      </c>
      <c r="F92" s="731">
        <v>208945352.69999999</v>
      </c>
      <c r="G92" s="732">
        <f t="shared" si="2"/>
        <v>0.52595432630915917</v>
      </c>
      <c r="H92" s="732">
        <f t="shared" si="3"/>
        <v>0.68706949945918083</v>
      </c>
    </row>
    <row r="93" spans="1:8" s="54" customFormat="1" ht="14.1" customHeight="1">
      <c r="A93" s="706" t="s">
        <v>2991</v>
      </c>
      <c r="B93" s="706"/>
      <c r="C93" s="706"/>
      <c r="G93" s="721"/>
      <c r="H93" s="721"/>
    </row>
    <row r="94" spans="1:8" s="54" customFormat="1" ht="14.1" customHeight="1">
      <c r="A94" s="708">
        <v>702003068</v>
      </c>
      <c r="B94" s="709"/>
      <c r="C94" s="710">
        <v>7044400</v>
      </c>
      <c r="D94" s="710"/>
      <c r="E94" s="710">
        <v>450000</v>
      </c>
      <c r="F94" s="710"/>
      <c r="G94" s="711">
        <f t="shared" si="2"/>
        <v>6.3880529214695364E-2</v>
      </c>
      <c r="H94" s="711"/>
    </row>
    <row r="95" spans="1:8" s="54" customFormat="1" ht="14.1" customHeight="1">
      <c r="A95" s="712"/>
      <c r="B95" s="713">
        <v>702013060</v>
      </c>
      <c r="C95" s="714">
        <v>7044400</v>
      </c>
      <c r="D95" s="714"/>
      <c r="E95" s="714">
        <v>450000</v>
      </c>
      <c r="F95" s="714"/>
      <c r="G95" s="721"/>
      <c r="H95" s="721"/>
    </row>
    <row r="96" spans="1:8" s="54" customFormat="1" ht="14.1" customHeight="1">
      <c r="A96" s="708">
        <v>704003068</v>
      </c>
      <c r="B96" s="709"/>
      <c r="C96" s="710">
        <v>150763028</v>
      </c>
      <c r="D96" s="710"/>
      <c r="E96" s="710">
        <v>79759007.099999994</v>
      </c>
      <c r="F96" s="710"/>
      <c r="G96" s="711">
        <f t="shared" si="2"/>
        <v>0.52903558755797875</v>
      </c>
      <c r="H96" s="711"/>
    </row>
    <row r="97" spans="1:8" s="54" customFormat="1" ht="14.1" customHeight="1">
      <c r="A97" s="712"/>
      <c r="B97" s="713">
        <v>704013060</v>
      </c>
      <c r="C97" s="714">
        <v>74462091</v>
      </c>
      <c r="D97" s="714"/>
      <c r="E97" s="714">
        <v>57446433.200000003</v>
      </c>
      <c r="F97" s="714"/>
      <c r="G97" s="721"/>
      <c r="H97" s="721"/>
    </row>
    <row r="98" spans="1:8" s="54" customFormat="1" ht="14.1" customHeight="1">
      <c r="A98" s="712"/>
      <c r="B98" s="713">
        <v>704043060</v>
      </c>
      <c r="C98" s="714">
        <v>76300937</v>
      </c>
      <c r="D98" s="714"/>
      <c r="E98" s="714">
        <v>22312573.899999999</v>
      </c>
      <c r="F98" s="714"/>
      <c r="G98" s="721"/>
      <c r="H98" s="721"/>
    </row>
    <row r="99" spans="1:8" s="54" customFormat="1" ht="14.1" customHeight="1">
      <c r="A99" s="708">
        <v>707003068</v>
      </c>
      <c r="B99" s="709"/>
      <c r="C99" s="710">
        <v>6160000</v>
      </c>
      <c r="D99" s="710"/>
      <c r="E99" s="710">
        <v>2565600</v>
      </c>
      <c r="F99" s="710"/>
      <c r="G99" s="711">
        <f t="shared" si="2"/>
        <v>0.41649350649350647</v>
      </c>
      <c r="H99" s="711"/>
    </row>
    <row r="100" spans="1:8" s="54" customFormat="1" ht="14.1" customHeight="1">
      <c r="A100" s="712"/>
      <c r="B100" s="713">
        <v>707033060</v>
      </c>
      <c r="C100" s="714">
        <v>6160000</v>
      </c>
      <c r="D100" s="714"/>
      <c r="E100" s="714">
        <v>2565600</v>
      </c>
      <c r="F100" s="714"/>
      <c r="G100" s="721"/>
      <c r="H100" s="721"/>
    </row>
    <row r="101" spans="1:8" s="54" customFormat="1" ht="14.1" customHeight="1">
      <c r="A101" s="729"/>
      <c r="B101" s="730"/>
      <c r="C101" s="731">
        <v>163967428</v>
      </c>
      <c r="D101" s="736"/>
      <c r="E101" s="731">
        <v>82774607.099999994</v>
      </c>
      <c r="F101" s="731"/>
      <c r="G101" s="732">
        <f t="shared" si="2"/>
        <v>0.50482347689200802</v>
      </c>
      <c r="H101" s="732"/>
    </row>
    <row r="102" spans="1:8" s="54" customFormat="1" ht="14.1" customHeight="1">
      <c r="A102" s="706" t="s">
        <v>2992</v>
      </c>
      <c r="B102" s="706"/>
      <c r="G102" s="721"/>
      <c r="H102" s="721"/>
    </row>
    <row r="103" spans="1:8" s="54" customFormat="1" ht="14.1" customHeight="1">
      <c r="A103" s="708">
        <v>501003069</v>
      </c>
      <c r="B103" s="709"/>
      <c r="C103" s="710">
        <v>51182500</v>
      </c>
      <c r="D103" s="710">
        <v>59843056</v>
      </c>
      <c r="E103" s="710">
        <v>3438794</v>
      </c>
      <c r="F103" s="710"/>
      <c r="G103" s="711">
        <f t="shared" si="2"/>
        <v>6.7186909588238169E-2</v>
      </c>
      <c r="H103" s="711">
        <f t="shared" si="3"/>
        <v>0</v>
      </c>
    </row>
    <row r="104" spans="1:8" s="54" customFormat="1" ht="14.1" customHeight="1">
      <c r="A104" s="722"/>
      <c r="B104" s="723">
        <v>501013060</v>
      </c>
      <c r="C104" s="724">
        <v>51182500</v>
      </c>
      <c r="D104" s="724">
        <v>59843056</v>
      </c>
      <c r="E104" s="724">
        <v>3438794</v>
      </c>
      <c r="F104" s="724"/>
      <c r="G104" s="721"/>
      <c r="H104" s="721"/>
    </row>
    <row r="105" spans="1:8" s="54" customFormat="1" ht="14.1" customHeight="1">
      <c r="A105" s="708">
        <v>502003069</v>
      </c>
      <c r="B105" s="709"/>
      <c r="C105" s="710">
        <v>738849885</v>
      </c>
      <c r="D105" s="710">
        <v>271128481</v>
      </c>
      <c r="E105" s="710">
        <v>515383396.60000002</v>
      </c>
      <c r="F105" s="710">
        <v>185217961.80000001</v>
      </c>
      <c r="G105" s="711">
        <f t="shared" si="2"/>
        <v>0.69754818544771113</v>
      </c>
      <c r="H105" s="711">
        <f t="shared" si="3"/>
        <v>0.68313723854042474</v>
      </c>
    </row>
    <row r="106" spans="1:8" s="54" customFormat="1" ht="14.1" customHeight="1">
      <c r="A106" s="722"/>
      <c r="B106" s="723">
        <v>502013060</v>
      </c>
      <c r="C106" s="724">
        <v>93366173</v>
      </c>
      <c r="D106" s="724">
        <v>271128481</v>
      </c>
      <c r="E106" s="724">
        <v>55314650</v>
      </c>
      <c r="F106" s="724">
        <v>185217961.80000001</v>
      </c>
      <c r="G106" s="721"/>
      <c r="H106" s="721"/>
    </row>
    <row r="107" spans="1:8" s="54" customFormat="1" ht="14.1" customHeight="1">
      <c r="A107" s="722"/>
      <c r="B107" s="723">
        <v>502023060</v>
      </c>
      <c r="C107" s="724">
        <v>645483712</v>
      </c>
      <c r="D107" s="724"/>
      <c r="E107" s="724">
        <v>460068746.60000002</v>
      </c>
      <c r="F107" s="724"/>
      <c r="G107" s="721"/>
      <c r="H107" s="721"/>
    </row>
    <row r="108" spans="1:8" s="54" customFormat="1" ht="14.1" customHeight="1">
      <c r="A108" s="708">
        <v>503003069</v>
      </c>
      <c r="B108" s="709"/>
      <c r="C108" s="710">
        <v>13350000</v>
      </c>
      <c r="D108" s="710">
        <v>96418824</v>
      </c>
      <c r="E108" s="710">
        <v>840110</v>
      </c>
      <c r="F108" s="710">
        <v>20000000</v>
      </c>
      <c r="G108" s="711">
        <f t="shared" si="2"/>
        <v>6.2929588014981275E-2</v>
      </c>
      <c r="H108" s="711">
        <f t="shared" si="3"/>
        <v>0.20742837518947546</v>
      </c>
    </row>
    <row r="109" spans="1:8" s="54" customFormat="1" ht="14.1" customHeight="1">
      <c r="A109" s="722"/>
      <c r="B109" s="723">
        <v>503013060</v>
      </c>
      <c r="C109" s="724">
        <v>13350000</v>
      </c>
      <c r="E109" s="724">
        <v>840110</v>
      </c>
      <c r="F109" s="724"/>
      <c r="G109" s="721"/>
      <c r="H109" s="721"/>
    </row>
    <row r="110" spans="1:8" s="54" customFormat="1" ht="14.1" customHeight="1">
      <c r="A110" s="722"/>
      <c r="B110" s="723">
        <v>503023060</v>
      </c>
      <c r="C110" s="724"/>
      <c r="D110" s="724">
        <v>96418824</v>
      </c>
      <c r="E110" s="724"/>
      <c r="F110" s="724">
        <v>20000000</v>
      </c>
      <c r="G110" s="721"/>
      <c r="H110" s="721"/>
    </row>
    <row r="111" spans="1:8" s="54" customFormat="1" ht="14.1" customHeight="1">
      <c r="A111" s="708">
        <v>504003069</v>
      </c>
      <c r="B111" s="709"/>
      <c r="C111" s="710">
        <v>500000000</v>
      </c>
      <c r="E111" s="710">
        <v>220000000</v>
      </c>
      <c r="F111" s="710"/>
      <c r="G111" s="711">
        <f t="shared" si="2"/>
        <v>0.44</v>
      </c>
      <c r="H111" s="711"/>
    </row>
    <row r="112" spans="1:8" s="54" customFormat="1" ht="14.1" customHeight="1">
      <c r="A112" s="722"/>
      <c r="B112" s="723">
        <v>504013060</v>
      </c>
      <c r="C112" s="724">
        <v>500000000</v>
      </c>
      <c r="D112" s="724"/>
      <c r="E112" s="724">
        <v>220000000</v>
      </c>
      <c r="F112" s="724"/>
      <c r="G112" s="721"/>
      <c r="H112" s="721"/>
    </row>
    <row r="113" spans="1:8" s="54" customFormat="1" ht="14.1" customHeight="1">
      <c r="A113" s="729"/>
      <c r="B113" s="730"/>
      <c r="C113" s="731">
        <v>1303382385</v>
      </c>
      <c r="D113" s="731">
        <v>427390361</v>
      </c>
      <c r="E113" s="731">
        <v>739662300.60000002</v>
      </c>
      <c r="F113" s="731">
        <v>205217961.80000001</v>
      </c>
      <c r="G113" s="732">
        <f t="shared" si="2"/>
        <v>0.56749447369583716</v>
      </c>
      <c r="H113" s="732">
        <f t="shared" si="3"/>
        <v>0.48016516170330759</v>
      </c>
    </row>
    <row r="114" spans="1:8" s="54" customFormat="1" ht="14.1" customHeight="1">
      <c r="A114" s="706" t="s">
        <v>2993</v>
      </c>
      <c r="B114" s="706"/>
      <c r="C114" s="706"/>
      <c r="G114" s="721"/>
      <c r="H114" s="721"/>
    </row>
    <row r="115" spans="1:8" s="54" customFormat="1" ht="14.1" customHeight="1">
      <c r="A115" s="708">
        <v>1001003070</v>
      </c>
      <c r="B115" s="709"/>
      <c r="C115" s="710"/>
      <c r="D115" s="710">
        <v>170802454</v>
      </c>
      <c r="E115" s="701"/>
      <c r="F115" s="710">
        <v>9328380</v>
      </c>
      <c r="G115" s="711"/>
      <c r="H115" s="711">
        <f t="shared" si="3"/>
        <v>5.4615023271269859E-2</v>
      </c>
    </row>
    <row r="116" spans="1:8" s="54" customFormat="1" ht="14.1" customHeight="1">
      <c r="A116" s="722"/>
      <c r="B116" s="723">
        <v>1001023060</v>
      </c>
      <c r="C116" s="724"/>
      <c r="D116" s="724">
        <v>49535000</v>
      </c>
      <c r="E116" s="737"/>
      <c r="F116" s="734">
        <v>0</v>
      </c>
      <c r="G116" s="721"/>
      <c r="H116" s="721"/>
    </row>
    <row r="117" spans="1:8" s="54" customFormat="1" ht="14.1" customHeight="1">
      <c r="A117" s="722"/>
      <c r="B117" s="723">
        <v>1001033060</v>
      </c>
      <c r="C117" s="724"/>
      <c r="D117" s="724">
        <v>59932454</v>
      </c>
      <c r="E117" s="737"/>
      <c r="F117" s="724">
        <v>6328380</v>
      </c>
      <c r="G117" s="721"/>
      <c r="H117" s="721"/>
    </row>
    <row r="118" spans="1:8" s="54" customFormat="1" ht="14.1" customHeight="1">
      <c r="A118" s="722"/>
      <c r="B118" s="723">
        <v>1001043060</v>
      </c>
      <c r="C118" s="724"/>
      <c r="D118" s="724">
        <v>49000000</v>
      </c>
      <c r="E118" s="737"/>
      <c r="F118" s="734">
        <v>0</v>
      </c>
      <c r="G118" s="721"/>
      <c r="H118" s="721"/>
    </row>
    <row r="119" spans="1:8" s="54" customFormat="1" ht="14.1" customHeight="1">
      <c r="A119" s="722"/>
      <c r="B119" s="723">
        <v>1001063060</v>
      </c>
      <c r="C119" s="724"/>
      <c r="D119" s="724">
        <v>12335000</v>
      </c>
      <c r="E119" s="737"/>
      <c r="F119" s="724">
        <v>3000000</v>
      </c>
      <c r="G119" s="721"/>
      <c r="H119" s="721"/>
    </row>
    <row r="120" spans="1:8" s="54" customFormat="1" ht="14.1" customHeight="1">
      <c r="A120" s="708">
        <v>1002003070</v>
      </c>
      <c r="B120" s="709"/>
      <c r="C120" s="710">
        <v>143291246</v>
      </c>
      <c r="D120" s="717">
        <v>1764737498</v>
      </c>
      <c r="E120" s="710">
        <v>85770939.299999997</v>
      </c>
      <c r="F120" s="710">
        <v>596379846.04999995</v>
      </c>
      <c r="G120" s="711">
        <f t="shared" si="2"/>
        <v>0.59857766398374401</v>
      </c>
      <c r="H120" s="711">
        <f t="shared" si="3"/>
        <v>0.33794252500776178</v>
      </c>
    </row>
    <row r="121" spans="1:8" s="54" customFormat="1" ht="14.1" customHeight="1">
      <c r="A121" s="722"/>
      <c r="B121" s="723">
        <v>1002013060</v>
      </c>
      <c r="C121" s="724">
        <v>47819744</v>
      </c>
      <c r="D121" s="724"/>
      <c r="E121" s="724">
        <v>34825836.299999997</v>
      </c>
      <c r="F121" s="724"/>
      <c r="G121" s="721"/>
      <c r="H121" s="721"/>
    </row>
    <row r="122" spans="1:8" s="54" customFormat="1" ht="14.1" customHeight="1">
      <c r="A122" s="722"/>
      <c r="B122" s="723">
        <v>1002023060</v>
      </c>
      <c r="C122" s="724">
        <v>95471502</v>
      </c>
      <c r="D122" s="724">
        <v>1764737498</v>
      </c>
      <c r="E122" s="724">
        <v>50945103</v>
      </c>
      <c r="F122" s="724">
        <v>596379846.04999995</v>
      </c>
      <c r="G122" s="721"/>
      <c r="H122" s="721"/>
    </row>
    <row r="123" spans="1:8" s="54" customFormat="1" ht="14.1" customHeight="1">
      <c r="A123" s="729"/>
      <c r="B123" s="730"/>
      <c r="C123" s="731">
        <v>143291246</v>
      </c>
      <c r="D123" s="731">
        <v>1935539952</v>
      </c>
      <c r="E123" s="731">
        <v>85770939.299999997</v>
      </c>
      <c r="F123" s="731">
        <v>605708226.04999995</v>
      </c>
      <c r="G123" s="732">
        <f t="shared" ref="G123:G173" si="4">E123/C123</f>
        <v>0.59857766398374401</v>
      </c>
      <c r="H123" s="732">
        <f t="shared" si="3"/>
        <v>0.31294018262145379</v>
      </c>
    </row>
    <row r="124" spans="1:8" s="54" customFormat="1" ht="14.1" customHeight="1">
      <c r="A124" s="706" t="s">
        <v>2994</v>
      </c>
      <c r="B124" s="706"/>
      <c r="C124" s="706"/>
      <c r="G124" s="721"/>
      <c r="H124" s="721"/>
    </row>
    <row r="125" spans="1:8" s="54" customFormat="1" ht="14.1" customHeight="1">
      <c r="A125" s="708">
        <v>202003071</v>
      </c>
      <c r="B125" s="718"/>
      <c r="C125" s="62"/>
      <c r="D125" s="719">
        <v>410222044</v>
      </c>
      <c r="E125" s="714"/>
      <c r="F125" s="714"/>
      <c r="G125" s="711"/>
      <c r="H125" s="711">
        <f t="shared" ref="H125:H175" si="5">F125/D125</f>
        <v>0</v>
      </c>
    </row>
    <row r="126" spans="1:8" s="54" customFormat="1" ht="14.1" customHeight="1">
      <c r="A126" s="722"/>
      <c r="B126" s="738">
        <v>202013060</v>
      </c>
      <c r="C126" s="62"/>
      <c r="D126" s="739">
        <v>410222044</v>
      </c>
      <c r="E126" s="724"/>
      <c r="F126" s="724"/>
      <c r="G126" s="721"/>
      <c r="H126" s="721"/>
    </row>
    <row r="127" spans="1:8" s="54" customFormat="1" ht="14.1" customHeight="1">
      <c r="A127" s="708">
        <v>203003071</v>
      </c>
      <c r="B127" s="718"/>
      <c r="C127" s="62"/>
      <c r="D127" s="719">
        <v>1500000</v>
      </c>
      <c r="E127" s="715"/>
      <c r="F127" s="715"/>
      <c r="G127" s="711"/>
      <c r="H127" s="711">
        <f t="shared" si="5"/>
        <v>0</v>
      </c>
    </row>
    <row r="128" spans="1:8" s="54" customFormat="1" ht="14.1" customHeight="1">
      <c r="A128" s="722"/>
      <c r="B128" s="738">
        <v>203013060</v>
      </c>
      <c r="C128" s="62"/>
      <c r="D128" s="739">
        <v>1500000</v>
      </c>
      <c r="E128" s="737"/>
      <c r="F128" s="737"/>
      <c r="G128" s="721"/>
      <c r="H128" s="721"/>
    </row>
    <row r="129" spans="1:8" s="54" customFormat="1" ht="14.1" customHeight="1">
      <c r="A129" s="708">
        <v>305003071</v>
      </c>
      <c r="B129" s="709"/>
      <c r="C129" s="720">
        <v>180678096</v>
      </c>
      <c r="D129" s="710">
        <v>667190677</v>
      </c>
      <c r="E129" s="710">
        <v>110788994.75</v>
      </c>
      <c r="F129" s="710">
        <v>403436563.75</v>
      </c>
      <c r="G129" s="711">
        <f t="shared" si="4"/>
        <v>0.61318442690474229</v>
      </c>
      <c r="H129" s="711">
        <f t="shared" si="5"/>
        <v>0.60467955811978469</v>
      </c>
    </row>
    <row r="130" spans="1:8" s="54" customFormat="1" ht="14.1" customHeight="1">
      <c r="A130" s="722"/>
      <c r="B130" s="723">
        <v>305013060</v>
      </c>
      <c r="C130" s="724">
        <v>57482129</v>
      </c>
      <c r="D130" s="724"/>
      <c r="E130" s="724">
        <v>50268296.100000001</v>
      </c>
      <c r="F130" s="724"/>
      <c r="G130" s="721"/>
      <c r="H130" s="721"/>
    </row>
    <row r="131" spans="1:8" s="54" customFormat="1" ht="14.1" customHeight="1">
      <c r="A131" s="722"/>
      <c r="B131" s="723">
        <v>305023060</v>
      </c>
      <c r="C131" s="724">
        <v>123195967</v>
      </c>
      <c r="D131" s="724">
        <v>667190677</v>
      </c>
      <c r="E131" s="724">
        <v>60520698.649999999</v>
      </c>
      <c r="F131" s="724">
        <v>403436563.75</v>
      </c>
      <c r="G131" s="721"/>
      <c r="H131" s="721"/>
    </row>
    <row r="132" spans="1:8" s="54" customFormat="1" ht="14.1" customHeight="1">
      <c r="A132" s="729"/>
      <c r="B132" s="730"/>
      <c r="C132" s="731">
        <v>180678096</v>
      </c>
      <c r="D132" s="731">
        <v>1078912721</v>
      </c>
      <c r="E132" s="731">
        <v>110788994.75</v>
      </c>
      <c r="F132" s="731">
        <v>403436563.75</v>
      </c>
      <c r="G132" s="732">
        <f t="shared" si="4"/>
        <v>0.61318442690474229</v>
      </c>
      <c r="H132" s="732">
        <f t="shared" si="5"/>
        <v>0.37392882287648921</v>
      </c>
    </row>
    <row r="133" spans="1:8" s="54" customFormat="1" ht="14.1" customHeight="1">
      <c r="A133" s="706" t="s">
        <v>2995</v>
      </c>
      <c r="B133" s="706"/>
      <c r="C133" s="706"/>
      <c r="G133" s="721"/>
      <c r="H133" s="721"/>
    </row>
    <row r="134" spans="1:8" s="54" customFormat="1" ht="14.1" customHeight="1">
      <c r="A134" s="708">
        <v>304003072</v>
      </c>
      <c r="B134" s="709"/>
      <c r="C134" s="710">
        <v>4430249</v>
      </c>
      <c r="D134" s="710">
        <v>-21000000</v>
      </c>
      <c r="E134" s="710">
        <v>526005</v>
      </c>
      <c r="F134" s="710"/>
      <c r="G134" s="711">
        <f t="shared" si="4"/>
        <v>0.11873034675929051</v>
      </c>
      <c r="H134" s="711">
        <f t="shared" si="5"/>
        <v>0</v>
      </c>
    </row>
    <row r="135" spans="1:8" s="54" customFormat="1" ht="14.1" customHeight="1">
      <c r="A135" s="722"/>
      <c r="B135" s="723">
        <v>304013060</v>
      </c>
      <c r="C135" s="724">
        <v>4430249</v>
      </c>
      <c r="D135" s="724">
        <v>-21000000</v>
      </c>
      <c r="E135" s="724">
        <v>526005</v>
      </c>
      <c r="F135" s="724"/>
      <c r="G135" s="721"/>
      <c r="H135" s="721"/>
    </row>
    <row r="136" spans="1:8" s="54" customFormat="1" ht="14.1" customHeight="1">
      <c r="A136" s="708">
        <v>305003072</v>
      </c>
      <c r="B136" s="709"/>
      <c r="C136" s="710">
        <v>93805762</v>
      </c>
      <c r="D136" s="710">
        <v>80501688</v>
      </c>
      <c r="E136" s="710">
        <v>69843581.299999997</v>
      </c>
      <c r="F136" s="710">
        <v>19508808.300000001</v>
      </c>
      <c r="G136" s="711">
        <f t="shared" si="4"/>
        <v>0.74455534298628689</v>
      </c>
      <c r="H136" s="711">
        <f t="shared" si="5"/>
        <v>0.24234036309897006</v>
      </c>
    </row>
    <row r="137" spans="1:8" s="54" customFormat="1" ht="14.1" customHeight="1">
      <c r="A137" s="722"/>
      <c r="B137" s="723">
        <v>305013060</v>
      </c>
      <c r="C137" s="724">
        <v>25481817</v>
      </c>
      <c r="D137" s="724"/>
      <c r="E137" s="724">
        <v>19431965.550000001</v>
      </c>
      <c r="F137" s="724">
        <v>19508808.300000001</v>
      </c>
      <c r="G137" s="721"/>
      <c r="H137" s="721"/>
    </row>
    <row r="138" spans="1:8" s="54" customFormat="1" ht="14.1" customHeight="1">
      <c r="A138" s="722"/>
      <c r="B138" s="723">
        <v>305023060</v>
      </c>
      <c r="C138" s="724">
        <v>68323945</v>
      </c>
      <c r="D138" s="724">
        <v>80501688</v>
      </c>
      <c r="E138" s="724">
        <v>50411615.75</v>
      </c>
      <c r="F138" s="724"/>
      <c r="G138" s="721"/>
      <c r="H138" s="721"/>
    </row>
    <row r="139" spans="1:8" s="54" customFormat="1" ht="14.1" customHeight="1">
      <c r="A139" s="708">
        <v>308003072</v>
      </c>
      <c r="B139" s="709"/>
      <c r="C139" s="710">
        <v>7983651</v>
      </c>
      <c r="D139" s="710">
        <v>800000</v>
      </c>
      <c r="E139" s="710">
        <v>318355</v>
      </c>
      <c r="F139" s="710"/>
      <c r="G139" s="711">
        <f t="shared" si="4"/>
        <v>3.9875866317302701E-2</v>
      </c>
      <c r="H139" s="711">
        <f t="shared" si="5"/>
        <v>0</v>
      </c>
    </row>
    <row r="140" spans="1:8" s="54" customFormat="1" ht="14.1" customHeight="1">
      <c r="A140" s="722"/>
      <c r="B140" s="723">
        <v>308013060</v>
      </c>
      <c r="C140" s="724">
        <v>7983651</v>
      </c>
      <c r="D140" s="724">
        <v>800000</v>
      </c>
      <c r="E140" s="724">
        <v>318355</v>
      </c>
      <c r="F140" s="724"/>
      <c r="G140" s="721"/>
      <c r="H140" s="721"/>
    </row>
    <row r="141" spans="1:8" s="54" customFormat="1" ht="14.1" customHeight="1">
      <c r="A141" s="729"/>
      <c r="B141" s="730"/>
      <c r="C141" s="731">
        <v>106219662</v>
      </c>
      <c r="D141" s="731">
        <v>60301688</v>
      </c>
      <c r="E141" s="731">
        <v>70687941.299999997</v>
      </c>
      <c r="F141" s="731">
        <v>19508808.300000001</v>
      </c>
      <c r="G141" s="732">
        <f t="shared" si="4"/>
        <v>0.66548829067070459</v>
      </c>
      <c r="H141" s="732">
        <f t="shared" si="5"/>
        <v>0.32352010278717241</v>
      </c>
    </row>
    <row r="142" spans="1:8" s="54" customFormat="1" ht="14.1" customHeight="1">
      <c r="A142" s="706" t="s">
        <v>2996</v>
      </c>
      <c r="B142" s="706"/>
      <c r="C142" s="706"/>
      <c r="G142" s="711"/>
      <c r="H142" s="711"/>
    </row>
    <row r="143" spans="1:8" s="54" customFormat="1" ht="14.1" customHeight="1">
      <c r="A143" s="708">
        <v>706003073</v>
      </c>
      <c r="B143" s="709"/>
      <c r="C143" s="710">
        <v>85027980</v>
      </c>
      <c r="D143" s="710"/>
      <c r="E143" s="710">
        <v>28356529.550000001</v>
      </c>
      <c r="F143" s="710"/>
      <c r="G143" s="711">
        <f t="shared" si="4"/>
        <v>0.33349645081536688</v>
      </c>
      <c r="H143" s="711"/>
    </row>
    <row r="144" spans="1:8" s="54" customFormat="1" ht="14.1" customHeight="1">
      <c r="A144" s="722"/>
      <c r="B144" s="723">
        <v>706013060</v>
      </c>
      <c r="C144" s="724">
        <v>41009694</v>
      </c>
      <c r="D144" s="724"/>
      <c r="E144" s="724">
        <v>9347231</v>
      </c>
      <c r="F144" s="724"/>
      <c r="G144" s="721"/>
      <c r="H144" s="721"/>
    </row>
    <row r="145" spans="1:8" s="54" customFormat="1" ht="14.1" customHeight="1">
      <c r="A145" s="722"/>
      <c r="B145" s="723">
        <v>706023060</v>
      </c>
      <c r="C145" s="724">
        <v>6000000</v>
      </c>
      <c r="D145" s="724"/>
      <c r="E145" s="724">
        <v>33600</v>
      </c>
      <c r="F145" s="724"/>
      <c r="G145" s="721"/>
      <c r="H145" s="721"/>
    </row>
    <row r="146" spans="1:8" s="54" customFormat="1" ht="14.1" customHeight="1">
      <c r="A146" s="722"/>
      <c r="B146" s="723">
        <v>706043060</v>
      </c>
      <c r="C146" s="724">
        <v>33018286</v>
      </c>
      <c r="D146" s="724"/>
      <c r="E146" s="724">
        <v>18975698.550000001</v>
      </c>
      <c r="F146" s="724"/>
      <c r="G146" s="721"/>
      <c r="H146" s="721"/>
    </row>
    <row r="147" spans="1:8" s="54" customFormat="1" ht="14.1" customHeight="1">
      <c r="A147" s="722"/>
      <c r="B147" s="723">
        <v>706053060</v>
      </c>
      <c r="C147" s="724">
        <v>3000000</v>
      </c>
      <c r="D147" s="724"/>
      <c r="E147" s="734">
        <v>0</v>
      </c>
      <c r="F147" s="724"/>
      <c r="G147" s="721"/>
      <c r="H147" s="721"/>
    </row>
    <row r="148" spans="1:8" s="54" customFormat="1" ht="14.1" customHeight="1">
      <c r="A148" s="722"/>
      <c r="B148" s="723">
        <v>706063060</v>
      </c>
      <c r="C148" s="724">
        <v>2000000</v>
      </c>
      <c r="D148" s="724"/>
      <c r="E148" s="734">
        <v>0</v>
      </c>
      <c r="F148" s="724"/>
      <c r="G148" s="721"/>
      <c r="H148" s="721"/>
    </row>
    <row r="149" spans="1:8" s="54" customFormat="1" ht="14.1" customHeight="1">
      <c r="A149" s="729"/>
      <c r="B149" s="730"/>
      <c r="C149" s="731">
        <v>85027980</v>
      </c>
      <c r="D149" s="731"/>
      <c r="E149" s="736">
        <v>28356529.550000001</v>
      </c>
      <c r="F149" s="731"/>
      <c r="G149" s="732">
        <f t="shared" si="4"/>
        <v>0.33349645081536688</v>
      </c>
      <c r="H149" s="732"/>
    </row>
    <row r="150" spans="1:8" s="54" customFormat="1" ht="14.1" customHeight="1">
      <c r="A150" s="706" t="s">
        <v>2997</v>
      </c>
      <c r="B150" s="706"/>
      <c r="C150" s="706"/>
      <c r="G150" s="711"/>
      <c r="H150" s="711"/>
    </row>
    <row r="151" spans="1:8" s="54" customFormat="1" ht="14.1" customHeight="1">
      <c r="A151" s="708">
        <v>704003074</v>
      </c>
      <c r="B151" s="709"/>
      <c r="C151" s="710">
        <v>281658226</v>
      </c>
      <c r="D151" s="710">
        <v>15096210</v>
      </c>
      <c r="E151" s="710">
        <v>187388694</v>
      </c>
      <c r="F151" s="710"/>
      <c r="G151" s="711">
        <f t="shared" si="4"/>
        <v>0.665305241253632</v>
      </c>
      <c r="H151" s="711">
        <f t="shared" si="5"/>
        <v>0</v>
      </c>
    </row>
    <row r="152" spans="1:8" s="54" customFormat="1" ht="14.1" customHeight="1">
      <c r="A152" s="722"/>
      <c r="B152" s="723">
        <v>704013060</v>
      </c>
      <c r="C152" s="724">
        <v>201176390</v>
      </c>
      <c r="D152" s="724"/>
      <c r="E152" s="724">
        <v>158541377.5</v>
      </c>
      <c r="F152" s="724"/>
      <c r="G152" s="721"/>
      <c r="H152" s="721"/>
    </row>
    <row r="153" spans="1:8" s="54" customFormat="1" ht="14.1" customHeight="1">
      <c r="A153" s="722"/>
      <c r="B153" s="723">
        <v>704043060</v>
      </c>
      <c r="C153" s="724">
        <v>80481836</v>
      </c>
      <c r="D153" s="724">
        <v>15096210</v>
      </c>
      <c r="E153" s="724">
        <v>28847316.5</v>
      </c>
      <c r="F153" s="724"/>
      <c r="G153" s="721"/>
      <c r="H153" s="721"/>
    </row>
    <row r="154" spans="1:8" s="54" customFormat="1" ht="14.1" customHeight="1">
      <c r="A154" s="708">
        <v>708003074</v>
      </c>
      <c r="B154" s="709"/>
      <c r="C154" s="710">
        <v>4301200</v>
      </c>
      <c r="D154" s="710"/>
      <c r="E154" s="710">
        <v>900000</v>
      </c>
      <c r="F154" s="710"/>
      <c r="G154" s="711">
        <f t="shared" si="4"/>
        <v>0.20924393192597415</v>
      </c>
      <c r="H154" s="711"/>
    </row>
    <row r="155" spans="1:8" s="54" customFormat="1" ht="14.1" customHeight="1">
      <c r="A155" s="722"/>
      <c r="B155" s="723">
        <v>708033060</v>
      </c>
      <c r="C155" s="724">
        <v>4301200</v>
      </c>
      <c r="D155" s="724"/>
      <c r="E155" s="724">
        <v>900000</v>
      </c>
      <c r="F155" s="724"/>
      <c r="G155" s="721"/>
      <c r="H155" s="721"/>
    </row>
    <row r="156" spans="1:8" s="54" customFormat="1" ht="14.1" customHeight="1">
      <c r="A156" s="708">
        <v>712003074</v>
      </c>
      <c r="B156" s="709"/>
      <c r="C156" s="710">
        <v>27801000</v>
      </c>
      <c r="D156" s="710"/>
      <c r="E156" s="710">
        <v>5670760.0999999996</v>
      </c>
      <c r="F156" s="710"/>
      <c r="G156" s="711">
        <f t="shared" si="4"/>
        <v>0.20397683896262722</v>
      </c>
      <c r="H156" s="711"/>
    </row>
    <row r="157" spans="1:8" s="54" customFormat="1" ht="14.1" customHeight="1">
      <c r="A157" s="722"/>
      <c r="B157" s="723">
        <v>712013060</v>
      </c>
      <c r="C157" s="724">
        <v>7200000</v>
      </c>
      <c r="D157" s="724"/>
      <c r="E157" s="724">
        <v>1899460</v>
      </c>
      <c r="F157" s="724"/>
      <c r="G157" s="721"/>
      <c r="H157" s="721"/>
    </row>
    <row r="158" spans="1:8" s="54" customFormat="1" ht="14.1" customHeight="1">
      <c r="A158" s="722"/>
      <c r="B158" s="723">
        <v>712023060</v>
      </c>
      <c r="C158" s="724">
        <v>8576000</v>
      </c>
      <c r="D158" s="724"/>
      <c r="E158" s="724">
        <v>1449460</v>
      </c>
      <c r="F158" s="724"/>
      <c r="G158" s="721"/>
      <c r="H158" s="721"/>
    </row>
    <row r="159" spans="1:8" s="54" customFormat="1" ht="14.1" customHeight="1">
      <c r="A159" s="722"/>
      <c r="B159" s="723">
        <v>712033060</v>
      </c>
      <c r="C159" s="724">
        <v>7245000</v>
      </c>
      <c r="D159" s="724"/>
      <c r="E159" s="724">
        <v>1200000</v>
      </c>
      <c r="F159" s="724"/>
      <c r="G159" s="721"/>
      <c r="H159" s="721"/>
    </row>
    <row r="160" spans="1:8" s="54" customFormat="1" ht="14.1" customHeight="1">
      <c r="A160" s="722"/>
      <c r="B160" s="723">
        <v>712043060</v>
      </c>
      <c r="C160" s="724">
        <v>4780000</v>
      </c>
      <c r="D160" s="724"/>
      <c r="E160" s="724">
        <v>1121840.1000000001</v>
      </c>
      <c r="F160" s="724"/>
      <c r="G160" s="721"/>
      <c r="H160" s="721"/>
    </row>
    <row r="161" spans="1:8" s="54" customFormat="1" ht="14.1" customHeight="1">
      <c r="A161" s="708">
        <v>713003074</v>
      </c>
      <c r="B161" s="709"/>
      <c r="C161" s="710">
        <v>6200000</v>
      </c>
      <c r="D161" s="710"/>
      <c r="E161" s="710">
        <v>1200000</v>
      </c>
      <c r="F161" s="710"/>
      <c r="G161" s="711">
        <f t="shared" si="4"/>
        <v>0.19354838709677419</v>
      </c>
      <c r="H161" s="711"/>
    </row>
    <row r="162" spans="1:8" s="54" customFormat="1" ht="14.1" customHeight="1">
      <c r="A162" s="722"/>
      <c r="B162" s="723">
        <v>713013060</v>
      </c>
      <c r="C162" s="724">
        <v>6200000</v>
      </c>
      <c r="D162" s="724"/>
      <c r="E162" s="724">
        <v>1200000</v>
      </c>
      <c r="F162" s="724"/>
      <c r="G162" s="721"/>
      <c r="H162" s="721"/>
    </row>
    <row r="163" spans="1:8" s="54" customFormat="1" ht="14.1" customHeight="1">
      <c r="A163" s="708">
        <v>714003074</v>
      </c>
      <c r="B163" s="709"/>
      <c r="C163" s="710">
        <v>6048247</v>
      </c>
      <c r="D163" s="710"/>
      <c r="E163" s="716">
        <v>0</v>
      </c>
      <c r="F163" s="710"/>
      <c r="G163" s="711">
        <f t="shared" si="4"/>
        <v>0</v>
      </c>
      <c r="H163" s="711"/>
    </row>
    <row r="164" spans="1:8" s="54" customFormat="1" ht="14.1" customHeight="1">
      <c r="A164" s="722"/>
      <c r="B164" s="723">
        <v>714013060</v>
      </c>
      <c r="C164" s="724">
        <v>6048247</v>
      </c>
      <c r="D164" s="724"/>
      <c r="E164" s="734">
        <v>0</v>
      </c>
      <c r="F164" s="724"/>
      <c r="G164" s="721"/>
      <c r="H164" s="721"/>
    </row>
    <row r="165" spans="1:8" s="54" customFormat="1" ht="14.1" customHeight="1">
      <c r="A165" s="729"/>
      <c r="B165" s="730"/>
      <c r="C165" s="731">
        <v>326008673</v>
      </c>
      <c r="D165" s="731">
        <v>15096210</v>
      </c>
      <c r="E165" s="731">
        <v>195159454.09999999</v>
      </c>
      <c r="F165" s="731"/>
      <c r="G165" s="732">
        <f t="shared" si="4"/>
        <v>0.59863270600779384</v>
      </c>
      <c r="H165" s="732">
        <f t="shared" si="5"/>
        <v>0</v>
      </c>
    </row>
    <row r="166" spans="1:8" s="54" customFormat="1" ht="14.1" customHeight="1">
      <c r="A166" s="706" t="s">
        <v>2998</v>
      </c>
      <c r="B166" s="706"/>
      <c r="C166" s="706"/>
      <c r="G166" s="711"/>
      <c r="H166" s="711"/>
    </row>
    <row r="167" spans="1:8" s="54" customFormat="1" ht="14.1" customHeight="1">
      <c r="A167" s="708">
        <v>102003075</v>
      </c>
      <c r="B167" s="709"/>
      <c r="C167" s="710">
        <v>44500202</v>
      </c>
      <c r="D167" s="710"/>
      <c r="E167" s="710">
        <v>6731587</v>
      </c>
      <c r="F167" s="710"/>
      <c r="G167" s="711">
        <f t="shared" si="4"/>
        <v>0.15127093130948036</v>
      </c>
      <c r="H167" s="711"/>
    </row>
    <row r="168" spans="1:8" s="54" customFormat="1" ht="14.1" customHeight="1">
      <c r="A168" s="722"/>
      <c r="B168" s="723">
        <v>102053060</v>
      </c>
      <c r="C168" s="724">
        <v>44500202</v>
      </c>
      <c r="D168" s="724"/>
      <c r="E168" s="724">
        <v>6731587</v>
      </c>
      <c r="F168" s="724"/>
      <c r="G168" s="721"/>
      <c r="H168" s="721"/>
    </row>
    <row r="169" spans="1:8" s="54" customFormat="1" ht="14.1" customHeight="1">
      <c r="A169" s="708">
        <v>111003075</v>
      </c>
      <c r="B169" s="709"/>
      <c r="C169" s="716">
        <v>0</v>
      </c>
      <c r="D169" s="733">
        <v>112459627</v>
      </c>
      <c r="E169" s="716">
        <v>0</v>
      </c>
      <c r="F169" s="710">
        <v>57620792.700000003</v>
      </c>
      <c r="G169" s="711"/>
      <c r="H169" s="711">
        <f t="shared" si="5"/>
        <v>0.51236869832406617</v>
      </c>
    </row>
    <row r="170" spans="1:8" s="54" customFormat="1" ht="14.1" customHeight="1">
      <c r="A170" s="722"/>
      <c r="B170" s="723">
        <v>111013060</v>
      </c>
      <c r="C170" s="734">
        <v>0</v>
      </c>
      <c r="D170" s="724">
        <v>112459627</v>
      </c>
      <c r="E170" s="734">
        <v>0</v>
      </c>
      <c r="F170" s="724">
        <v>57620792.700000003</v>
      </c>
      <c r="G170" s="721"/>
      <c r="H170" s="721"/>
    </row>
    <row r="171" spans="1:8" s="54" customFormat="1" ht="14.1" customHeight="1">
      <c r="A171" s="729"/>
      <c r="B171" s="730"/>
      <c r="C171" s="731">
        <v>44500202</v>
      </c>
      <c r="D171" s="731">
        <v>112459627</v>
      </c>
      <c r="E171" s="731">
        <v>6731587</v>
      </c>
      <c r="F171" s="731">
        <v>57620792.700000003</v>
      </c>
      <c r="G171" s="732">
        <f t="shared" si="4"/>
        <v>0.15127093130948036</v>
      </c>
      <c r="H171" s="732">
        <f t="shared" si="5"/>
        <v>0.51236869832406617</v>
      </c>
    </row>
    <row r="172" spans="1:8" s="54" customFormat="1" ht="14.1" customHeight="1">
      <c r="A172" s="706" t="s">
        <v>2999</v>
      </c>
      <c r="B172" s="706"/>
      <c r="C172" s="706"/>
      <c r="G172" s="711"/>
      <c r="H172" s="711"/>
    </row>
    <row r="173" spans="1:8" s="54" customFormat="1" ht="14.1" customHeight="1">
      <c r="A173" s="708">
        <v>102003076</v>
      </c>
      <c r="B173" s="735"/>
      <c r="C173" s="710">
        <v>55432502</v>
      </c>
      <c r="D173" s="710"/>
      <c r="E173" s="710">
        <v>20773997</v>
      </c>
      <c r="F173" s="710"/>
      <c r="G173" s="711">
        <f t="shared" si="4"/>
        <v>0.37476203040591599</v>
      </c>
      <c r="H173" s="711"/>
    </row>
    <row r="174" spans="1:8" s="54" customFormat="1" ht="14.1" customHeight="1">
      <c r="A174" s="722"/>
      <c r="B174" s="723">
        <v>102053060</v>
      </c>
      <c r="C174" s="724">
        <v>55432502</v>
      </c>
      <c r="D174" s="724"/>
      <c r="E174" s="724">
        <v>20773997</v>
      </c>
      <c r="F174" s="724"/>
      <c r="G174" s="721"/>
      <c r="H174" s="721"/>
    </row>
    <row r="175" spans="1:8" s="54" customFormat="1" ht="14.1" customHeight="1">
      <c r="A175" s="708">
        <v>112003076</v>
      </c>
      <c r="B175" s="709"/>
      <c r="C175" s="716">
        <v>0</v>
      </c>
      <c r="D175" s="710">
        <v>118781066</v>
      </c>
      <c r="E175" s="716">
        <v>0</v>
      </c>
      <c r="F175" s="710">
        <v>42025066</v>
      </c>
      <c r="G175" s="711"/>
      <c r="H175" s="711">
        <f t="shared" si="5"/>
        <v>0.35380273485674896</v>
      </c>
    </row>
    <row r="176" spans="1:8" s="54" customFormat="1" ht="14.1" customHeight="1">
      <c r="A176" s="722"/>
      <c r="B176" s="723">
        <v>112013060</v>
      </c>
      <c r="C176" s="734">
        <v>0</v>
      </c>
      <c r="D176" s="724">
        <v>118781066</v>
      </c>
      <c r="E176" s="734">
        <v>0</v>
      </c>
      <c r="F176" s="724">
        <v>42025066</v>
      </c>
      <c r="G176" s="721"/>
      <c r="H176" s="721"/>
    </row>
    <row r="177" spans="1:8" s="54" customFormat="1" ht="14.1" customHeight="1">
      <c r="A177" s="729"/>
      <c r="B177" s="730"/>
      <c r="C177" s="731">
        <v>55432502</v>
      </c>
      <c r="D177" s="731">
        <v>118781066</v>
      </c>
      <c r="E177" s="731">
        <v>20773997</v>
      </c>
      <c r="F177" s="731">
        <v>42025066</v>
      </c>
      <c r="G177" s="732">
        <f t="shared" ref="G177:G205" si="6">E177/C177</f>
        <v>0.37476203040591599</v>
      </c>
      <c r="H177" s="732">
        <f t="shared" ref="H177:H205" si="7">F177/D177</f>
        <v>0.35380273485674896</v>
      </c>
    </row>
    <row r="178" spans="1:8" s="54" customFormat="1" ht="14.1" customHeight="1">
      <c r="A178" s="706" t="s">
        <v>3000</v>
      </c>
      <c r="B178" s="706"/>
      <c r="C178" s="706"/>
      <c r="G178" s="711"/>
      <c r="H178" s="711"/>
    </row>
    <row r="179" spans="1:8" s="54" customFormat="1" ht="14.1" customHeight="1">
      <c r="A179" s="708">
        <v>704003077</v>
      </c>
      <c r="B179" s="709"/>
      <c r="C179" s="710">
        <v>396266140</v>
      </c>
      <c r="D179" s="710"/>
      <c r="E179" s="710">
        <v>118310046</v>
      </c>
      <c r="F179" s="710"/>
      <c r="G179" s="711">
        <f t="shared" si="6"/>
        <v>0.29856208759093067</v>
      </c>
      <c r="H179" s="711"/>
    </row>
    <row r="180" spans="1:8" s="54" customFormat="1" ht="14.1" customHeight="1">
      <c r="A180" s="722"/>
      <c r="B180" s="723">
        <v>704013060</v>
      </c>
      <c r="C180" s="724">
        <v>24769004</v>
      </c>
      <c r="D180" s="724"/>
      <c r="E180" s="734">
        <v>0</v>
      </c>
      <c r="F180" s="724"/>
      <c r="G180" s="721"/>
      <c r="H180" s="721"/>
    </row>
    <row r="181" spans="1:8" s="54" customFormat="1" ht="14.1" customHeight="1">
      <c r="A181" s="722"/>
      <c r="B181" s="723">
        <v>704043060</v>
      </c>
      <c r="C181" s="724">
        <v>371497136</v>
      </c>
      <c r="D181" s="724"/>
      <c r="E181" s="724">
        <v>118310046</v>
      </c>
      <c r="F181" s="724"/>
      <c r="G181" s="721"/>
      <c r="H181" s="721"/>
    </row>
    <row r="182" spans="1:8" s="54" customFormat="1" ht="14.1" customHeight="1">
      <c r="A182" s="729"/>
      <c r="B182" s="730"/>
      <c r="C182" s="731">
        <v>396266140</v>
      </c>
      <c r="D182" s="731"/>
      <c r="E182" s="731">
        <v>118310046</v>
      </c>
      <c r="F182" s="731"/>
      <c r="G182" s="732">
        <f t="shared" si="6"/>
        <v>0.29856208759093067</v>
      </c>
      <c r="H182" s="732"/>
    </row>
    <row r="183" spans="1:8" s="54" customFormat="1" ht="14.1" customHeight="1">
      <c r="A183" s="706" t="s">
        <v>3001</v>
      </c>
      <c r="B183" s="706"/>
      <c r="C183" s="706"/>
      <c r="G183" s="721"/>
      <c r="H183" s="721"/>
    </row>
    <row r="184" spans="1:8" s="54" customFormat="1" ht="14.1" customHeight="1">
      <c r="A184" s="708">
        <v>102003078</v>
      </c>
      <c r="B184" s="709"/>
      <c r="C184" s="710">
        <v>46821352</v>
      </c>
      <c r="D184" s="710">
        <v>125062404</v>
      </c>
      <c r="E184" s="710">
        <v>13465746</v>
      </c>
      <c r="F184" s="710">
        <v>108526554</v>
      </c>
      <c r="G184" s="711">
        <f t="shared" si="6"/>
        <v>0.28759840168647843</v>
      </c>
      <c r="H184" s="711">
        <f t="shared" si="7"/>
        <v>0.86777920885000737</v>
      </c>
    </row>
    <row r="185" spans="1:8" s="54" customFormat="1" ht="14.1" customHeight="1">
      <c r="A185" s="722"/>
      <c r="B185" s="723">
        <v>102053060</v>
      </c>
      <c r="C185" s="724">
        <v>46821352</v>
      </c>
      <c r="D185" s="724">
        <v>125062404</v>
      </c>
      <c r="E185" s="724">
        <v>13465746</v>
      </c>
      <c r="F185" s="724">
        <v>108526554</v>
      </c>
      <c r="G185" s="721"/>
      <c r="H185" s="721"/>
    </row>
    <row r="186" spans="1:8" s="54" customFormat="1" ht="14.1" customHeight="1">
      <c r="A186" s="722"/>
      <c r="B186" s="723">
        <v>102073060</v>
      </c>
      <c r="C186" s="734">
        <v>0</v>
      </c>
      <c r="D186" s="734"/>
      <c r="E186" s="734">
        <v>0</v>
      </c>
      <c r="F186" s="734"/>
      <c r="G186" s="721"/>
      <c r="H186" s="721"/>
    </row>
    <row r="187" spans="1:8" s="54" customFormat="1" ht="14.1" customHeight="1">
      <c r="A187" s="729"/>
      <c r="B187" s="730"/>
      <c r="C187" s="731">
        <v>46821352</v>
      </c>
      <c r="D187" s="731">
        <v>125062404</v>
      </c>
      <c r="E187" s="731">
        <v>13465746</v>
      </c>
      <c r="F187" s="731">
        <v>108526554</v>
      </c>
      <c r="G187" s="732">
        <f t="shared" si="6"/>
        <v>0.28759840168647843</v>
      </c>
      <c r="H187" s="732">
        <f t="shared" si="7"/>
        <v>0.86777920885000737</v>
      </c>
    </row>
    <row r="188" spans="1:8" s="54" customFormat="1" ht="14.1" customHeight="1">
      <c r="A188" s="706" t="s">
        <v>3002</v>
      </c>
      <c r="B188" s="706"/>
      <c r="C188" s="706"/>
      <c r="G188" s="711"/>
      <c r="H188" s="711"/>
    </row>
    <row r="189" spans="1:8" s="54" customFormat="1" ht="14.1" customHeight="1">
      <c r="A189" s="708">
        <v>102003079</v>
      </c>
      <c r="B189" s="709"/>
      <c r="C189" s="710">
        <v>72561645</v>
      </c>
      <c r="D189" s="710">
        <v>173169306</v>
      </c>
      <c r="E189" s="710">
        <v>27037302</v>
      </c>
      <c r="F189" s="710">
        <v>84436668</v>
      </c>
      <c r="G189" s="711">
        <f t="shared" si="6"/>
        <v>0.37261148090013668</v>
      </c>
      <c r="H189" s="711">
        <f t="shared" si="7"/>
        <v>0.48759604083647479</v>
      </c>
    </row>
    <row r="190" spans="1:8" s="54" customFormat="1" ht="14.1" customHeight="1">
      <c r="A190" s="722"/>
      <c r="B190" s="723">
        <v>102053060</v>
      </c>
      <c r="C190" s="724">
        <v>72561645</v>
      </c>
      <c r="D190" s="724">
        <v>173169306</v>
      </c>
      <c r="E190" s="724">
        <v>27037302</v>
      </c>
      <c r="F190" s="724">
        <v>84436668</v>
      </c>
      <c r="G190" s="721"/>
      <c r="H190" s="721"/>
    </row>
    <row r="191" spans="1:8" s="54" customFormat="1" ht="14.1" customHeight="1">
      <c r="A191" s="722"/>
      <c r="B191" s="723">
        <v>102073060</v>
      </c>
      <c r="C191" s="734">
        <v>0</v>
      </c>
      <c r="D191" s="734"/>
      <c r="E191" s="734">
        <v>0</v>
      </c>
      <c r="F191" s="734"/>
      <c r="G191" s="721"/>
      <c r="H191" s="721"/>
    </row>
    <row r="192" spans="1:8" s="54" customFormat="1" ht="14.1" customHeight="1">
      <c r="A192" s="729"/>
      <c r="B192" s="730"/>
      <c r="C192" s="731">
        <v>72561645</v>
      </c>
      <c r="D192" s="731">
        <v>173169306</v>
      </c>
      <c r="E192" s="731">
        <v>27037302</v>
      </c>
      <c r="F192" s="731">
        <v>84436668</v>
      </c>
      <c r="G192" s="732">
        <f t="shared" si="6"/>
        <v>0.37261148090013668</v>
      </c>
      <c r="H192" s="732">
        <f t="shared" si="7"/>
        <v>0.48759604083647479</v>
      </c>
    </row>
    <row r="193" spans="1:8" s="54" customFormat="1" ht="14.1" customHeight="1">
      <c r="A193" s="706" t="s">
        <v>2985</v>
      </c>
      <c r="B193" s="706"/>
      <c r="C193" s="706"/>
      <c r="G193" s="721"/>
      <c r="H193" s="721"/>
    </row>
    <row r="194" spans="1:8" s="54" customFormat="1" ht="14.1" customHeight="1">
      <c r="A194" s="708">
        <v>401003080</v>
      </c>
      <c r="B194" s="709"/>
      <c r="C194" s="710">
        <v>14519800</v>
      </c>
      <c r="D194" s="710"/>
      <c r="E194" s="710">
        <v>504000</v>
      </c>
      <c r="F194" s="710"/>
      <c r="G194" s="711">
        <f t="shared" si="6"/>
        <v>3.471122191765727E-2</v>
      </c>
      <c r="H194" s="711"/>
    </row>
    <row r="195" spans="1:8" s="54" customFormat="1" ht="14.1" customHeight="1">
      <c r="A195" s="722"/>
      <c r="B195" s="723">
        <v>401013060</v>
      </c>
      <c r="C195" s="724">
        <v>5930000</v>
      </c>
      <c r="D195" s="734"/>
      <c r="E195" s="734">
        <v>0</v>
      </c>
      <c r="F195" s="724"/>
      <c r="G195" s="721"/>
      <c r="H195" s="721"/>
    </row>
    <row r="196" spans="1:8" s="54" customFormat="1" ht="14.1" customHeight="1">
      <c r="A196" s="722"/>
      <c r="B196" s="723">
        <v>401053060</v>
      </c>
      <c r="C196" s="724">
        <v>8589800</v>
      </c>
      <c r="D196" s="724"/>
      <c r="E196" s="724">
        <v>504000</v>
      </c>
      <c r="F196" s="724"/>
      <c r="G196" s="721"/>
      <c r="H196" s="721"/>
    </row>
    <row r="197" spans="1:8" s="54" customFormat="1" ht="14.1" customHeight="1">
      <c r="A197" s="708">
        <v>402003080</v>
      </c>
      <c r="B197" s="709"/>
      <c r="C197" s="716">
        <v>0</v>
      </c>
      <c r="D197" s="710"/>
      <c r="E197" s="716">
        <v>0</v>
      </c>
      <c r="F197" s="716"/>
      <c r="G197" s="711"/>
      <c r="H197" s="711"/>
    </row>
    <row r="198" spans="1:8" s="54" customFormat="1" ht="14.1" customHeight="1">
      <c r="A198" s="722"/>
      <c r="B198" s="723">
        <v>402023060</v>
      </c>
      <c r="C198" s="734">
        <v>0</v>
      </c>
      <c r="D198" s="724"/>
      <c r="E198" s="734">
        <v>0</v>
      </c>
      <c r="F198" s="734"/>
      <c r="G198" s="721"/>
      <c r="H198" s="721"/>
    </row>
    <row r="199" spans="1:8" s="54" customFormat="1" ht="14.1" customHeight="1">
      <c r="A199" s="708">
        <v>408003080</v>
      </c>
      <c r="B199" s="709"/>
      <c r="C199" s="710">
        <v>3190000</v>
      </c>
      <c r="D199" s="710">
        <v>10024825</v>
      </c>
      <c r="E199" s="716">
        <v>0</v>
      </c>
      <c r="F199" s="710"/>
      <c r="G199" s="711">
        <f t="shared" si="6"/>
        <v>0</v>
      </c>
      <c r="H199" s="711">
        <f t="shared" si="7"/>
        <v>0</v>
      </c>
    </row>
    <row r="200" spans="1:8" s="54" customFormat="1" ht="14.1" customHeight="1">
      <c r="A200" s="722"/>
      <c r="B200" s="723">
        <v>408013060</v>
      </c>
      <c r="C200" s="724">
        <v>3190000</v>
      </c>
      <c r="D200" s="724">
        <v>10024825</v>
      </c>
      <c r="E200" s="734">
        <v>0</v>
      </c>
      <c r="F200" s="724"/>
      <c r="G200" s="721"/>
      <c r="H200" s="721"/>
    </row>
    <row r="201" spans="1:8" s="54" customFormat="1" ht="14.1" customHeight="1">
      <c r="A201" s="708">
        <v>412003080</v>
      </c>
      <c r="B201" s="709"/>
      <c r="C201" s="710">
        <v>82834885</v>
      </c>
      <c r="D201" s="710">
        <v>258708556</v>
      </c>
      <c r="E201" s="710">
        <v>30523427.550000001</v>
      </c>
      <c r="F201" s="710">
        <v>68961773.400000006</v>
      </c>
      <c r="G201" s="711">
        <f t="shared" si="6"/>
        <v>0.36848518048887252</v>
      </c>
      <c r="H201" s="711">
        <f t="shared" si="7"/>
        <v>0.26656162620303908</v>
      </c>
    </row>
    <row r="202" spans="1:8" s="54" customFormat="1" ht="14.1" customHeight="1">
      <c r="A202" s="722"/>
      <c r="B202" s="723">
        <v>412013060</v>
      </c>
      <c r="C202" s="724">
        <v>82834885</v>
      </c>
      <c r="D202" s="724">
        <v>258708556</v>
      </c>
      <c r="E202" s="724">
        <v>30523427.550000001</v>
      </c>
      <c r="F202" s="724">
        <v>68961773.400000006</v>
      </c>
      <c r="G202" s="721"/>
      <c r="H202" s="721"/>
    </row>
    <row r="203" spans="1:8" s="54" customFormat="1" ht="14.1" customHeight="1">
      <c r="A203" s="708">
        <v>413003080</v>
      </c>
      <c r="B203" s="709"/>
      <c r="C203" s="710">
        <v>12000000</v>
      </c>
      <c r="D203" s="710"/>
      <c r="E203" s="716">
        <v>0</v>
      </c>
      <c r="F203" s="710"/>
      <c r="G203" s="711">
        <f t="shared" si="6"/>
        <v>0</v>
      </c>
      <c r="H203" s="711"/>
    </row>
    <row r="204" spans="1:8" s="54" customFormat="1" ht="14.1" customHeight="1">
      <c r="A204" s="722"/>
      <c r="B204" s="723">
        <v>413013060</v>
      </c>
      <c r="C204" s="724">
        <v>12000000</v>
      </c>
      <c r="D204" s="724"/>
      <c r="E204" s="734">
        <v>0</v>
      </c>
      <c r="F204" s="724"/>
      <c r="G204" s="721">
        <f t="shared" si="6"/>
        <v>0</v>
      </c>
      <c r="H204" s="721"/>
    </row>
    <row r="205" spans="1:8" s="54" customFormat="1" ht="14.1" customHeight="1">
      <c r="A205" s="729"/>
      <c r="B205" s="730"/>
      <c r="C205" s="731">
        <v>112544685</v>
      </c>
      <c r="D205" s="731">
        <v>268733381</v>
      </c>
      <c r="E205" s="731">
        <v>31027427.550000001</v>
      </c>
      <c r="F205" s="731">
        <v>68961773.400000006</v>
      </c>
      <c r="G205" s="732">
        <f t="shared" si="6"/>
        <v>0.27568985199078927</v>
      </c>
      <c r="H205" s="732">
        <f t="shared" si="7"/>
        <v>0.25661781630321545</v>
      </c>
    </row>
  </sheetData>
  <mergeCells count="5">
    <mergeCell ref="A6:A7"/>
    <mergeCell ref="B6:B7"/>
    <mergeCell ref="C6:D6"/>
    <mergeCell ref="E6:F6"/>
    <mergeCell ref="G6:H6"/>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D73"/>
  <sheetViews>
    <sheetView topLeftCell="A34" zoomScaleNormal="100" workbookViewId="0">
      <selection activeCell="D74" sqref="D74"/>
    </sheetView>
  </sheetViews>
  <sheetFormatPr defaultColWidth="8.5703125" defaultRowHeight="15"/>
  <cols>
    <col min="1" max="1" width="11.5703125" style="334" customWidth="1"/>
    <col min="2" max="2" width="41.42578125" style="334" customWidth="1"/>
    <col min="3" max="3" width="19.42578125" style="334" customWidth="1"/>
    <col min="4" max="4" width="19.5703125" style="334" customWidth="1"/>
    <col min="5" max="6" width="18.42578125" style="334" customWidth="1"/>
    <col min="7" max="7" width="14.5703125" style="334" customWidth="1"/>
    <col min="8" max="9" width="8.5703125" style="334"/>
    <col min="10" max="10" width="19.5703125" style="334" customWidth="1"/>
    <col min="11" max="11" width="18.42578125" style="334" customWidth="1"/>
    <col min="12" max="12" width="14.42578125" style="334" bestFit="1" customWidth="1"/>
    <col min="13" max="1018" width="8.5703125" style="334"/>
  </cols>
  <sheetData>
    <row r="1" spans="1:1018" ht="15.75">
      <c r="A1" s="331" t="s">
        <v>22</v>
      </c>
      <c r="B1" s="332"/>
      <c r="C1" s="332"/>
      <c r="D1" s="332"/>
      <c r="E1" s="332"/>
      <c r="F1" s="332"/>
      <c r="G1" s="332"/>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row>
    <row r="2" spans="1:1018" s="57" customFormat="1" ht="15.75">
      <c r="A2" s="135" t="s">
        <v>160</v>
      </c>
      <c r="B2" s="135"/>
      <c r="C2" s="97"/>
      <c r="D2" s="97"/>
      <c r="E2" s="136"/>
      <c r="F2" s="97"/>
    </row>
    <row r="3" spans="1:1018" s="353" customFormat="1" ht="15.75">
      <c r="A3" s="352" t="s">
        <v>1921</v>
      </c>
      <c r="B3" s="341"/>
      <c r="C3" s="341"/>
      <c r="D3" s="341"/>
      <c r="E3" s="341"/>
      <c r="F3" s="341"/>
      <c r="G3" s="341"/>
    </row>
    <row r="4" spans="1:1018" s="57" customFormat="1" ht="15.75">
      <c r="A4" s="137" t="s">
        <v>898</v>
      </c>
      <c r="B4" s="137"/>
      <c r="C4" s="138"/>
      <c r="D4" s="138"/>
      <c r="E4" s="139"/>
      <c r="F4" s="97"/>
    </row>
    <row r="5" spans="1:1018" ht="63">
      <c r="A5" s="333" t="s">
        <v>7</v>
      </c>
      <c r="B5" s="333" t="s">
        <v>8</v>
      </c>
      <c r="C5" s="333" t="s">
        <v>2947</v>
      </c>
      <c r="D5" s="333" t="s">
        <v>9</v>
      </c>
      <c r="E5" s="333" t="s">
        <v>13</v>
      </c>
      <c r="F5" s="333" t="s">
        <v>26</v>
      </c>
      <c r="G5" s="333" t="s">
        <v>81</v>
      </c>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row>
    <row r="6" spans="1:1018" ht="15.75">
      <c r="A6" s="333"/>
      <c r="B6" s="333"/>
      <c r="C6" s="333" t="s">
        <v>23</v>
      </c>
      <c r="D6" s="333" t="s">
        <v>24</v>
      </c>
      <c r="E6" s="333" t="s">
        <v>35</v>
      </c>
      <c r="F6" s="333" t="s">
        <v>82</v>
      </c>
      <c r="G6" s="33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row>
    <row r="7" spans="1:1018" ht="15.75">
      <c r="A7" s="343" t="s">
        <v>23</v>
      </c>
      <c r="B7" s="344" t="s">
        <v>101</v>
      </c>
      <c r="C7" s="633">
        <v>795702</v>
      </c>
      <c r="D7" s="634"/>
      <c r="E7" s="635"/>
      <c r="F7" s="636"/>
      <c r="G7" s="346"/>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row>
    <row r="8" spans="1:1018" ht="31.5">
      <c r="A8" s="343" t="s">
        <v>24</v>
      </c>
      <c r="B8" s="344" t="s">
        <v>83</v>
      </c>
      <c r="C8" s="633">
        <v>4318905613.8999996</v>
      </c>
      <c r="D8" s="635"/>
      <c r="E8" s="635"/>
      <c r="F8" s="636"/>
      <c r="G8" s="346"/>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row>
    <row r="9" spans="1:1018" ht="15.75">
      <c r="A9" s="347">
        <v>1</v>
      </c>
      <c r="B9" s="240"/>
      <c r="C9" s="637"/>
      <c r="D9" s="635"/>
      <c r="E9" s="635"/>
      <c r="F9" s="636"/>
      <c r="G9" s="346"/>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row>
    <row r="10" spans="1:1018" ht="15.75">
      <c r="A10" s="347"/>
      <c r="B10" s="240" t="s">
        <v>51</v>
      </c>
      <c r="C10" s="123">
        <f>C7+C8</f>
        <v>4319701315.8999996</v>
      </c>
      <c r="D10" s="635"/>
      <c r="E10" s="635"/>
      <c r="F10" s="636"/>
      <c r="G10" s="346"/>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row>
    <row r="11" spans="1:1018" ht="15.75">
      <c r="A11" s="343" t="s">
        <v>35</v>
      </c>
      <c r="B11" s="344" t="s">
        <v>93</v>
      </c>
      <c r="C11" s="637"/>
      <c r="D11" s="635"/>
      <c r="E11" s="635"/>
      <c r="F11" s="636"/>
      <c r="G11" s="346"/>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row>
    <row r="12" spans="1:1018" ht="15.75">
      <c r="A12" s="347">
        <v>1</v>
      </c>
      <c r="B12" s="240" t="s">
        <v>1379</v>
      </c>
      <c r="C12" s="637"/>
      <c r="D12" s="635"/>
      <c r="E12" s="635"/>
      <c r="F12" s="636"/>
      <c r="G12" s="346"/>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row>
    <row r="13" spans="1:1018" ht="15.75">
      <c r="A13" s="347">
        <v>2</v>
      </c>
      <c r="B13" s="240"/>
      <c r="C13" s="637"/>
      <c r="D13" s="635"/>
      <c r="E13" s="635"/>
      <c r="F13" s="636"/>
      <c r="G13" s="346"/>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row>
    <row r="14" spans="1:1018" ht="15.75">
      <c r="A14" s="347">
        <v>3</v>
      </c>
      <c r="B14" s="240"/>
      <c r="C14" s="637"/>
      <c r="D14" s="635"/>
      <c r="E14" s="635"/>
      <c r="F14" s="636"/>
      <c r="G14" s="346"/>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row>
    <row r="15" spans="1:1018" ht="15.75">
      <c r="A15" s="347" t="s">
        <v>84</v>
      </c>
      <c r="B15" s="240"/>
      <c r="C15" s="637"/>
      <c r="D15" s="635"/>
      <c r="E15" s="635"/>
      <c r="F15" s="636"/>
      <c r="G15" s="346"/>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row>
    <row r="16" spans="1:1018" ht="15.75">
      <c r="A16" s="347"/>
      <c r="B16" s="240" t="s">
        <v>51</v>
      </c>
      <c r="C16" s="637"/>
      <c r="D16" s="635"/>
      <c r="E16" s="635"/>
      <c r="F16" s="636"/>
      <c r="G16" s="34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row>
    <row r="17" spans="1:1018" ht="15.75">
      <c r="A17" s="343" t="s">
        <v>36</v>
      </c>
      <c r="B17" s="344" t="s">
        <v>85</v>
      </c>
      <c r="C17" s="637"/>
      <c r="D17" s="635"/>
      <c r="E17" s="635"/>
      <c r="F17" s="636"/>
      <c r="G17" s="346"/>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row>
    <row r="18" spans="1:1018" ht="15.75">
      <c r="A18" s="347">
        <v>1</v>
      </c>
      <c r="B18" s="163" t="s">
        <v>1922</v>
      </c>
      <c r="C18" s="633">
        <v>41941000</v>
      </c>
      <c r="D18" s="633">
        <v>41941000</v>
      </c>
      <c r="E18" s="633">
        <v>25977056</v>
      </c>
      <c r="F18" s="636">
        <f>D18-E18</f>
        <v>15963944</v>
      </c>
      <c r="G18" s="349">
        <f>E18/D18</f>
        <v>0.61937140268472379</v>
      </c>
      <c r="L18" s="335"/>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row>
    <row r="19" spans="1:1018" ht="15.75">
      <c r="A19" s="347">
        <v>2</v>
      </c>
      <c r="B19" s="163" t="s">
        <v>1923</v>
      </c>
      <c r="C19" s="633">
        <v>82659000</v>
      </c>
      <c r="D19" s="633">
        <v>82659000</v>
      </c>
      <c r="E19" s="633">
        <v>40426806.199999996</v>
      </c>
      <c r="F19" s="636">
        <f t="shared" ref="F19:F30" si="0">D19-E19</f>
        <v>42232193.800000004</v>
      </c>
      <c r="G19" s="349">
        <f t="shared" ref="G19:G30" si="1">E19/D19</f>
        <v>0.4890793041290119</v>
      </c>
      <c r="L19" s="335"/>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row>
    <row r="20" spans="1:1018" ht="15.75">
      <c r="A20" s="347">
        <v>3</v>
      </c>
      <c r="B20" s="163" t="s">
        <v>1924</v>
      </c>
      <c r="C20" s="633">
        <v>95955000</v>
      </c>
      <c r="D20" s="633">
        <v>95955000</v>
      </c>
      <c r="E20" s="633">
        <v>46001120</v>
      </c>
      <c r="F20" s="636">
        <f t="shared" si="0"/>
        <v>49953880</v>
      </c>
      <c r="G20" s="349">
        <f t="shared" si="1"/>
        <v>0.47940305351466833</v>
      </c>
      <c r="L20" s="335"/>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row>
    <row r="21" spans="1:1018" ht="15.75">
      <c r="A21" s="347">
        <v>4</v>
      </c>
      <c r="B21" s="163" t="s">
        <v>1925</v>
      </c>
      <c r="C21" s="633">
        <v>11251000</v>
      </c>
      <c r="D21" s="633">
        <v>11251000</v>
      </c>
      <c r="E21" s="633">
        <v>4401031</v>
      </c>
      <c r="F21" s="636">
        <f t="shared" si="0"/>
        <v>6849969</v>
      </c>
      <c r="G21" s="349">
        <f t="shared" si="1"/>
        <v>0.39116798506799394</v>
      </c>
      <c r="L21" s="335"/>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row>
    <row r="22" spans="1:1018" ht="15.75">
      <c r="A22" s="347">
        <v>5</v>
      </c>
      <c r="B22" s="163" t="s">
        <v>1926</v>
      </c>
      <c r="C22" s="633">
        <v>6140000</v>
      </c>
      <c r="D22" s="633">
        <v>6140000</v>
      </c>
      <c r="E22" s="633">
        <v>3495000</v>
      </c>
      <c r="F22" s="636">
        <f t="shared" si="0"/>
        <v>2645000</v>
      </c>
      <c r="G22" s="349">
        <f t="shared" si="1"/>
        <v>0.56921824104234531</v>
      </c>
      <c r="L22" s="335"/>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row>
    <row r="23" spans="1:1018" ht="15.75">
      <c r="A23" s="347">
        <v>6</v>
      </c>
      <c r="B23" s="163" t="s">
        <v>1927</v>
      </c>
      <c r="C23" s="633">
        <v>15886000</v>
      </c>
      <c r="D23" s="633">
        <v>15886000</v>
      </c>
      <c r="E23" s="633">
        <v>8391277.5</v>
      </c>
      <c r="F23" s="636">
        <f t="shared" si="0"/>
        <v>7494722.5</v>
      </c>
      <c r="G23" s="349">
        <f t="shared" si="1"/>
        <v>0.5282183998489236</v>
      </c>
      <c r="L23" s="335"/>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row>
    <row r="24" spans="1:1018" ht="15.75">
      <c r="A24" s="347">
        <v>7</v>
      </c>
      <c r="B24" s="163" t="s">
        <v>1928</v>
      </c>
      <c r="C24" s="633">
        <v>150000</v>
      </c>
      <c r="D24" s="633">
        <v>150000</v>
      </c>
      <c r="E24" s="633">
        <v>102840</v>
      </c>
      <c r="F24" s="636">
        <f t="shared" si="0"/>
        <v>47160</v>
      </c>
      <c r="G24" s="349">
        <f t="shared" si="1"/>
        <v>0.68559999999999999</v>
      </c>
      <c r="L24" s="335"/>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row>
    <row r="25" spans="1:1018" ht="15.75">
      <c r="A25" s="347">
        <v>9</v>
      </c>
      <c r="B25" s="163" t="s">
        <v>1929</v>
      </c>
      <c r="C25" s="633">
        <v>12560000</v>
      </c>
      <c r="D25" s="633">
        <v>12560000</v>
      </c>
      <c r="E25" s="633">
        <v>8010801</v>
      </c>
      <c r="F25" s="636">
        <f t="shared" si="0"/>
        <v>4549199</v>
      </c>
      <c r="G25" s="349">
        <f t="shared" si="1"/>
        <v>0.63780262738853499</v>
      </c>
      <c r="L25" s="33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row>
    <row r="26" spans="1:1018" ht="15.75">
      <c r="A26" s="347">
        <v>11</v>
      </c>
      <c r="B26" s="163" t="s">
        <v>1930</v>
      </c>
      <c r="C26" s="633">
        <v>43674000</v>
      </c>
      <c r="D26" s="633">
        <v>43674000</v>
      </c>
      <c r="E26" s="633">
        <v>18122940</v>
      </c>
      <c r="F26" s="636">
        <f t="shared" si="0"/>
        <v>25551060</v>
      </c>
      <c r="G26" s="349">
        <f t="shared" si="1"/>
        <v>0.41495947245500758</v>
      </c>
      <c r="L26" s="335"/>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row>
    <row r="27" spans="1:1018" ht="15.75">
      <c r="A27" s="347">
        <v>12</v>
      </c>
      <c r="B27" s="163" t="s">
        <v>1931</v>
      </c>
      <c r="C27" s="633">
        <v>14370000</v>
      </c>
      <c r="D27" s="633">
        <v>14370000</v>
      </c>
      <c r="E27" s="633">
        <v>8146200</v>
      </c>
      <c r="F27" s="636">
        <f t="shared" si="0"/>
        <v>6223800</v>
      </c>
      <c r="G27" s="349">
        <f t="shared" si="1"/>
        <v>0.56688935281837161</v>
      </c>
      <c r="L27" s="335"/>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row>
    <row r="28" spans="1:1018" ht="15.75">
      <c r="A28" s="347">
        <v>13</v>
      </c>
      <c r="B28" s="163" t="s">
        <v>1932</v>
      </c>
      <c r="C28" s="633">
        <v>20883000</v>
      </c>
      <c r="D28" s="633">
        <v>20883000</v>
      </c>
      <c r="E28" s="633">
        <v>16333510</v>
      </c>
      <c r="F28" s="636">
        <f t="shared" si="0"/>
        <v>4549490</v>
      </c>
      <c r="G28" s="349">
        <f t="shared" si="1"/>
        <v>0.78214384906383183</v>
      </c>
      <c r="L28" s="335"/>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row>
    <row r="29" spans="1:1018" ht="15.75">
      <c r="A29" s="347">
        <v>15</v>
      </c>
      <c r="B29" s="163" t="s">
        <v>1933</v>
      </c>
      <c r="C29" s="633">
        <v>2860000</v>
      </c>
      <c r="D29" s="633">
        <v>2860000</v>
      </c>
      <c r="E29" s="633">
        <v>753000</v>
      </c>
      <c r="F29" s="636">
        <f t="shared" si="0"/>
        <v>2107000</v>
      </c>
      <c r="G29" s="349">
        <f t="shared" si="1"/>
        <v>0.26328671328671327</v>
      </c>
      <c r="L29" s="335"/>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row>
    <row r="30" spans="1:1018" ht="15.75">
      <c r="A30" s="347">
        <v>18</v>
      </c>
      <c r="B30" s="163" t="s">
        <v>1934</v>
      </c>
      <c r="C30" s="633">
        <v>1671000</v>
      </c>
      <c r="D30" s="633">
        <v>1671000</v>
      </c>
      <c r="E30" s="633">
        <v>6621433.3499999996</v>
      </c>
      <c r="F30" s="636">
        <f t="shared" si="0"/>
        <v>-4950433.3499999996</v>
      </c>
      <c r="G30" s="349">
        <f t="shared" si="1"/>
        <v>3.962557360861759</v>
      </c>
      <c r="L30" s="335"/>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row>
    <row r="31" spans="1:1018" ht="15.75">
      <c r="A31" s="347"/>
      <c r="B31" s="163"/>
      <c r="C31" s="633"/>
      <c r="D31" s="633"/>
      <c r="E31" s="633"/>
      <c r="F31" s="636"/>
      <c r="G31" s="349"/>
      <c r="L31" s="335"/>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row>
    <row r="32" spans="1:1018" ht="15.75">
      <c r="A32" s="347"/>
      <c r="B32" s="163" t="s">
        <v>51</v>
      </c>
      <c r="C32" s="634">
        <f>SUM(C18:C31)</f>
        <v>350000000</v>
      </c>
      <c r="D32" s="634">
        <f>SUM(D18:D31)</f>
        <v>350000000</v>
      </c>
      <c r="E32" s="634">
        <f>SUM(E18:E31)</f>
        <v>186783015.04999998</v>
      </c>
      <c r="F32" s="634">
        <f>SUM(F18:F31)</f>
        <v>163216984.95000002</v>
      </c>
      <c r="G32" s="349"/>
      <c r="J32" s="336"/>
      <c r="L32" s="335"/>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row>
    <row r="33" spans="1:1018" ht="15.75">
      <c r="A33" s="343" t="s">
        <v>90</v>
      </c>
      <c r="B33" s="344" t="s">
        <v>87</v>
      </c>
      <c r="C33" s="634"/>
      <c r="D33" s="634"/>
      <c r="E33" s="633"/>
      <c r="F33" s="636">
        <f>D33-E33</f>
        <v>0</v>
      </c>
      <c r="G33" s="349"/>
      <c r="L33" s="335"/>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row>
    <row r="34" spans="1:1018" ht="15.75">
      <c r="A34" s="347">
        <v>1</v>
      </c>
      <c r="B34" s="163"/>
      <c r="C34" s="634"/>
      <c r="D34" s="634"/>
      <c r="E34" s="633"/>
      <c r="F34" s="636"/>
      <c r="G34" s="349"/>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row>
    <row r="35" spans="1:1018" ht="15.75">
      <c r="A35" s="347">
        <v>2</v>
      </c>
      <c r="B35" s="163"/>
      <c r="C35" s="633"/>
      <c r="D35" s="633"/>
      <c r="E35" s="633"/>
      <c r="F35" s="636"/>
      <c r="G35" s="349"/>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row>
    <row r="36" spans="1:1018" ht="15.75">
      <c r="A36" s="347">
        <v>3</v>
      </c>
      <c r="B36" s="240"/>
      <c r="C36" s="635"/>
      <c r="D36" s="635"/>
      <c r="E36" s="635"/>
      <c r="F36" s="636"/>
      <c r="G36" s="34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row>
    <row r="37" spans="1:1018" ht="15.75">
      <c r="A37" s="347" t="s">
        <v>84</v>
      </c>
      <c r="B37" s="240" t="s">
        <v>51</v>
      </c>
      <c r="C37" s="635">
        <f>SUM(C34:C36)</f>
        <v>0</v>
      </c>
      <c r="D37" s="635">
        <f>SUM(D34:D36)</f>
        <v>0</v>
      </c>
      <c r="E37" s="635">
        <f>SUM(E34:E36)</f>
        <v>0</v>
      </c>
      <c r="F37" s="638">
        <f>SUM(F33:F36)</f>
        <v>0</v>
      </c>
      <c r="G37" s="346"/>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row>
    <row r="38" spans="1:1018" ht="15.75">
      <c r="A38" s="347"/>
      <c r="B38" s="240"/>
      <c r="C38" s="637"/>
      <c r="D38" s="635"/>
      <c r="E38" s="635"/>
      <c r="F38" s="636"/>
      <c r="G38" s="346"/>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row>
    <row r="39" spans="1:1018" ht="15.75">
      <c r="A39" s="343" t="s">
        <v>91</v>
      </c>
      <c r="B39" s="344" t="s">
        <v>89</v>
      </c>
      <c r="C39" s="637"/>
      <c r="D39" s="635"/>
      <c r="E39" s="635"/>
      <c r="F39" s="636"/>
      <c r="G39" s="346"/>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row>
    <row r="40" spans="1:1018" ht="15.75">
      <c r="A40" s="347">
        <v>1</v>
      </c>
      <c r="B40" s="163" t="s">
        <v>1379</v>
      </c>
      <c r="C40" s="637"/>
      <c r="D40" s="635"/>
      <c r="E40" s="635"/>
      <c r="F40" s="636"/>
      <c r="G40" s="346"/>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row>
    <row r="41" spans="1:1018" ht="15.75">
      <c r="A41" s="347">
        <v>2</v>
      </c>
      <c r="B41" s="240"/>
      <c r="C41" s="637"/>
      <c r="D41" s="635"/>
      <c r="E41" s="635"/>
      <c r="F41" s="636"/>
      <c r="G41" s="346"/>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row>
    <row r="42" spans="1:1018" ht="15.75">
      <c r="A42" s="347">
        <v>3</v>
      </c>
      <c r="B42" s="240"/>
      <c r="C42" s="637"/>
      <c r="D42" s="635"/>
      <c r="E42" s="635"/>
      <c r="F42" s="636"/>
      <c r="G42" s="346"/>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row>
    <row r="43" spans="1:1018" ht="15.75">
      <c r="A43" s="347" t="s">
        <v>84</v>
      </c>
      <c r="B43" s="203"/>
      <c r="C43" s="300"/>
      <c r="D43" s="639"/>
      <c r="E43" s="639"/>
      <c r="F43" s="636"/>
      <c r="G43" s="346"/>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row>
    <row r="44" spans="1:1018" ht="15.75">
      <c r="A44" s="347"/>
      <c r="B44" s="240" t="s">
        <v>51</v>
      </c>
      <c r="C44" s="633">
        <v>0</v>
      </c>
      <c r="D44" s="634">
        <v>0</v>
      </c>
      <c r="E44" s="634">
        <v>0</v>
      </c>
      <c r="F44" s="640">
        <v>0</v>
      </c>
      <c r="G44" s="346"/>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row>
    <row r="45" spans="1:1018" ht="15.75">
      <c r="A45" s="343" t="s">
        <v>92</v>
      </c>
      <c r="B45" s="344" t="s">
        <v>88</v>
      </c>
      <c r="C45" s="637"/>
      <c r="D45" s="635"/>
      <c r="E45" s="635"/>
      <c r="F45" s="636"/>
      <c r="G45" s="346"/>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row>
    <row r="46" spans="1:1018" ht="15.75">
      <c r="A46" s="347">
        <v>1</v>
      </c>
      <c r="B46" s="240" t="s">
        <v>1379</v>
      </c>
      <c r="C46" s="637"/>
      <c r="D46" s="628"/>
      <c r="E46" s="628"/>
      <c r="F46" s="636"/>
      <c r="G46" s="3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row>
    <row r="47" spans="1:1018" ht="15.75">
      <c r="A47" s="347">
        <v>2</v>
      </c>
      <c r="B47" s="240"/>
      <c r="C47" s="300"/>
      <c r="D47" s="628"/>
      <c r="E47" s="628"/>
      <c r="F47" s="636"/>
      <c r="G47" s="346"/>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row>
    <row r="48" spans="1:1018" ht="15.75">
      <c r="A48" s="347">
        <v>3</v>
      </c>
      <c r="B48" s="240"/>
      <c r="C48" s="641"/>
      <c r="D48" s="302"/>
      <c r="E48" s="302"/>
      <c r="F48" s="636"/>
      <c r="G48" s="346"/>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row>
    <row r="49" spans="1:1018" ht="15.75">
      <c r="A49" s="347" t="s">
        <v>84</v>
      </c>
      <c r="B49" s="240"/>
      <c r="C49" s="642"/>
      <c r="D49" s="302"/>
      <c r="E49" s="302"/>
      <c r="F49" s="636"/>
      <c r="G49" s="346"/>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row>
    <row r="50" spans="1:1018" ht="15.75">
      <c r="A50" s="343"/>
      <c r="B50" s="344" t="s">
        <v>51</v>
      </c>
      <c r="C50" s="643">
        <v>0</v>
      </c>
      <c r="D50" s="644">
        <v>0</v>
      </c>
      <c r="E50" s="644">
        <v>0</v>
      </c>
      <c r="F50" s="640">
        <v>0</v>
      </c>
      <c r="G50" s="346"/>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row>
    <row r="51" spans="1:1018" ht="15.75">
      <c r="A51" s="853" t="s">
        <v>10</v>
      </c>
      <c r="B51" s="853"/>
      <c r="C51" s="645">
        <f>C37+C32+C10</f>
        <v>4669701315.8999996</v>
      </c>
      <c r="D51" s="646">
        <f>D32+D37</f>
        <v>350000000</v>
      </c>
      <c r="E51" s="646">
        <f>E32+E37</f>
        <v>186783015.04999998</v>
      </c>
      <c r="F51" s="647">
        <f>F32+F37</f>
        <v>163216984.95000002</v>
      </c>
      <c r="G51" s="3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row>
    <row r="52" spans="1:1018">
      <c r="A52" s="854" t="s">
        <v>53</v>
      </c>
      <c r="B52" s="854"/>
      <c r="C52" s="854"/>
      <c r="D52" s="854"/>
      <c r="E52" s="854"/>
      <c r="F52" s="854"/>
      <c r="G52" s="854"/>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row>
    <row r="53" spans="1:1018">
      <c r="A53" s="852" t="s">
        <v>159</v>
      </c>
      <c r="B53" s="852"/>
      <c r="C53" s="852"/>
      <c r="D53" s="852"/>
      <c r="E53" s="852"/>
      <c r="F53" s="852"/>
      <c r="G53" s="852"/>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row>
    <row r="54" spans="1:1018" ht="15.75">
      <c r="A54" s="337" t="s">
        <v>1935</v>
      </c>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row>
    <row r="55" spans="1:1018" ht="15.75">
      <c r="A55" s="337" t="s">
        <v>1936</v>
      </c>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row>
    <row r="56" spans="1:1018" ht="15.75">
      <c r="A56" s="337" t="s">
        <v>1937</v>
      </c>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row>
    <row r="57" spans="1:1018" ht="15.75">
      <c r="A57" s="337" t="s">
        <v>1938</v>
      </c>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row>
    <row r="58" spans="1:1018" ht="15.75">
      <c r="A58" s="337" t="s">
        <v>1939</v>
      </c>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row>
    <row r="59" spans="1:1018" ht="15.75">
      <c r="A59" s="337" t="s">
        <v>1940</v>
      </c>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row>
    <row r="60" spans="1:1018" ht="15.75">
      <c r="A60" s="337" t="s">
        <v>1941</v>
      </c>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row>
    <row r="61" spans="1:1018" ht="15.75">
      <c r="A61" s="337" t="s">
        <v>1942</v>
      </c>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row>
    <row r="62" spans="1:1018" ht="15.75">
      <c r="A62" s="337"/>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row>
    <row r="63" spans="1:1018" ht="15.75">
      <c r="A63" s="338" t="s">
        <v>44</v>
      </c>
      <c r="B63" s="338"/>
      <c r="C63" s="338"/>
      <c r="D63" s="339" t="s">
        <v>6</v>
      </c>
      <c r="E63" s="339"/>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row>
    <row r="64" spans="1:1018" ht="15.75">
      <c r="A64" s="340" t="s">
        <v>96</v>
      </c>
      <c r="B64" s="341"/>
      <c r="C64" s="341"/>
      <c r="D64" s="341"/>
      <c r="E64" s="342"/>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row>
    <row r="65" spans="1:1018" ht="15.75">
      <c r="A65" s="341"/>
      <c r="B65" s="341"/>
      <c r="C65" s="341"/>
      <c r="D65" s="341"/>
      <c r="E65" s="342"/>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row>
    <row r="66" spans="1:1018" ht="15.75">
      <c r="A66" s="338" t="s">
        <v>94</v>
      </c>
      <c r="B66" s="338"/>
      <c r="C66" s="338"/>
      <c r="D66" s="341"/>
      <c r="E66" s="342"/>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row>
    <row r="67" spans="1:1018" ht="15.75">
      <c r="A67" s="342"/>
      <c r="B67" s="342"/>
      <c r="C67" s="342"/>
      <c r="D67" s="342"/>
      <c r="E67" s="342"/>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row>
    <row r="68" spans="1:1018" ht="15.75">
      <c r="A68" s="342"/>
      <c r="B68" s="342"/>
      <c r="C68" s="342"/>
      <c r="D68" s="342"/>
      <c r="E68" s="342"/>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row>
    <row r="69" spans="1:1018" ht="15.75">
      <c r="A69" s="339" t="s">
        <v>95</v>
      </c>
      <c r="B69" s="339"/>
      <c r="C69" s="339"/>
      <c r="D69" s="339" t="s">
        <v>6</v>
      </c>
      <c r="E69" s="33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row>
    <row r="70" spans="1:1018" ht="15.75">
      <c r="A70" s="340" t="s">
        <v>96</v>
      </c>
      <c r="B70" s="342"/>
      <c r="C70" s="342"/>
      <c r="D70" s="342"/>
      <c r="E70" s="342"/>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row>
    <row r="71" spans="1:1018" ht="15.75">
      <c r="A71" s="342"/>
      <c r="B71" s="342"/>
      <c r="C71" s="342"/>
      <c r="D71" s="342"/>
      <c r="E71" s="342"/>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row>
    <row r="72" spans="1:1018" ht="15.75">
      <c r="A72" s="338" t="s">
        <v>94</v>
      </c>
      <c r="B72" s="338"/>
      <c r="C72" s="338"/>
      <c r="D72" s="342"/>
      <c r="E72" s="34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row>
    <row r="73" spans="1:1018" ht="15.75">
      <c r="A73" s="332"/>
      <c r="B73" s="332"/>
      <c r="C73" s="332"/>
      <c r="D73" s="332"/>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row>
  </sheetData>
  <mergeCells count="3">
    <mergeCell ref="A53:G53"/>
    <mergeCell ref="A51:B51"/>
    <mergeCell ref="A52:G52"/>
  </mergeCells>
  <pageMargins left="0.70866141732283472" right="0.70866141732283472" top="0.74803149606299213" bottom="0.74803149606299213" header="0.31496062992125984" footer="0.31496062992125984"/>
  <pageSetup scale="71" fitToHeight="0"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B52"/>
  <sheetViews>
    <sheetView topLeftCell="A22" zoomScaleNormal="100" workbookViewId="0">
      <selection activeCell="H39" sqref="H39"/>
    </sheetView>
  </sheetViews>
  <sheetFormatPr defaultColWidth="8.5703125" defaultRowHeight="15"/>
  <cols>
    <col min="1" max="1" width="8.5703125" style="334"/>
    <col min="2" max="2" width="20.5703125" style="334" customWidth="1"/>
    <col min="3" max="3" width="19.5703125" style="334" customWidth="1"/>
    <col min="4" max="4" width="16.5703125" style="334" customWidth="1"/>
    <col min="5" max="5" width="19.42578125" style="334" customWidth="1"/>
    <col min="6" max="6" width="16.5703125" style="334" customWidth="1"/>
    <col min="7" max="7" width="19.5703125" style="334" customWidth="1"/>
    <col min="8" max="8" width="18.42578125" style="334" customWidth="1"/>
    <col min="9" max="9" width="18.85546875" style="334" customWidth="1"/>
    <col min="10" max="10" width="11.5703125" style="334" customWidth="1"/>
    <col min="11" max="1015" width="8.5703125" style="334"/>
  </cols>
  <sheetData>
    <row r="1" spans="1:1016" ht="15.75">
      <c r="A1" s="331" t="s">
        <v>38</v>
      </c>
      <c r="B1" s="332"/>
      <c r="C1" s="332"/>
      <c r="D1" s="332"/>
      <c r="E1" s="332"/>
      <c r="F1" s="332"/>
      <c r="G1" s="332"/>
      <c r="H1" s="332"/>
    </row>
    <row r="2" spans="1:1016" s="57" customFormat="1" ht="15.75">
      <c r="A2" s="135" t="s">
        <v>160</v>
      </c>
      <c r="B2" s="135"/>
      <c r="C2" s="97"/>
      <c r="D2" s="97"/>
      <c r="E2" s="136"/>
      <c r="F2" s="97"/>
    </row>
    <row r="3" spans="1:1016" s="353" customFormat="1" ht="15.75">
      <c r="A3" s="352" t="s">
        <v>112</v>
      </c>
      <c r="B3" s="341"/>
      <c r="C3" s="341"/>
      <c r="D3" s="341"/>
      <c r="E3" s="341"/>
      <c r="F3" s="341"/>
      <c r="G3" s="341"/>
      <c r="H3" s="34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1"/>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1"/>
      <c r="CC3" s="621"/>
      <c r="CD3" s="621"/>
      <c r="CE3" s="621"/>
      <c r="CF3" s="621"/>
      <c r="CG3" s="621"/>
      <c r="CH3" s="621"/>
      <c r="CI3" s="621"/>
      <c r="CJ3" s="621"/>
      <c r="CK3" s="621"/>
      <c r="CL3" s="621"/>
      <c r="CM3" s="621"/>
      <c r="CN3" s="621"/>
      <c r="CO3" s="621"/>
      <c r="CP3" s="621"/>
      <c r="CQ3" s="621"/>
      <c r="CR3" s="621"/>
      <c r="CS3" s="621"/>
      <c r="CT3" s="621"/>
      <c r="CU3" s="621"/>
      <c r="CV3" s="621"/>
      <c r="CW3" s="621"/>
      <c r="CX3" s="621"/>
      <c r="CY3" s="621"/>
      <c r="CZ3" s="621"/>
      <c r="DA3" s="621"/>
      <c r="DB3" s="621"/>
      <c r="DC3" s="621"/>
      <c r="DD3" s="621"/>
      <c r="DE3" s="621"/>
      <c r="DF3" s="621"/>
      <c r="DG3" s="621"/>
      <c r="DH3" s="621"/>
      <c r="DI3" s="621"/>
      <c r="DJ3" s="621"/>
      <c r="DK3" s="621"/>
      <c r="DL3" s="621"/>
      <c r="DM3" s="621"/>
      <c r="DN3" s="621"/>
      <c r="DO3" s="621"/>
      <c r="DP3" s="621"/>
      <c r="DQ3" s="621"/>
      <c r="DR3" s="621"/>
      <c r="DS3" s="621"/>
      <c r="DT3" s="621"/>
      <c r="DU3" s="621"/>
      <c r="DV3" s="621"/>
      <c r="DW3" s="621"/>
      <c r="DX3" s="621"/>
      <c r="DY3" s="621"/>
      <c r="DZ3" s="621"/>
      <c r="EA3" s="621"/>
      <c r="EB3" s="621"/>
      <c r="EC3" s="621"/>
      <c r="ED3" s="621"/>
      <c r="EE3" s="621"/>
      <c r="EF3" s="621"/>
      <c r="EG3" s="621"/>
      <c r="EH3" s="621"/>
      <c r="EI3" s="621"/>
      <c r="EJ3" s="621"/>
      <c r="EK3" s="621"/>
      <c r="EL3" s="621"/>
      <c r="EM3" s="621"/>
      <c r="EN3" s="621"/>
      <c r="EO3" s="621"/>
      <c r="EP3" s="621"/>
      <c r="EQ3" s="621"/>
      <c r="ER3" s="621"/>
      <c r="ES3" s="621"/>
      <c r="ET3" s="621"/>
      <c r="EU3" s="621"/>
      <c r="EV3" s="621"/>
      <c r="EW3" s="621"/>
      <c r="EX3" s="621"/>
      <c r="EY3" s="621"/>
      <c r="EZ3" s="621"/>
      <c r="FA3" s="621"/>
      <c r="FB3" s="621"/>
      <c r="FC3" s="621"/>
      <c r="FD3" s="621"/>
      <c r="FE3" s="621"/>
      <c r="FF3" s="621"/>
      <c r="FG3" s="621"/>
      <c r="FH3" s="621"/>
      <c r="FI3" s="621"/>
      <c r="FJ3" s="621"/>
      <c r="FK3" s="621"/>
      <c r="FL3" s="621"/>
      <c r="FM3" s="621"/>
      <c r="FN3" s="621"/>
      <c r="FO3" s="621"/>
      <c r="FP3" s="621"/>
      <c r="FQ3" s="621"/>
      <c r="FR3" s="621"/>
      <c r="FS3" s="621"/>
      <c r="FT3" s="621"/>
      <c r="FU3" s="621"/>
      <c r="FV3" s="621"/>
      <c r="FW3" s="621"/>
      <c r="FX3" s="621"/>
      <c r="FY3" s="621"/>
      <c r="FZ3" s="621"/>
      <c r="GA3" s="621"/>
      <c r="GB3" s="621"/>
      <c r="GC3" s="621"/>
      <c r="GD3" s="621"/>
      <c r="GE3" s="621"/>
      <c r="GF3" s="621"/>
      <c r="GG3" s="621"/>
      <c r="GH3" s="621"/>
      <c r="GI3" s="621"/>
      <c r="GJ3" s="621"/>
      <c r="GK3" s="621"/>
      <c r="GL3" s="621"/>
      <c r="GM3" s="621"/>
      <c r="GN3" s="621"/>
      <c r="GO3" s="621"/>
      <c r="GP3" s="621"/>
      <c r="GQ3" s="621"/>
      <c r="GR3" s="621"/>
      <c r="GS3" s="621"/>
      <c r="GT3" s="621"/>
      <c r="GU3" s="621"/>
      <c r="GV3" s="621"/>
      <c r="GW3" s="621"/>
      <c r="GX3" s="621"/>
      <c r="GY3" s="621"/>
      <c r="GZ3" s="621"/>
      <c r="HA3" s="621"/>
      <c r="HB3" s="621"/>
      <c r="HC3" s="621"/>
      <c r="HD3" s="621"/>
      <c r="HE3" s="621"/>
      <c r="HF3" s="621"/>
      <c r="HG3" s="621"/>
      <c r="HH3" s="621"/>
      <c r="HI3" s="621"/>
      <c r="HJ3" s="621"/>
      <c r="HK3" s="621"/>
      <c r="HL3" s="621"/>
      <c r="HM3" s="621"/>
      <c r="HN3" s="621"/>
      <c r="HO3" s="621"/>
      <c r="HP3" s="621"/>
      <c r="HQ3" s="621"/>
      <c r="HR3" s="621"/>
      <c r="HS3" s="621"/>
      <c r="HT3" s="621"/>
      <c r="HU3" s="621"/>
      <c r="HV3" s="621"/>
      <c r="HW3" s="621"/>
      <c r="HX3" s="621"/>
      <c r="HY3" s="621"/>
      <c r="HZ3" s="621"/>
      <c r="IA3" s="621"/>
      <c r="IB3" s="621"/>
      <c r="IC3" s="621"/>
      <c r="ID3" s="621"/>
      <c r="IE3" s="621"/>
      <c r="IF3" s="621"/>
      <c r="IG3" s="621"/>
      <c r="IH3" s="621"/>
      <c r="II3" s="621"/>
      <c r="IJ3" s="621"/>
      <c r="IK3" s="621"/>
      <c r="IL3" s="621"/>
      <c r="IM3" s="621"/>
      <c r="IN3" s="621"/>
      <c r="IO3" s="621"/>
      <c r="IP3" s="621"/>
      <c r="IQ3" s="621"/>
      <c r="IR3" s="621"/>
      <c r="IS3" s="621"/>
      <c r="IT3" s="621"/>
      <c r="IU3" s="621"/>
      <c r="IV3" s="621"/>
      <c r="IW3" s="621"/>
      <c r="IX3" s="621"/>
      <c r="IY3" s="621"/>
      <c r="IZ3" s="621"/>
      <c r="JA3" s="621"/>
      <c r="JB3" s="621"/>
      <c r="JC3" s="621"/>
      <c r="JD3" s="621"/>
      <c r="JE3" s="621"/>
      <c r="JF3" s="621"/>
      <c r="JG3" s="621"/>
      <c r="JH3" s="621"/>
      <c r="JI3" s="621"/>
      <c r="JJ3" s="621"/>
      <c r="JK3" s="621"/>
      <c r="JL3" s="621"/>
      <c r="JM3" s="621"/>
      <c r="JN3" s="621"/>
      <c r="JO3" s="621"/>
      <c r="JP3" s="621"/>
      <c r="JQ3" s="621"/>
      <c r="JR3" s="621"/>
      <c r="JS3" s="621"/>
      <c r="JT3" s="621"/>
      <c r="JU3" s="621"/>
      <c r="JV3" s="621"/>
      <c r="JW3" s="621"/>
      <c r="JX3" s="621"/>
      <c r="JY3" s="621"/>
      <c r="JZ3" s="621"/>
      <c r="KA3" s="621"/>
      <c r="KB3" s="621"/>
      <c r="KC3" s="621"/>
      <c r="KD3" s="621"/>
      <c r="KE3" s="621"/>
      <c r="KF3" s="621"/>
      <c r="KG3" s="621"/>
      <c r="KH3" s="621"/>
      <c r="KI3" s="621"/>
      <c r="KJ3" s="621"/>
      <c r="KK3" s="621"/>
      <c r="KL3" s="621"/>
      <c r="KM3" s="621"/>
      <c r="KN3" s="621"/>
      <c r="KO3" s="621"/>
      <c r="KP3" s="621"/>
      <c r="KQ3" s="621"/>
      <c r="KR3" s="621"/>
      <c r="KS3" s="621"/>
      <c r="KT3" s="621"/>
      <c r="KU3" s="621"/>
      <c r="KV3" s="621"/>
      <c r="KW3" s="621"/>
      <c r="KX3" s="621"/>
      <c r="KY3" s="621"/>
      <c r="KZ3" s="621"/>
      <c r="LA3" s="621"/>
      <c r="LB3" s="621"/>
      <c r="LC3" s="621"/>
      <c r="LD3" s="621"/>
      <c r="LE3" s="621"/>
      <c r="LF3" s="621"/>
      <c r="LG3" s="621"/>
      <c r="LH3" s="621"/>
      <c r="LI3" s="621"/>
      <c r="LJ3" s="621"/>
      <c r="LK3" s="621"/>
      <c r="LL3" s="621"/>
      <c r="LM3" s="621"/>
      <c r="LN3" s="621"/>
      <c r="LO3" s="621"/>
      <c r="LP3" s="621"/>
      <c r="LQ3" s="621"/>
      <c r="LR3" s="621"/>
      <c r="LS3" s="621"/>
      <c r="LT3" s="621"/>
      <c r="LU3" s="621"/>
      <c r="LV3" s="621"/>
      <c r="LW3" s="621"/>
      <c r="LX3" s="621"/>
      <c r="LY3" s="621"/>
      <c r="LZ3" s="621"/>
      <c r="MA3" s="621"/>
      <c r="MB3" s="621"/>
      <c r="MC3" s="621"/>
      <c r="MD3" s="621"/>
      <c r="ME3" s="621"/>
      <c r="MF3" s="621"/>
      <c r="MG3" s="621"/>
      <c r="MH3" s="621"/>
      <c r="MI3" s="621"/>
      <c r="MJ3" s="621"/>
      <c r="MK3" s="621"/>
      <c r="ML3" s="621"/>
      <c r="MM3" s="621"/>
      <c r="MN3" s="621"/>
      <c r="MO3" s="621"/>
      <c r="MP3" s="621"/>
      <c r="MQ3" s="621"/>
      <c r="MR3" s="621"/>
      <c r="MS3" s="621"/>
      <c r="MT3" s="621"/>
      <c r="MU3" s="621"/>
      <c r="MV3" s="621"/>
      <c r="MW3" s="621"/>
      <c r="MX3" s="621"/>
      <c r="MY3" s="621"/>
      <c r="MZ3" s="621"/>
      <c r="NA3" s="621"/>
      <c r="NB3" s="621"/>
      <c r="NC3" s="621"/>
      <c r="ND3" s="621"/>
      <c r="NE3" s="621"/>
      <c r="NF3" s="621"/>
      <c r="NG3" s="621"/>
      <c r="NH3" s="621"/>
      <c r="NI3" s="621"/>
      <c r="NJ3" s="621"/>
      <c r="NK3" s="621"/>
      <c r="NL3" s="621"/>
      <c r="NM3" s="621"/>
      <c r="NN3" s="621"/>
      <c r="NO3" s="621"/>
      <c r="NP3" s="621"/>
      <c r="NQ3" s="621"/>
      <c r="NR3" s="621"/>
      <c r="NS3" s="621"/>
      <c r="NT3" s="621"/>
      <c r="NU3" s="621"/>
      <c r="NV3" s="621"/>
      <c r="NW3" s="621"/>
      <c r="NX3" s="621"/>
      <c r="NY3" s="621"/>
      <c r="NZ3" s="621"/>
      <c r="OA3" s="621"/>
      <c r="OB3" s="621"/>
      <c r="OC3" s="621"/>
      <c r="OD3" s="621"/>
      <c r="OE3" s="621"/>
      <c r="OF3" s="621"/>
      <c r="OG3" s="621"/>
      <c r="OH3" s="621"/>
      <c r="OI3" s="621"/>
      <c r="OJ3" s="621"/>
      <c r="OK3" s="621"/>
      <c r="OL3" s="621"/>
      <c r="OM3" s="621"/>
      <c r="ON3" s="621"/>
      <c r="OO3" s="621"/>
      <c r="OP3" s="621"/>
      <c r="OQ3" s="621"/>
      <c r="OR3" s="621"/>
      <c r="OS3" s="621"/>
      <c r="OT3" s="621"/>
      <c r="OU3" s="621"/>
      <c r="OV3" s="621"/>
      <c r="OW3" s="621"/>
      <c r="OX3" s="621"/>
      <c r="OY3" s="621"/>
      <c r="OZ3" s="621"/>
      <c r="PA3" s="621"/>
      <c r="PB3" s="621"/>
      <c r="PC3" s="621"/>
      <c r="PD3" s="621"/>
      <c r="PE3" s="621"/>
      <c r="PF3" s="621"/>
      <c r="PG3" s="621"/>
      <c r="PH3" s="621"/>
      <c r="PI3" s="621"/>
      <c r="PJ3" s="621"/>
      <c r="PK3" s="621"/>
      <c r="PL3" s="621"/>
      <c r="PM3" s="621"/>
      <c r="PN3" s="621"/>
      <c r="PO3" s="621"/>
      <c r="PP3" s="621"/>
      <c r="PQ3" s="621"/>
      <c r="PR3" s="621"/>
      <c r="PS3" s="621"/>
      <c r="PT3" s="621"/>
      <c r="PU3" s="621"/>
      <c r="PV3" s="621"/>
      <c r="PW3" s="621"/>
      <c r="PX3" s="621"/>
      <c r="PY3" s="621"/>
      <c r="PZ3" s="621"/>
      <c r="QA3" s="621"/>
      <c r="QB3" s="621"/>
      <c r="QC3" s="621"/>
      <c r="QD3" s="621"/>
      <c r="QE3" s="621"/>
      <c r="QF3" s="621"/>
      <c r="QG3" s="621"/>
      <c r="QH3" s="621"/>
      <c r="QI3" s="621"/>
      <c r="QJ3" s="621"/>
      <c r="QK3" s="621"/>
      <c r="QL3" s="621"/>
      <c r="QM3" s="621"/>
      <c r="QN3" s="621"/>
      <c r="QO3" s="621"/>
      <c r="QP3" s="621"/>
      <c r="QQ3" s="621"/>
      <c r="QR3" s="621"/>
      <c r="QS3" s="621"/>
      <c r="QT3" s="621"/>
      <c r="QU3" s="621"/>
      <c r="QV3" s="621"/>
      <c r="QW3" s="621"/>
      <c r="QX3" s="621"/>
      <c r="QY3" s="621"/>
      <c r="QZ3" s="621"/>
      <c r="RA3" s="621"/>
      <c r="RB3" s="621"/>
      <c r="RC3" s="621"/>
      <c r="RD3" s="621"/>
      <c r="RE3" s="621"/>
      <c r="RF3" s="621"/>
      <c r="RG3" s="621"/>
      <c r="RH3" s="621"/>
      <c r="RI3" s="621"/>
      <c r="RJ3" s="621"/>
      <c r="RK3" s="621"/>
      <c r="RL3" s="621"/>
      <c r="RM3" s="621"/>
      <c r="RN3" s="621"/>
      <c r="RO3" s="621"/>
      <c r="RP3" s="621"/>
      <c r="RQ3" s="621"/>
      <c r="RR3" s="621"/>
      <c r="RS3" s="621"/>
      <c r="RT3" s="621"/>
      <c r="RU3" s="621"/>
      <c r="RV3" s="621"/>
      <c r="RW3" s="621"/>
      <c r="RX3" s="621"/>
      <c r="RY3" s="621"/>
      <c r="RZ3" s="621"/>
      <c r="SA3" s="621"/>
      <c r="SB3" s="621"/>
      <c r="SC3" s="621"/>
      <c r="SD3" s="621"/>
      <c r="SE3" s="621"/>
      <c r="SF3" s="621"/>
      <c r="SG3" s="621"/>
      <c r="SH3" s="621"/>
      <c r="SI3" s="621"/>
      <c r="SJ3" s="621"/>
      <c r="SK3" s="621"/>
      <c r="SL3" s="621"/>
      <c r="SM3" s="621"/>
      <c r="SN3" s="621"/>
      <c r="SO3" s="621"/>
      <c r="SP3" s="621"/>
      <c r="SQ3" s="621"/>
      <c r="SR3" s="621"/>
      <c r="SS3" s="621"/>
      <c r="ST3" s="621"/>
      <c r="SU3" s="621"/>
      <c r="SV3" s="621"/>
      <c r="SW3" s="621"/>
      <c r="SX3" s="621"/>
      <c r="SY3" s="621"/>
      <c r="SZ3" s="621"/>
      <c r="TA3" s="621"/>
      <c r="TB3" s="621"/>
      <c r="TC3" s="621"/>
      <c r="TD3" s="621"/>
      <c r="TE3" s="621"/>
      <c r="TF3" s="621"/>
      <c r="TG3" s="621"/>
      <c r="TH3" s="621"/>
      <c r="TI3" s="621"/>
      <c r="TJ3" s="621"/>
      <c r="TK3" s="621"/>
      <c r="TL3" s="621"/>
      <c r="TM3" s="621"/>
      <c r="TN3" s="621"/>
      <c r="TO3" s="621"/>
      <c r="TP3" s="621"/>
      <c r="TQ3" s="621"/>
      <c r="TR3" s="621"/>
      <c r="TS3" s="621"/>
      <c r="TT3" s="621"/>
      <c r="TU3" s="621"/>
      <c r="TV3" s="621"/>
      <c r="TW3" s="621"/>
      <c r="TX3" s="621"/>
      <c r="TY3" s="621"/>
      <c r="TZ3" s="621"/>
      <c r="UA3" s="621"/>
      <c r="UB3" s="621"/>
      <c r="UC3" s="621"/>
      <c r="UD3" s="621"/>
      <c r="UE3" s="621"/>
      <c r="UF3" s="621"/>
      <c r="UG3" s="621"/>
      <c r="UH3" s="621"/>
      <c r="UI3" s="621"/>
      <c r="UJ3" s="621"/>
      <c r="UK3" s="621"/>
      <c r="UL3" s="621"/>
      <c r="UM3" s="621"/>
      <c r="UN3" s="621"/>
      <c r="UO3" s="621"/>
      <c r="UP3" s="621"/>
      <c r="UQ3" s="621"/>
      <c r="UR3" s="621"/>
      <c r="US3" s="621"/>
      <c r="UT3" s="621"/>
      <c r="UU3" s="621"/>
      <c r="UV3" s="621"/>
      <c r="UW3" s="621"/>
      <c r="UX3" s="621"/>
      <c r="UY3" s="621"/>
      <c r="UZ3" s="621"/>
      <c r="VA3" s="621"/>
      <c r="VB3" s="621"/>
      <c r="VC3" s="621"/>
      <c r="VD3" s="621"/>
      <c r="VE3" s="621"/>
      <c r="VF3" s="621"/>
      <c r="VG3" s="621"/>
      <c r="VH3" s="621"/>
      <c r="VI3" s="621"/>
      <c r="VJ3" s="621"/>
      <c r="VK3" s="621"/>
      <c r="VL3" s="621"/>
      <c r="VM3" s="621"/>
      <c r="VN3" s="621"/>
      <c r="VO3" s="621"/>
      <c r="VP3" s="621"/>
      <c r="VQ3" s="621"/>
      <c r="VR3" s="621"/>
      <c r="VS3" s="621"/>
      <c r="VT3" s="621"/>
      <c r="VU3" s="621"/>
      <c r="VV3" s="621"/>
      <c r="VW3" s="621"/>
      <c r="VX3" s="621"/>
      <c r="VY3" s="621"/>
      <c r="VZ3" s="621"/>
      <c r="WA3" s="621"/>
      <c r="WB3" s="621"/>
      <c r="WC3" s="621"/>
      <c r="WD3" s="621"/>
      <c r="WE3" s="621"/>
      <c r="WF3" s="621"/>
      <c r="WG3" s="621"/>
      <c r="WH3" s="621"/>
      <c r="WI3" s="621"/>
      <c r="WJ3" s="621"/>
      <c r="WK3" s="621"/>
      <c r="WL3" s="621"/>
      <c r="WM3" s="621"/>
      <c r="WN3" s="621"/>
      <c r="WO3" s="621"/>
      <c r="WP3" s="621"/>
      <c r="WQ3" s="621"/>
      <c r="WR3" s="621"/>
      <c r="WS3" s="621"/>
      <c r="WT3" s="621"/>
      <c r="WU3" s="621"/>
      <c r="WV3" s="621"/>
      <c r="WW3" s="621"/>
      <c r="WX3" s="621"/>
      <c r="WY3" s="621"/>
      <c r="WZ3" s="621"/>
      <c r="XA3" s="621"/>
      <c r="XB3" s="621"/>
      <c r="XC3" s="621"/>
      <c r="XD3" s="621"/>
      <c r="XE3" s="621"/>
      <c r="XF3" s="621"/>
      <c r="XG3" s="621"/>
      <c r="XH3" s="621"/>
      <c r="XI3" s="621"/>
      <c r="XJ3" s="621"/>
      <c r="XK3" s="621"/>
      <c r="XL3" s="621"/>
      <c r="XM3" s="621"/>
      <c r="XN3" s="621"/>
      <c r="XO3" s="621"/>
      <c r="XP3" s="621"/>
      <c r="XQ3" s="621"/>
      <c r="XR3" s="621"/>
      <c r="XS3" s="621"/>
      <c r="XT3" s="621"/>
      <c r="XU3" s="621"/>
      <c r="XV3" s="621"/>
      <c r="XW3" s="621"/>
      <c r="XX3" s="621"/>
      <c r="XY3" s="621"/>
      <c r="XZ3" s="621"/>
      <c r="YA3" s="621"/>
      <c r="YB3" s="621"/>
      <c r="YC3" s="621"/>
      <c r="YD3" s="621"/>
      <c r="YE3" s="621"/>
      <c r="YF3" s="621"/>
      <c r="YG3" s="621"/>
      <c r="YH3" s="621"/>
      <c r="YI3" s="621"/>
      <c r="YJ3" s="621"/>
      <c r="YK3" s="621"/>
      <c r="YL3" s="621"/>
      <c r="YM3" s="621"/>
      <c r="YN3" s="621"/>
      <c r="YO3" s="621"/>
      <c r="YP3" s="621"/>
      <c r="YQ3" s="621"/>
      <c r="YR3" s="621"/>
      <c r="YS3" s="621"/>
      <c r="YT3" s="621"/>
      <c r="YU3" s="621"/>
      <c r="YV3" s="621"/>
      <c r="YW3" s="621"/>
      <c r="YX3" s="621"/>
      <c r="YY3" s="621"/>
      <c r="YZ3" s="621"/>
      <c r="ZA3" s="621"/>
      <c r="ZB3" s="621"/>
      <c r="ZC3" s="621"/>
      <c r="ZD3" s="621"/>
      <c r="ZE3" s="621"/>
      <c r="ZF3" s="621"/>
      <c r="ZG3" s="621"/>
      <c r="ZH3" s="621"/>
      <c r="ZI3" s="621"/>
      <c r="ZJ3" s="621"/>
      <c r="ZK3" s="621"/>
      <c r="ZL3" s="621"/>
      <c r="ZM3" s="621"/>
      <c r="ZN3" s="621"/>
      <c r="ZO3" s="621"/>
      <c r="ZP3" s="621"/>
      <c r="ZQ3" s="621"/>
      <c r="ZR3" s="621"/>
      <c r="ZS3" s="621"/>
      <c r="ZT3" s="621"/>
      <c r="ZU3" s="621"/>
      <c r="ZV3" s="621"/>
      <c r="ZW3" s="621"/>
      <c r="ZX3" s="621"/>
      <c r="ZY3" s="621"/>
      <c r="ZZ3" s="621"/>
      <c r="AAA3" s="621"/>
      <c r="AAB3" s="621"/>
      <c r="AAC3" s="621"/>
      <c r="AAD3" s="621"/>
      <c r="AAE3" s="621"/>
      <c r="AAF3" s="621"/>
      <c r="AAG3" s="621"/>
      <c r="AAH3" s="621"/>
      <c r="AAI3" s="621"/>
      <c r="AAJ3" s="621"/>
      <c r="AAK3" s="621"/>
      <c r="AAL3" s="621"/>
      <c r="AAM3" s="621"/>
      <c r="AAN3" s="621"/>
      <c r="AAO3" s="621"/>
      <c r="AAP3" s="621"/>
      <c r="AAQ3" s="621"/>
      <c r="AAR3" s="621"/>
      <c r="AAS3" s="621"/>
      <c r="AAT3" s="621"/>
      <c r="AAU3" s="621"/>
      <c r="AAV3" s="621"/>
      <c r="AAW3" s="621"/>
      <c r="AAX3" s="621"/>
      <c r="AAY3" s="621"/>
      <c r="AAZ3" s="621"/>
      <c r="ABA3" s="621"/>
      <c r="ABB3" s="621"/>
      <c r="ABC3" s="621"/>
      <c r="ABD3" s="621"/>
      <c r="ABE3" s="621"/>
      <c r="ABF3" s="621"/>
      <c r="ABG3" s="621"/>
      <c r="ABH3" s="621"/>
      <c r="ABI3" s="621"/>
      <c r="ABJ3" s="621"/>
      <c r="ABK3" s="621"/>
      <c r="ABL3" s="621"/>
      <c r="ABM3" s="621"/>
      <c r="ABN3" s="621"/>
      <c r="ABO3" s="621"/>
      <c r="ABP3" s="621"/>
      <c r="ABQ3" s="621"/>
      <c r="ABR3" s="621"/>
      <c r="ABS3" s="621"/>
      <c r="ABT3" s="621"/>
      <c r="ABU3" s="621"/>
      <c r="ABV3" s="621"/>
      <c r="ABW3" s="621"/>
      <c r="ABX3" s="621"/>
      <c r="ABY3" s="621"/>
      <c r="ABZ3" s="621"/>
      <c r="ACA3" s="621"/>
      <c r="ACB3" s="621"/>
      <c r="ACC3" s="621"/>
      <c r="ACD3" s="621"/>
      <c r="ACE3" s="621"/>
      <c r="ACF3" s="621"/>
      <c r="ACG3" s="621"/>
      <c r="ACH3" s="621"/>
      <c r="ACI3" s="621"/>
      <c r="ACJ3" s="621"/>
      <c r="ACK3" s="621"/>
      <c r="ACL3" s="621"/>
      <c r="ACM3" s="621"/>
      <c r="ACN3" s="621"/>
      <c r="ACO3" s="621"/>
      <c r="ACP3" s="621"/>
      <c r="ACQ3" s="621"/>
      <c r="ACR3" s="621"/>
      <c r="ACS3" s="621"/>
      <c r="ACT3" s="621"/>
      <c r="ACU3" s="621"/>
      <c r="ACV3" s="621"/>
      <c r="ACW3" s="621"/>
      <c r="ACX3" s="621"/>
      <c r="ACY3" s="621"/>
      <c r="ACZ3" s="621"/>
      <c r="ADA3" s="621"/>
      <c r="ADB3" s="621"/>
      <c r="ADC3" s="621"/>
      <c r="ADD3" s="621"/>
      <c r="ADE3" s="621"/>
      <c r="ADF3" s="621"/>
      <c r="ADG3" s="621"/>
      <c r="ADH3" s="621"/>
      <c r="ADI3" s="621"/>
      <c r="ADJ3" s="621"/>
      <c r="ADK3" s="621"/>
      <c r="ADL3" s="621"/>
      <c r="ADM3" s="621"/>
      <c r="ADN3" s="621"/>
      <c r="ADO3" s="621"/>
      <c r="ADP3" s="621"/>
      <c r="ADQ3" s="621"/>
      <c r="ADR3" s="621"/>
      <c r="ADS3" s="621"/>
      <c r="ADT3" s="621"/>
      <c r="ADU3" s="621"/>
      <c r="ADV3" s="621"/>
      <c r="ADW3" s="621"/>
      <c r="ADX3" s="621"/>
      <c r="ADY3" s="621"/>
      <c r="ADZ3" s="621"/>
      <c r="AEA3" s="621"/>
      <c r="AEB3" s="621"/>
      <c r="AEC3" s="621"/>
      <c r="AED3" s="621"/>
      <c r="AEE3" s="621"/>
      <c r="AEF3" s="621"/>
      <c r="AEG3" s="621"/>
      <c r="AEH3" s="621"/>
      <c r="AEI3" s="621"/>
      <c r="AEJ3" s="621"/>
      <c r="AEK3" s="621"/>
      <c r="AEL3" s="621"/>
      <c r="AEM3" s="621"/>
      <c r="AEN3" s="621"/>
      <c r="AEO3" s="621"/>
      <c r="AEP3" s="621"/>
      <c r="AEQ3" s="621"/>
      <c r="AER3" s="621"/>
      <c r="AES3" s="621"/>
      <c r="AET3" s="621"/>
      <c r="AEU3" s="621"/>
      <c r="AEV3" s="621"/>
      <c r="AEW3" s="621"/>
      <c r="AEX3" s="621"/>
      <c r="AEY3" s="621"/>
      <c r="AEZ3" s="621"/>
      <c r="AFA3" s="621"/>
      <c r="AFB3" s="621"/>
      <c r="AFC3" s="621"/>
      <c r="AFD3" s="621"/>
      <c r="AFE3" s="621"/>
      <c r="AFF3" s="621"/>
      <c r="AFG3" s="621"/>
      <c r="AFH3" s="621"/>
      <c r="AFI3" s="621"/>
      <c r="AFJ3" s="621"/>
      <c r="AFK3" s="621"/>
      <c r="AFL3" s="621"/>
      <c r="AFM3" s="621"/>
      <c r="AFN3" s="621"/>
      <c r="AFO3" s="621"/>
      <c r="AFP3" s="621"/>
      <c r="AFQ3" s="621"/>
      <c r="AFR3" s="621"/>
      <c r="AFS3" s="621"/>
      <c r="AFT3" s="621"/>
      <c r="AFU3" s="621"/>
      <c r="AFV3" s="621"/>
      <c r="AFW3" s="621"/>
      <c r="AFX3" s="621"/>
      <c r="AFY3" s="621"/>
      <c r="AFZ3" s="621"/>
      <c r="AGA3" s="621"/>
      <c r="AGB3" s="621"/>
      <c r="AGC3" s="621"/>
      <c r="AGD3" s="621"/>
      <c r="AGE3" s="621"/>
      <c r="AGF3" s="621"/>
      <c r="AGG3" s="621"/>
      <c r="AGH3" s="621"/>
      <c r="AGI3" s="621"/>
      <c r="AGJ3" s="621"/>
      <c r="AGK3" s="621"/>
      <c r="AGL3" s="621"/>
      <c r="AGM3" s="621"/>
      <c r="AGN3" s="621"/>
      <c r="AGO3" s="621"/>
      <c r="AGP3" s="621"/>
      <c r="AGQ3" s="621"/>
      <c r="AGR3" s="621"/>
      <c r="AGS3" s="621"/>
      <c r="AGT3" s="621"/>
      <c r="AGU3" s="621"/>
      <c r="AGV3" s="621"/>
      <c r="AGW3" s="621"/>
      <c r="AGX3" s="621"/>
      <c r="AGY3" s="621"/>
      <c r="AGZ3" s="621"/>
      <c r="AHA3" s="621"/>
      <c r="AHB3" s="621"/>
      <c r="AHC3" s="621"/>
      <c r="AHD3" s="621"/>
      <c r="AHE3" s="621"/>
      <c r="AHF3" s="621"/>
      <c r="AHG3" s="621"/>
      <c r="AHH3" s="621"/>
      <c r="AHI3" s="621"/>
      <c r="AHJ3" s="621"/>
      <c r="AHK3" s="621"/>
      <c r="AHL3" s="621"/>
      <c r="AHM3" s="621"/>
      <c r="AHN3" s="621"/>
      <c r="AHO3" s="621"/>
      <c r="AHP3" s="621"/>
      <c r="AHQ3" s="621"/>
      <c r="AHR3" s="621"/>
      <c r="AHS3" s="621"/>
      <c r="AHT3" s="621"/>
      <c r="AHU3" s="621"/>
      <c r="AHV3" s="621"/>
      <c r="AHW3" s="621"/>
      <c r="AHX3" s="621"/>
      <c r="AHY3" s="621"/>
      <c r="AHZ3" s="621"/>
      <c r="AIA3" s="621"/>
      <c r="AIB3" s="621"/>
      <c r="AIC3" s="621"/>
      <c r="AID3" s="621"/>
      <c r="AIE3" s="621"/>
      <c r="AIF3" s="621"/>
      <c r="AIG3" s="621"/>
      <c r="AIH3" s="621"/>
      <c r="AII3" s="621"/>
      <c r="AIJ3" s="621"/>
      <c r="AIK3" s="621"/>
      <c r="AIL3" s="621"/>
      <c r="AIM3" s="621"/>
      <c r="AIN3" s="621"/>
      <c r="AIO3" s="621"/>
      <c r="AIP3" s="621"/>
      <c r="AIQ3" s="621"/>
      <c r="AIR3" s="621"/>
      <c r="AIS3" s="621"/>
      <c r="AIT3" s="621"/>
      <c r="AIU3" s="621"/>
      <c r="AIV3" s="621"/>
      <c r="AIW3" s="621"/>
      <c r="AIX3" s="621"/>
      <c r="AIY3" s="621"/>
      <c r="AIZ3" s="621"/>
      <c r="AJA3" s="621"/>
      <c r="AJB3" s="621"/>
      <c r="AJC3" s="621"/>
      <c r="AJD3" s="621"/>
      <c r="AJE3" s="621"/>
      <c r="AJF3" s="621"/>
      <c r="AJG3" s="621"/>
      <c r="AJH3" s="621"/>
      <c r="AJI3" s="621"/>
      <c r="AJJ3" s="621"/>
      <c r="AJK3" s="621"/>
      <c r="AJL3" s="621"/>
      <c r="AJM3" s="621"/>
      <c r="AJN3" s="621"/>
      <c r="AJO3" s="621"/>
      <c r="AJP3" s="621"/>
      <c r="AJQ3" s="621"/>
      <c r="AJR3" s="621"/>
      <c r="AJS3" s="621"/>
      <c r="AJT3" s="621"/>
      <c r="AJU3" s="621"/>
      <c r="AJV3" s="621"/>
      <c r="AJW3" s="621"/>
      <c r="AJX3" s="621"/>
      <c r="AJY3" s="621"/>
      <c r="AJZ3" s="621"/>
      <c r="AKA3" s="621"/>
      <c r="AKB3" s="621"/>
      <c r="AKC3" s="621"/>
      <c r="AKD3" s="621"/>
      <c r="AKE3" s="621"/>
      <c r="AKF3" s="621"/>
      <c r="AKG3" s="621"/>
      <c r="AKH3" s="621"/>
      <c r="AKI3" s="621"/>
      <c r="AKJ3" s="621"/>
      <c r="AKK3" s="621"/>
      <c r="AKL3" s="621"/>
      <c r="AKM3" s="621"/>
      <c r="AKN3" s="621"/>
      <c r="AKO3" s="621"/>
      <c r="AKP3" s="621"/>
      <c r="AKQ3" s="621"/>
      <c r="AKR3" s="621"/>
      <c r="AKS3" s="621"/>
      <c r="AKT3" s="621"/>
      <c r="AKU3" s="621"/>
      <c r="AKV3" s="621"/>
      <c r="AKW3" s="621"/>
      <c r="AKX3" s="621"/>
      <c r="AKY3" s="621"/>
      <c r="AKZ3" s="621"/>
      <c r="ALA3" s="621"/>
      <c r="ALB3" s="621"/>
      <c r="ALC3" s="621"/>
      <c r="ALD3" s="621"/>
      <c r="ALE3" s="621"/>
      <c r="ALF3" s="621"/>
      <c r="ALG3" s="621"/>
      <c r="ALH3" s="621"/>
      <c r="ALI3" s="621"/>
      <c r="ALJ3" s="621"/>
      <c r="ALK3" s="621"/>
      <c r="ALL3" s="621"/>
      <c r="ALM3" s="621"/>
      <c r="ALN3" s="621"/>
      <c r="ALO3" s="621"/>
      <c r="ALP3" s="621"/>
      <c r="ALQ3" s="621"/>
      <c r="ALR3" s="621"/>
      <c r="ALS3" s="621"/>
      <c r="ALT3" s="621"/>
      <c r="ALU3" s="621"/>
      <c r="ALV3" s="621"/>
      <c r="ALW3" s="621"/>
      <c r="ALX3" s="621"/>
      <c r="ALY3" s="621"/>
      <c r="ALZ3" s="621"/>
      <c r="AMA3" s="621"/>
    </row>
    <row r="4" spans="1:1016" s="57" customFormat="1" ht="15.75">
      <c r="A4" s="137" t="s">
        <v>898</v>
      </c>
      <c r="B4" s="137"/>
      <c r="C4" s="138"/>
      <c r="D4" s="138"/>
      <c r="E4" s="139"/>
      <c r="F4" s="97"/>
    </row>
    <row r="5" spans="1:1016" ht="47.25" customHeight="1">
      <c r="A5" s="333" t="s">
        <v>7</v>
      </c>
      <c r="B5" s="333" t="s">
        <v>8</v>
      </c>
      <c r="C5" s="333" t="s">
        <v>103</v>
      </c>
      <c r="D5" s="333" t="s">
        <v>33</v>
      </c>
      <c r="E5" s="333" t="s">
        <v>1943</v>
      </c>
      <c r="F5" s="333" t="s">
        <v>34</v>
      </c>
      <c r="G5" s="333" t="s">
        <v>37</v>
      </c>
      <c r="H5" s="333" t="s">
        <v>1944</v>
      </c>
      <c r="I5" s="333" t="s">
        <v>1</v>
      </c>
      <c r="AMB5" s="334"/>
    </row>
    <row r="6" spans="1:1016" ht="15.75">
      <c r="A6" s="333"/>
      <c r="B6" s="333"/>
      <c r="C6" s="333" t="s">
        <v>23</v>
      </c>
      <c r="D6" s="333" t="s">
        <v>24</v>
      </c>
      <c r="E6" s="333" t="s">
        <v>35</v>
      </c>
      <c r="F6" s="333" t="s">
        <v>36</v>
      </c>
      <c r="G6" s="333" t="s">
        <v>90</v>
      </c>
      <c r="H6" s="333" t="s">
        <v>1945</v>
      </c>
      <c r="I6" s="333"/>
      <c r="AMB6" s="334"/>
    </row>
    <row r="7" spans="1:1016" s="355" customFormat="1" ht="31.5">
      <c r="A7" s="343" t="s">
        <v>23</v>
      </c>
      <c r="B7" s="344" t="s">
        <v>85</v>
      </c>
      <c r="C7" s="345"/>
      <c r="D7" s="345"/>
      <c r="E7" s="345"/>
      <c r="F7" s="345"/>
      <c r="G7" s="345"/>
      <c r="H7" s="354"/>
      <c r="I7" s="354"/>
    </row>
    <row r="8" spans="1:1016" s="95" customFormat="1" ht="15.75">
      <c r="A8" s="347">
        <v>1</v>
      </c>
      <c r="B8" s="166" t="s">
        <v>1922</v>
      </c>
      <c r="C8" s="633">
        <v>10901059</v>
      </c>
      <c r="D8" s="633">
        <v>0</v>
      </c>
      <c r="E8" s="633">
        <v>326520</v>
      </c>
      <c r="F8" s="633">
        <v>0</v>
      </c>
      <c r="G8" s="648">
        <v>-2976059</v>
      </c>
      <c r="H8" s="640">
        <f>SUM(C8:G8)</f>
        <v>8251520</v>
      </c>
      <c r="I8" s="346" t="s">
        <v>1946</v>
      </c>
      <c r="J8" s="356"/>
      <c r="K8" s="357"/>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6"/>
      <c r="AY8" s="356"/>
      <c r="AZ8" s="356"/>
      <c r="BA8" s="356"/>
      <c r="BB8" s="356"/>
      <c r="BC8" s="356"/>
      <c r="BD8" s="356"/>
      <c r="BE8" s="356"/>
      <c r="BF8" s="356"/>
      <c r="BG8" s="356"/>
      <c r="BH8" s="356"/>
      <c r="BI8" s="356"/>
      <c r="BJ8" s="356"/>
      <c r="BK8" s="356"/>
      <c r="BL8" s="356"/>
      <c r="BM8" s="356"/>
      <c r="BN8" s="356"/>
      <c r="BO8" s="356"/>
      <c r="BP8" s="356"/>
      <c r="BQ8" s="356"/>
      <c r="BR8" s="356"/>
      <c r="BS8" s="356"/>
      <c r="BT8" s="356"/>
      <c r="BU8" s="356"/>
      <c r="BV8" s="356"/>
      <c r="BW8" s="356"/>
      <c r="BX8" s="356"/>
      <c r="BY8" s="356"/>
      <c r="BZ8" s="356"/>
      <c r="CA8" s="356"/>
      <c r="CB8" s="356"/>
      <c r="CC8" s="356"/>
      <c r="CD8" s="356"/>
      <c r="CE8" s="356"/>
      <c r="CF8" s="356"/>
      <c r="CG8" s="356"/>
      <c r="CH8" s="356"/>
      <c r="CI8" s="356"/>
      <c r="CJ8" s="356"/>
      <c r="CK8" s="356"/>
      <c r="CL8" s="356"/>
      <c r="CM8" s="356"/>
      <c r="CN8" s="356"/>
      <c r="CO8" s="356"/>
      <c r="CP8" s="356"/>
      <c r="CQ8" s="356"/>
      <c r="CR8" s="356"/>
      <c r="CS8" s="356"/>
      <c r="CT8" s="356"/>
      <c r="CU8" s="356"/>
      <c r="CV8" s="356"/>
      <c r="CW8" s="356"/>
      <c r="CX8" s="356"/>
      <c r="CY8" s="356"/>
      <c r="CZ8" s="356"/>
      <c r="DA8" s="356"/>
      <c r="DB8" s="356"/>
      <c r="DC8" s="356"/>
      <c r="DD8" s="356"/>
      <c r="DE8" s="356"/>
      <c r="DF8" s="356"/>
      <c r="DG8" s="356"/>
      <c r="DH8" s="356"/>
      <c r="DI8" s="356"/>
      <c r="DJ8" s="356"/>
      <c r="DK8" s="356"/>
      <c r="DL8" s="356"/>
      <c r="DM8" s="356"/>
      <c r="DN8" s="356"/>
      <c r="DO8" s="356"/>
      <c r="DP8" s="356"/>
      <c r="DQ8" s="356"/>
      <c r="DR8" s="356"/>
      <c r="DS8" s="356"/>
      <c r="DT8" s="356"/>
      <c r="DU8" s="356"/>
      <c r="DV8" s="356"/>
      <c r="DW8" s="356"/>
      <c r="DX8" s="356"/>
      <c r="DY8" s="356"/>
      <c r="DZ8" s="356"/>
      <c r="EA8" s="356"/>
      <c r="EB8" s="356"/>
      <c r="EC8" s="356"/>
      <c r="ED8" s="356"/>
      <c r="EE8" s="356"/>
      <c r="EF8" s="356"/>
      <c r="EG8" s="356"/>
      <c r="EH8" s="356"/>
      <c r="EI8" s="356"/>
      <c r="EJ8" s="356"/>
      <c r="EK8" s="356"/>
      <c r="EL8" s="356"/>
      <c r="EM8" s="356"/>
      <c r="EN8" s="356"/>
      <c r="EO8" s="356"/>
      <c r="EP8" s="356"/>
      <c r="EQ8" s="356"/>
      <c r="ER8" s="356"/>
      <c r="ES8" s="356"/>
      <c r="ET8" s="356"/>
      <c r="EU8" s="356"/>
      <c r="EV8" s="356"/>
      <c r="EW8" s="356"/>
      <c r="EX8" s="356"/>
      <c r="EY8" s="356"/>
      <c r="EZ8" s="356"/>
      <c r="FA8" s="356"/>
      <c r="FB8" s="356"/>
      <c r="FC8" s="356"/>
      <c r="FD8" s="356"/>
      <c r="FE8" s="356"/>
      <c r="FF8" s="356"/>
      <c r="FG8" s="356"/>
      <c r="FH8" s="356"/>
      <c r="FI8" s="356"/>
      <c r="FJ8" s="356"/>
      <c r="FK8" s="356"/>
      <c r="FL8" s="356"/>
      <c r="FM8" s="356"/>
      <c r="FN8" s="356"/>
      <c r="FO8" s="356"/>
      <c r="FP8" s="356"/>
      <c r="FQ8" s="356"/>
      <c r="FR8" s="356"/>
      <c r="FS8" s="356"/>
      <c r="FT8" s="356"/>
      <c r="FU8" s="356"/>
      <c r="FV8" s="356"/>
      <c r="FW8" s="356"/>
      <c r="FX8" s="356"/>
      <c r="FY8" s="356"/>
      <c r="FZ8" s="356"/>
      <c r="GA8" s="356"/>
      <c r="GB8" s="356"/>
      <c r="GC8" s="356"/>
      <c r="GD8" s="356"/>
      <c r="GE8" s="356"/>
      <c r="GF8" s="356"/>
      <c r="GG8" s="356"/>
      <c r="GH8" s="356"/>
      <c r="GI8" s="356"/>
      <c r="GJ8" s="356"/>
      <c r="GK8" s="356"/>
      <c r="GL8" s="356"/>
      <c r="GM8" s="356"/>
      <c r="GN8" s="356"/>
      <c r="GO8" s="356"/>
      <c r="GP8" s="356"/>
      <c r="GQ8" s="356"/>
      <c r="GR8" s="356"/>
      <c r="GS8" s="356"/>
      <c r="GT8" s="356"/>
      <c r="GU8" s="356"/>
      <c r="GV8" s="356"/>
      <c r="GW8" s="356"/>
      <c r="GX8" s="356"/>
      <c r="GY8" s="356"/>
      <c r="GZ8" s="356"/>
      <c r="HA8" s="356"/>
      <c r="HB8" s="356"/>
      <c r="HC8" s="356"/>
      <c r="HD8" s="356"/>
      <c r="HE8" s="356"/>
      <c r="HF8" s="356"/>
      <c r="HG8" s="356"/>
      <c r="HH8" s="356"/>
      <c r="HI8" s="356"/>
      <c r="HJ8" s="356"/>
      <c r="HK8" s="356"/>
      <c r="HL8" s="356"/>
      <c r="HM8" s="356"/>
      <c r="HN8" s="356"/>
      <c r="HO8" s="356"/>
      <c r="HP8" s="356"/>
      <c r="HQ8" s="356"/>
      <c r="HR8" s="356"/>
      <c r="HS8" s="356"/>
      <c r="HT8" s="356"/>
      <c r="HU8" s="356"/>
      <c r="HV8" s="356"/>
      <c r="HW8" s="356"/>
      <c r="HX8" s="356"/>
      <c r="HY8" s="356"/>
      <c r="HZ8" s="356"/>
      <c r="IA8" s="356"/>
      <c r="IB8" s="356"/>
      <c r="IC8" s="356"/>
      <c r="ID8" s="356"/>
      <c r="IE8" s="356"/>
      <c r="IF8" s="356"/>
      <c r="IG8" s="356"/>
      <c r="IH8" s="356"/>
      <c r="II8" s="356"/>
      <c r="IJ8" s="356"/>
      <c r="IK8" s="356"/>
      <c r="IL8" s="356"/>
      <c r="IM8" s="356"/>
      <c r="IN8" s="356"/>
      <c r="IO8" s="356"/>
      <c r="IP8" s="356"/>
      <c r="IQ8" s="356"/>
      <c r="IR8" s="356"/>
      <c r="IS8" s="356"/>
      <c r="IT8" s="356"/>
      <c r="IU8" s="356"/>
      <c r="IV8" s="356"/>
      <c r="IW8" s="356"/>
      <c r="IX8" s="356"/>
      <c r="IY8" s="356"/>
      <c r="IZ8" s="356"/>
      <c r="JA8" s="356"/>
      <c r="JB8" s="356"/>
      <c r="JC8" s="356"/>
      <c r="JD8" s="356"/>
      <c r="JE8" s="356"/>
      <c r="JF8" s="356"/>
      <c r="JG8" s="356"/>
      <c r="JH8" s="356"/>
      <c r="JI8" s="356"/>
      <c r="JJ8" s="356"/>
      <c r="JK8" s="356"/>
      <c r="JL8" s="356"/>
      <c r="JM8" s="356"/>
      <c r="JN8" s="356"/>
      <c r="JO8" s="356"/>
      <c r="JP8" s="356"/>
      <c r="JQ8" s="356"/>
      <c r="JR8" s="356"/>
      <c r="JS8" s="356"/>
      <c r="JT8" s="356"/>
      <c r="JU8" s="356"/>
      <c r="JV8" s="356"/>
      <c r="JW8" s="356"/>
      <c r="JX8" s="356"/>
      <c r="JY8" s="356"/>
      <c r="JZ8" s="356"/>
      <c r="KA8" s="356"/>
      <c r="KB8" s="356"/>
      <c r="KC8" s="356"/>
      <c r="KD8" s="356"/>
      <c r="KE8" s="356"/>
      <c r="KF8" s="356"/>
      <c r="KG8" s="356"/>
      <c r="KH8" s="356"/>
      <c r="KI8" s="356"/>
      <c r="KJ8" s="356"/>
      <c r="KK8" s="356"/>
      <c r="KL8" s="356"/>
      <c r="KM8" s="356"/>
      <c r="KN8" s="356"/>
      <c r="KO8" s="356"/>
      <c r="KP8" s="356"/>
      <c r="KQ8" s="356"/>
      <c r="KR8" s="356"/>
      <c r="KS8" s="356"/>
      <c r="KT8" s="356"/>
      <c r="KU8" s="356"/>
      <c r="KV8" s="356"/>
      <c r="KW8" s="356"/>
      <c r="KX8" s="356"/>
      <c r="KY8" s="356"/>
      <c r="KZ8" s="356"/>
      <c r="LA8" s="356"/>
      <c r="LB8" s="356"/>
      <c r="LC8" s="356"/>
      <c r="LD8" s="356"/>
      <c r="LE8" s="356"/>
      <c r="LF8" s="356"/>
      <c r="LG8" s="356"/>
      <c r="LH8" s="356"/>
      <c r="LI8" s="356"/>
      <c r="LJ8" s="356"/>
      <c r="LK8" s="356"/>
      <c r="LL8" s="356"/>
      <c r="LM8" s="356"/>
      <c r="LN8" s="356"/>
      <c r="LO8" s="356"/>
      <c r="LP8" s="356"/>
      <c r="LQ8" s="356"/>
      <c r="LR8" s="356"/>
      <c r="LS8" s="356"/>
      <c r="LT8" s="356"/>
      <c r="LU8" s="356"/>
      <c r="LV8" s="356"/>
      <c r="LW8" s="356"/>
      <c r="LX8" s="356"/>
      <c r="LY8" s="356"/>
      <c r="LZ8" s="356"/>
      <c r="MA8" s="356"/>
      <c r="MB8" s="356"/>
      <c r="MC8" s="356"/>
      <c r="MD8" s="356"/>
      <c r="ME8" s="356"/>
      <c r="MF8" s="356"/>
      <c r="MG8" s="356"/>
      <c r="MH8" s="356"/>
      <c r="MI8" s="356"/>
      <c r="MJ8" s="356"/>
      <c r="MK8" s="356"/>
      <c r="ML8" s="356"/>
      <c r="MM8" s="356"/>
      <c r="MN8" s="356"/>
      <c r="MO8" s="356"/>
      <c r="MP8" s="356"/>
      <c r="MQ8" s="356"/>
      <c r="MR8" s="356"/>
      <c r="MS8" s="356"/>
      <c r="MT8" s="356"/>
      <c r="MU8" s="356"/>
      <c r="MV8" s="356"/>
      <c r="MW8" s="356"/>
      <c r="MX8" s="356"/>
      <c r="MY8" s="356"/>
      <c r="MZ8" s="356"/>
      <c r="NA8" s="356"/>
      <c r="NB8" s="356"/>
      <c r="NC8" s="356"/>
      <c r="ND8" s="356"/>
      <c r="NE8" s="356"/>
      <c r="NF8" s="356"/>
      <c r="NG8" s="356"/>
      <c r="NH8" s="356"/>
      <c r="NI8" s="356"/>
      <c r="NJ8" s="356"/>
      <c r="NK8" s="356"/>
      <c r="NL8" s="356"/>
      <c r="NM8" s="356"/>
      <c r="NN8" s="356"/>
      <c r="NO8" s="356"/>
      <c r="NP8" s="356"/>
      <c r="NQ8" s="356"/>
      <c r="NR8" s="356"/>
      <c r="NS8" s="356"/>
      <c r="NT8" s="356"/>
      <c r="NU8" s="356"/>
      <c r="NV8" s="356"/>
      <c r="NW8" s="356"/>
      <c r="NX8" s="356"/>
      <c r="NY8" s="356"/>
      <c r="NZ8" s="356"/>
      <c r="OA8" s="356"/>
      <c r="OB8" s="356"/>
      <c r="OC8" s="356"/>
      <c r="OD8" s="356"/>
      <c r="OE8" s="356"/>
      <c r="OF8" s="356"/>
      <c r="OG8" s="356"/>
      <c r="OH8" s="356"/>
      <c r="OI8" s="356"/>
      <c r="OJ8" s="356"/>
      <c r="OK8" s="356"/>
      <c r="OL8" s="356"/>
      <c r="OM8" s="356"/>
      <c r="ON8" s="356"/>
      <c r="OO8" s="356"/>
      <c r="OP8" s="356"/>
      <c r="OQ8" s="356"/>
      <c r="OR8" s="356"/>
      <c r="OS8" s="356"/>
      <c r="OT8" s="356"/>
      <c r="OU8" s="356"/>
      <c r="OV8" s="356"/>
      <c r="OW8" s="356"/>
      <c r="OX8" s="356"/>
      <c r="OY8" s="356"/>
      <c r="OZ8" s="356"/>
      <c r="PA8" s="356"/>
      <c r="PB8" s="356"/>
      <c r="PC8" s="356"/>
      <c r="PD8" s="356"/>
      <c r="PE8" s="356"/>
      <c r="PF8" s="356"/>
      <c r="PG8" s="356"/>
      <c r="PH8" s="356"/>
      <c r="PI8" s="356"/>
      <c r="PJ8" s="356"/>
      <c r="PK8" s="356"/>
      <c r="PL8" s="356"/>
      <c r="PM8" s="356"/>
      <c r="PN8" s="356"/>
      <c r="PO8" s="356"/>
      <c r="PP8" s="356"/>
      <c r="PQ8" s="356"/>
      <c r="PR8" s="356"/>
      <c r="PS8" s="356"/>
      <c r="PT8" s="356"/>
      <c r="PU8" s="356"/>
      <c r="PV8" s="356"/>
      <c r="PW8" s="356"/>
      <c r="PX8" s="356"/>
      <c r="PY8" s="356"/>
      <c r="PZ8" s="356"/>
      <c r="QA8" s="356"/>
      <c r="QB8" s="356"/>
      <c r="QC8" s="356"/>
      <c r="QD8" s="356"/>
      <c r="QE8" s="356"/>
      <c r="QF8" s="356"/>
      <c r="QG8" s="356"/>
      <c r="QH8" s="356"/>
      <c r="QI8" s="356"/>
      <c r="QJ8" s="356"/>
      <c r="QK8" s="356"/>
      <c r="QL8" s="356"/>
      <c r="QM8" s="356"/>
      <c r="QN8" s="356"/>
      <c r="QO8" s="356"/>
      <c r="QP8" s="356"/>
      <c r="QQ8" s="356"/>
      <c r="QR8" s="356"/>
      <c r="QS8" s="356"/>
      <c r="QT8" s="356"/>
      <c r="QU8" s="356"/>
      <c r="QV8" s="356"/>
      <c r="QW8" s="356"/>
      <c r="QX8" s="356"/>
      <c r="QY8" s="356"/>
      <c r="QZ8" s="356"/>
      <c r="RA8" s="356"/>
      <c r="RB8" s="356"/>
      <c r="RC8" s="356"/>
      <c r="RD8" s="356"/>
      <c r="RE8" s="356"/>
      <c r="RF8" s="356"/>
      <c r="RG8" s="356"/>
      <c r="RH8" s="356"/>
      <c r="RI8" s="356"/>
      <c r="RJ8" s="356"/>
      <c r="RK8" s="356"/>
      <c r="RL8" s="356"/>
      <c r="RM8" s="356"/>
      <c r="RN8" s="356"/>
      <c r="RO8" s="356"/>
      <c r="RP8" s="356"/>
      <c r="RQ8" s="356"/>
      <c r="RR8" s="356"/>
      <c r="RS8" s="356"/>
      <c r="RT8" s="356"/>
      <c r="RU8" s="356"/>
      <c r="RV8" s="356"/>
      <c r="RW8" s="356"/>
      <c r="RX8" s="356"/>
      <c r="RY8" s="356"/>
      <c r="RZ8" s="356"/>
      <c r="SA8" s="356"/>
      <c r="SB8" s="356"/>
      <c r="SC8" s="356"/>
      <c r="SD8" s="356"/>
      <c r="SE8" s="356"/>
      <c r="SF8" s="356"/>
      <c r="SG8" s="356"/>
      <c r="SH8" s="356"/>
      <c r="SI8" s="356"/>
      <c r="SJ8" s="356"/>
      <c r="SK8" s="356"/>
      <c r="SL8" s="356"/>
      <c r="SM8" s="356"/>
      <c r="SN8" s="356"/>
      <c r="SO8" s="356"/>
      <c r="SP8" s="356"/>
      <c r="SQ8" s="356"/>
      <c r="SR8" s="356"/>
      <c r="SS8" s="356"/>
      <c r="ST8" s="356"/>
      <c r="SU8" s="356"/>
      <c r="SV8" s="356"/>
      <c r="SW8" s="356"/>
      <c r="SX8" s="356"/>
      <c r="SY8" s="356"/>
      <c r="SZ8" s="356"/>
      <c r="TA8" s="356"/>
      <c r="TB8" s="356"/>
      <c r="TC8" s="356"/>
      <c r="TD8" s="356"/>
      <c r="TE8" s="356"/>
      <c r="TF8" s="356"/>
      <c r="TG8" s="356"/>
      <c r="TH8" s="356"/>
      <c r="TI8" s="356"/>
      <c r="TJ8" s="356"/>
      <c r="TK8" s="356"/>
      <c r="TL8" s="356"/>
      <c r="TM8" s="356"/>
      <c r="TN8" s="356"/>
      <c r="TO8" s="356"/>
      <c r="TP8" s="356"/>
      <c r="TQ8" s="356"/>
      <c r="TR8" s="356"/>
      <c r="TS8" s="356"/>
      <c r="TT8" s="356"/>
      <c r="TU8" s="356"/>
      <c r="TV8" s="356"/>
      <c r="TW8" s="356"/>
      <c r="TX8" s="356"/>
      <c r="TY8" s="356"/>
      <c r="TZ8" s="356"/>
      <c r="UA8" s="356"/>
      <c r="UB8" s="356"/>
      <c r="UC8" s="356"/>
      <c r="UD8" s="356"/>
      <c r="UE8" s="356"/>
      <c r="UF8" s="356"/>
      <c r="UG8" s="356"/>
      <c r="UH8" s="356"/>
      <c r="UI8" s="356"/>
      <c r="UJ8" s="356"/>
      <c r="UK8" s="356"/>
      <c r="UL8" s="356"/>
      <c r="UM8" s="356"/>
      <c r="UN8" s="356"/>
      <c r="UO8" s="356"/>
      <c r="UP8" s="356"/>
      <c r="UQ8" s="356"/>
      <c r="UR8" s="356"/>
      <c r="US8" s="356"/>
      <c r="UT8" s="356"/>
      <c r="UU8" s="356"/>
      <c r="UV8" s="356"/>
      <c r="UW8" s="356"/>
      <c r="UX8" s="356"/>
      <c r="UY8" s="356"/>
      <c r="UZ8" s="356"/>
      <c r="VA8" s="356"/>
      <c r="VB8" s="356"/>
      <c r="VC8" s="356"/>
      <c r="VD8" s="356"/>
      <c r="VE8" s="356"/>
      <c r="VF8" s="356"/>
      <c r="VG8" s="356"/>
      <c r="VH8" s="356"/>
      <c r="VI8" s="356"/>
      <c r="VJ8" s="356"/>
      <c r="VK8" s="356"/>
      <c r="VL8" s="356"/>
      <c r="VM8" s="356"/>
      <c r="VN8" s="356"/>
      <c r="VO8" s="356"/>
      <c r="VP8" s="356"/>
      <c r="VQ8" s="356"/>
      <c r="VR8" s="356"/>
      <c r="VS8" s="356"/>
      <c r="VT8" s="356"/>
      <c r="VU8" s="356"/>
      <c r="VV8" s="356"/>
      <c r="VW8" s="356"/>
      <c r="VX8" s="356"/>
      <c r="VY8" s="356"/>
      <c r="VZ8" s="356"/>
      <c r="WA8" s="356"/>
      <c r="WB8" s="356"/>
      <c r="WC8" s="356"/>
      <c r="WD8" s="356"/>
      <c r="WE8" s="356"/>
      <c r="WF8" s="356"/>
      <c r="WG8" s="356"/>
      <c r="WH8" s="356"/>
      <c r="WI8" s="356"/>
      <c r="WJ8" s="356"/>
      <c r="WK8" s="356"/>
      <c r="WL8" s="356"/>
      <c r="WM8" s="356"/>
      <c r="WN8" s="356"/>
      <c r="WO8" s="356"/>
      <c r="WP8" s="356"/>
      <c r="WQ8" s="356"/>
      <c r="WR8" s="356"/>
      <c r="WS8" s="356"/>
      <c r="WT8" s="356"/>
      <c r="WU8" s="356"/>
      <c r="WV8" s="356"/>
      <c r="WW8" s="356"/>
      <c r="WX8" s="356"/>
      <c r="WY8" s="356"/>
      <c r="WZ8" s="356"/>
      <c r="XA8" s="356"/>
      <c r="XB8" s="356"/>
      <c r="XC8" s="356"/>
      <c r="XD8" s="356"/>
      <c r="XE8" s="356"/>
      <c r="XF8" s="356"/>
      <c r="XG8" s="356"/>
      <c r="XH8" s="356"/>
      <c r="XI8" s="356"/>
      <c r="XJ8" s="356"/>
      <c r="XK8" s="356"/>
      <c r="XL8" s="356"/>
      <c r="XM8" s="356"/>
      <c r="XN8" s="356"/>
      <c r="XO8" s="356"/>
      <c r="XP8" s="356"/>
      <c r="XQ8" s="356"/>
      <c r="XR8" s="356"/>
      <c r="XS8" s="356"/>
      <c r="XT8" s="356"/>
      <c r="XU8" s="356"/>
      <c r="XV8" s="356"/>
      <c r="XW8" s="356"/>
      <c r="XX8" s="356"/>
      <c r="XY8" s="356"/>
      <c r="XZ8" s="356"/>
      <c r="YA8" s="356"/>
      <c r="YB8" s="356"/>
      <c r="YC8" s="356"/>
      <c r="YD8" s="356"/>
      <c r="YE8" s="356"/>
      <c r="YF8" s="356"/>
      <c r="YG8" s="356"/>
      <c r="YH8" s="356"/>
      <c r="YI8" s="356"/>
      <c r="YJ8" s="356"/>
      <c r="YK8" s="356"/>
      <c r="YL8" s="356"/>
      <c r="YM8" s="356"/>
      <c r="YN8" s="356"/>
      <c r="YO8" s="356"/>
      <c r="YP8" s="356"/>
      <c r="YQ8" s="356"/>
      <c r="YR8" s="356"/>
      <c r="YS8" s="356"/>
      <c r="YT8" s="356"/>
      <c r="YU8" s="356"/>
      <c r="YV8" s="356"/>
      <c r="YW8" s="356"/>
      <c r="YX8" s="356"/>
      <c r="YY8" s="356"/>
      <c r="YZ8" s="356"/>
      <c r="ZA8" s="356"/>
      <c r="ZB8" s="356"/>
      <c r="ZC8" s="356"/>
      <c r="ZD8" s="356"/>
      <c r="ZE8" s="356"/>
      <c r="ZF8" s="356"/>
      <c r="ZG8" s="356"/>
      <c r="ZH8" s="356"/>
      <c r="ZI8" s="356"/>
      <c r="ZJ8" s="356"/>
      <c r="ZK8" s="356"/>
      <c r="ZL8" s="356"/>
      <c r="ZM8" s="356"/>
      <c r="ZN8" s="356"/>
      <c r="ZO8" s="356"/>
      <c r="ZP8" s="356"/>
      <c r="ZQ8" s="356"/>
      <c r="ZR8" s="356"/>
      <c r="ZS8" s="356"/>
      <c r="ZT8" s="356"/>
      <c r="ZU8" s="356"/>
      <c r="ZV8" s="356"/>
      <c r="ZW8" s="356"/>
      <c r="ZX8" s="356"/>
      <c r="ZY8" s="356"/>
      <c r="ZZ8" s="356"/>
      <c r="AAA8" s="356"/>
      <c r="AAB8" s="356"/>
      <c r="AAC8" s="356"/>
      <c r="AAD8" s="356"/>
      <c r="AAE8" s="356"/>
      <c r="AAF8" s="356"/>
      <c r="AAG8" s="356"/>
      <c r="AAH8" s="356"/>
      <c r="AAI8" s="356"/>
      <c r="AAJ8" s="356"/>
      <c r="AAK8" s="356"/>
      <c r="AAL8" s="356"/>
      <c r="AAM8" s="356"/>
      <c r="AAN8" s="356"/>
      <c r="AAO8" s="356"/>
      <c r="AAP8" s="356"/>
      <c r="AAQ8" s="356"/>
      <c r="AAR8" s="356"/>
      <c r="AAS8" s="356"/>
      <c r="AAT8" s="356"/>
      <c r="AAU8" s="356"/>
      <c r="AAV8" s="356"/>
      <c r="AAW8" s="356"/>
      <c r="AAX8" s="356"/>
      <c r="AAY8" s="356"/>
      <c r="AAZ8" s="356"/>
      <c r="ABA8" s="356"/>
      <c r="ABB8" s="356"/>
      <c r="ABC8" s="356"/>
      <c r="ABD8" s="356"/>
      <c r="ABE8" s="356"/>
      <c r="ABF8" s="356"/>
      <c r="ABG8" s="356"/>
      <c r="ABH8" s="356"/>
      <c r="ABI8" s="356"/>
      <c r="ABJ8" s="356"/>
      <c r="ABK8" s="356"/>
      <c r="ABL8" s="356"/>
      <c r="ABM8" s="356"/>
      <c r="ABN8" s="356"/>
      <c r="ABO8" s="356"/>
      <c r="ABP8" s="356"/>
      <c r="ABQ8" s="356"/>
      <c r="ABR8" s="356"/>
      <c r="ABS8" s="356"/>
      <c r="ABT8" s="356"/>
      <c r="ABU8" s="356"/>
      <c r="ABV8" s="356"/>
      <c r="ABW8" s="356"/>
      <c r="ABX8" s="356"/>
      <c r="ABY8" s="356"/>
      <c r="ABZ8" s="356"/>
      <c r="ACA8" s="356"/>
      <c r="ACB8" s="356"/>
      <c r="ACC8" s="356"/>
      <c r="ACD8" s="356"/>
      <c r="ACE8" s="356"/>
      <c r="ACF8" s="356"/>
      <c r="ACG8" s="356"/>
      <c r="ACH8" s="356"/>
      <c r="ACI8" s="356"/>
      <c r="ACJ8" s="356"/>
      <c r="ACK8" s="356"/>
      <c r="ACL8" s="356"/>
      <c r="ACM8" s="356"/>
      <c r="ACN8" s="356"/>
      <c r="ACO8" s="356"/>
      <c r="ACP8" s="356"/>
      <c r="ACQ8" s="356"/>
      <c r="ACR8" s="356"/>
      <c r="ACS8" s="356"/>
      <c r="ACT8" s="356"/>
      <c r="ACU8" s="356"/>
      <c r="ACV8" s="356"/>
      <c r="ACW8" s="356"/>
      <c r="ACX8" s="356"/>
      <c r="ACY8" s="356"/>
      <c r="ACZ8" s="356"/>
      <c r="ADA8" s="356"/>
      <c r="ADB8" s="356"/>
      <c r="ADC8" s="356"/>
      <c r="ADD8" s="356"/>
      <c r="ADE8" s="356"/>
      <c r="ADF8" s="356"/>
      <c r="ADG8" s="356"/>
      <c r="ADH8" s="356"/>
      <c r="ADI8" s="356"/>
      <c r="ADJ8" s="356"/>
      <c r="ADK8" s="356"/>
      <c r="ADL8" s="356"/>
      <c r="ADM8" s="356"/>
      <c r="ADN8" s="356"/>
      <c r="ADO8" s="356"/>
      <c r="ADP8" s="356"/>
      <c r="ADQ8" s="356"/>
      <c r="ADR8" s="356"/>
      <c r="ADS8" s="356"/>
      <c r="ADT8" s="356"/>
      <c r="ADU8" s="356"/>
      <c r="ADV8" s="356"/>
      <c r="ADW8" s="356"/>
      <c r="ADX8" s="356"/>
      <c r="ADY8" s="356"/>
      <c r="ADZ8" s="356"/>
      <c r="AEA8" s="356"/>
      <c r="AEB8" s="356"/>
      <c r="AEC8" s="356"/>
      <c r="AED8" s="356"/>
      <c r="AEE8" s="356"/>
      <c r="AEF8" s="356"/>
      <c r="AEG8" s="356"/>
      <c r="AEH8" s="356"/>
      <c r="AEI8" s="356"/>
      <c r="AEJ8" s="356"/>
      <c r="AEK8" s="356"/>
      <c r="AEL8" s="356"/>
      <c r="AEM8" s="356"/>
      <c r="AEN8" s="356"/>
      <c r="AEO8" s="356"/>
      <c r="AEP8" s="356"/>
      <c r="AEQ8" s="356"/>
      <c r="AER8" s="356"/>
      <c r="AES8" s="356"/>
      <c r="AET8" s="356"/>
      <c r="AEU8" s="356"/>
      <c r="AEV8" s="356"/>
      <c r="AEW8" s="356"/>
      <c r="AEX8" s="356"/>
      <c r="AEY8" s="356"/>
      <c r="AEZ8" s="356"/>
      <c r="AFA8" s="356"/>
      <c r="AFB8" s="356"/>
      <c r="AFC8" s="356"/>
      <c r="AFD8" s="356"/>
      <c r="AFE8" s="356"/>
      <c r="AFF8" s="356"/>
      <c r="AFG8" s="356"/>
      <c r="AFH8" s="356"/>
      <c r="AFI8" s="356"/>
      <c r="AFJ8" s="356"/>
      <c r="AFK8" s="356"/>
      <c r="AFL8" s="356"/>
      <c r="AFM8" s="356"/>
      <c r="AFN8" s="356"/>
      <c r="AFO8" s="356"/>
      <c r="AFP8" s="356"/>
      <c r="AFQ8" s="356"/>
      <c r="AFR8" s="356"/>
      <c r="AFS8" s="356"/>
      <c r="AFT8" s="356"/>
      <c r="AFU8" s="356"/>
      <c r="AFV8" s="356"/>
      <c r="AFW8" s="356"/>
      <c r="AFX8" s="356"/>
      <c r="AFY8" s="356"/>
      <c r="AFZ8" s="356"/>
      <c r="AGA8" s="356"/>
      <c r="AGB8" s="356"/>
      <c r="AGC8" s="356"/>
      <c r="AGD8" s="356"/>
      <c r="AGE8" s="356"/>
      <c r="AGF8" s="356"/>
      <c r="AGG8" s="356"/>
      <c r="AGH8" s="356"/>
      <c r="AGI8" s="356"/>
      <c r="AGJ8" s="356"/>
      <c r="AGK8" s="356"/>
      <c r="AGL8" s="356"/>
      <c r="AGM8" s="356"/>
      <c r="AGN8" s="356"/>
      <c r="AGO8" s="356"/>
      <c r="AGP8" s="356"/>
      <c r="AGQ8" s="356"/>
      <c r="AGR8" s="356"/>
      <c r="AGS8" s="356"/>
      <c r="AGT8" s="356"/>
      <c r="AGU8" s="356"/>
      <c r="AGV8" s="356"/>
      <c r="AGW8" s="356"/>
      <c r="AGX8" s="356"/>
      <c r="AGY8" s="356"/>
      <c r="AGZ8" s="356"/>
      <c r="AHA8" s="356"/>
      <c r="AHB8" s="356"/>
      <c r="AHC8" s="356"/>
      <c r="AHD8" s="356"/>
      <c r="AHE8" s="356"/>
      <c r="AHF8" s="356"/>
      <c r="AHG8" s="356"/>
      <c r="AHH8" s="356"/>
      <c r="AHI8" s="356"/>
      <c r="AHJ8" s="356"/>
      <c r="AHK8" s="356"/>
      <c r="AHL8" s="356"/>
      <c r="AHM8" s="356"/>
      <c r="AHN8" s="356"/>
      <c r="AHO8" s="356"/>
      <c r="AHP8" s="356"/>
      <c r="AHQ8" s="356"/>
      <c r="AHR8" s="356"/>
      <c r="AHS8" s="356"/>
      <c r="AHT8" s="356"/>
      <c r="AHU8" s="356"/>
      <c r="AHV8" s="356"/>
      <c r="AHW8" s="356"/>
      <c r="AHX8" s="356"/>
      <c r="AHY8" s="356"/>
      <c r="AHZ8" s="356"/>
      <c r="AIA8" s="356"/>
      <c r="AIB8" s="356"/>
      <c r="AIC8" s="356"/>
      <c r="AID8" s="356"/>
      <c r="AIE8" s="356"/>
      <c r="AIF8" s="356"/>
      <c r="AIG8" s="356"/>
      <c r="AIH8" s="356"/>
      <c r="AII8" s="356"/>
      <c r="AIJ8" s="356"/>
      <c r="AIK8" s="356"/>
      <c r="AIL8" s="356"/>
      <c r="AIM8" s="356"/>
      <c r="AIN8" s="356"/>
      <c r="AIO8" s="356"/>
      <c r="AIP8" s="356"/>
      <c r="AIQ8" s="356"/>
      <c r="AIR8" s="356"/>
      <c r="AIS8" s="356"/>
      <c r="AIT8" s="356"/>
      <c r="AIU8" s="356"/>
      <c r="AIV8" s="356"/>
      <c r="AIW8" s="356"/>
      <c r="AIX8" s="356"/>
      <c r="AIY8" s="356"/>
      <c r="AIZ8" s="356"/>
      <c r="AJA8" s="356"/>
      <c r="AJB8" s="356"/>
      <c r="AJC8" s="356"/>
      <c r="AJD8" s="356"/>
      <c r="AJE8" s="356"/>
      <c r="AJF8" s="356"/>
      <c r="AJG8" s="356"/>
      <c r="AJH8" s="356"/>
      <c r="AJI8" s="356"/>
      <c r="AJJ8" s="356"/>
      <c r="AJK8" s="356"/>
      <c r="AJL8" s="356"/>
      <c r="AJM8" s="356"/>
      <c r="AJN8" s="356"/>
      <c r="AJO8" s="356"/>
      <c r="AJP8" s="356"/>
      <c r="AJQ8" s="356"/>
      <c r="AJR8" s="356"/>
      <c r="AJS8" s="356"/>
      <c r="AJT8" s="356"/>
      <c r="AJU8" s="356"/>
      <c r="AJV8" s="356"/>
      <c r="AJW8" s="356"/>
      <c r="AJX8" s="356"/>
      <c r="AJY8" s="356"/>
      <c r="AJZ8" s="356"/>
      <c r="AKA8" s="356"/>
      <c r="AKB8" s="356"/>
      <c r="AKC8" s="356"/>
      <c r="AKD8" s="356"/>
      <c r="AKE8" s="356"/>
      <c r="AKF8" s="356"/>
      <c r="AKG8" s="356"/>
      <c r="AKH8" s="356"/>
      <c r="AKI8" s="356"/>
      <c r="AKJ8" s="356"/>
      <c r="AKK8" s="356"/>
      <c r="AKL8" s="356"/>
      <c r="AKM8" s="356"/>
      <c r="AKN8" s="356"/>
      <c r="AKO8" s="356"/>
      <c r="AKP8" s="356"/>
      <c r="AKQ8" s="356"/>
      <c r="AKR8" s="356"/>
      <c r="AKS8" s="356"/>
      <c r="AKT8" s="356"/>
      <c r="AKU8" s="356"/>
      <c r="AKV8" s="356"/>
      <c r="AKW8" s="356"/>
      <c r="AKX8" s="356"/>
      <c r="AKY8" s="356"/>
      <c r="AKZ8" s="356"/>
      <c r="ALA8" s="356"/>
      <c r="ALB8" s="356"/>
      <c r="ALC8" s="356"/>
      <c r="ALD8" s="356"/>
      <c r="ALE8" s="356"/>
      <c r="ALF8" s="356"/>
      <c r="ALG8" s="356"/>
      <c r="ALH8" s="356"/>
      <c r="ALI8" s="356"/>
      <c r="ALJ8" s="356"/>
      <c r="ALK8" s="356"/>
      <c r="ALL8" s="356"/>
      <c r="ALM8" s="356"/>
      <c r="ALN8" s="356"/>
      <c r="ALO8" s="356"/>
      <c r="ALP8" s="356"/>
      <c r="ALQ8" s="356"/>
      <c r="ALR8" s="356"/>
      <c r="ALS8" s="356"/>
      <c r="ALT8" s="356"/>
      <c r="ALU8" s="356"/>
      <c r="ALV8" s="356"/>
      <c r="ALW8" s="356"/>
      <c r="ALX8" s="356"/>
      <c r="ALY8" s="356"/>
      <c r="ALZ8" s="356"/>
      <c r="AMA8" s="356"/>
      <c r="AMB8" s="356"/>
    </row>
    <row r="9" spans="1:1016" s="95" customFormat="1" ht="31.5">
      <c r="A9" s="347">
        <v>2</v>
      </c>
      <c r="B9" s="166" t="s">
        <v>1923</v>
      </c>
      <c r="C9" s="633">
        <v>73748263</v>
      </c>
      <c r="D9" s="633">
        <v>0</v>
      </c>
      <c r="E9" s="633">
        <v>1015611.84</v>
      </c>
      <c r="F9" s="633">
        <v>0</v>
      </c>
      <c r="G9" s="633">
        <v>-8162017.5</v>
      </c>
      <c r="H9" s="640">
        <f t="shared" ref="H9:H16" si="0">SUM(C9:G9)</f>
        <v>66601857.340000004</v>
      </c>
      <c r="I9" s="358" t="s">
        <v>1947</v>
      </c>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6"/>
      <c r="BU9" s="356"/>
      <c r="BV9" s="356"/>
      <c r="BW9" s="356"/>
      <c r="BX9" s="356"/>
      <c r="BY9" s="356"/>
      <c r="BZ9" s="356"/>
      <c r="CA9" s="356"/>
      <c r="CB9" s="356"/>
      <c r="CC9" s="356"/>
      <c r="CD9" s="356"/>
      <c r="CE9" s="356"/>
      <c r="CF9" s="356"/>
      <c r="CG9" s="356"/>
      <c r="CH9" s="356"/>
      <c r="CI9" s="356"/>
      <c r="CJ9" s="356"/>
      <c r="CK9" s="356"/>
      <c r="CL9" s="356"/>
      <c r="CM9" s="356"/>
      <c r="CN9" s="356"/>
      <c r="CO9" s="356"/>
      <c r="CP9" s="356"/>
      <c r="CQ9" s="356"/>
      <c r="CR9" s="356"/>
      <c r="CS9" s="356"/>
      <c r="CT9" s="356"/>
      <c r="CU9" s="356"/>
      <c r="CV9" s="356"/>
      <c r="CW9" s="356"/>
      <c r="CX9" s="356"/>
      <c r="CY9" s="356"/>
      <c r="CZ9" s="356"/>
      <c r="DA9" s="356"/>
      <c r="DB9" s="356"/>
      <c r="DC9" s="356"/>
      <c r="DD9" s="356"/>
      <c r="DE9" s="356"/>
      <c r="DF9" s="356"/>
      <c r="DG9" s="356"/>
      <c r="DH9" s="356"/>
      <c r="DI9" s="356"/>
      <c r="DJ9" s="356"/>
      <c r="DK9" s="356"/>
      <c r="DL9" s="356"/>
      <c r="DM9" s="356"/>
      <c r="DN9" s="356"/>
      <c r="DO9" s="356"/>
      <c r="DP9" s="356"/>
      <c r="DQ9" s="356"/>
      <c r="DR9" s="356"/>
      <c r="DS9" s="356"/>
      <c r="DT9" s="356"/>
      <c r="DU9" s="356"/>
      <c r="DV9" s="356"/>
      <c r="DW9" s="356"/>
      <c r="DX9" s="356"/>
      <c r="DY9" s="356"/>
      <c r="DZ9" s="356"/>
      <c r="EA9" s="356"/>
      <c r="EB9" s="356"/>
      <c r="EC9" s="356"/>
      <c r="ED9" s="356"/>
      <c r="EE9" s="356"/>
      <c r="EF9" s="356"/>
      <c r="EG9" s="356"/>
      <c r="EH9" s="356"/>
      <c r="EI9" s="356"/>
      <c r="EJ9" s="356"/>
      <c r="EK9" s="356"/>
      <c r="EL9" s="356"/>
      <c r="EM9" s="356"/>
      <c r="EN9" s="356"/>
      <c r="EO9" s="356"/>
      <c r="EP9" s="356"/>
      <c r="EQ9" s="356"/>
      <c r="ER9" s="356"/>
      <c r="ES9" s="356"/>
      <c r="ET9" s="356"/>
      <c r="EU9" s="356"/>
      <c r="EV9" s="356"/>
      <c r="EW9" s="356"/>
      <c r="EX9" s="356"/>
      <c r="EY9" s="356"/>
      <c r="EZ9" s="356"/>
      <c r="FA9" s="356"/>
      <c r="FB9" s="356"/>
      <c r="FC9" s="356"/>
      <c r="FD9" s="356"/>
      <c r="FE9" s="356"/>
      <c r="FF9" s="356"/>
      <c r="FG9" s="356"/>
      <c r="FH9" s="356"/>
      <c r="FI9" s="356"/>
      <c r="FJ9" s="356"/>
      <c r="FK9" s="356"/>
      <c r="FL9" s="356"/>
      <c r="FM9" s="356"/>
      <c r="FN9" s="356"/>
      <c r="FO9" s="356"/>
      <c r="FP9" s="356"/>
      <c r="FQ9" s="356"/>
      <c r="FR9" s="356"/>
      <c r="FS9" s="356"/>
      <c r="FT9" s="356"/>
      <c r="FU9" s="356"/>
      <c r="FV9" s="356"/>
      <c r="FW9" s="356"/>
      <c r="FX9" s="356"/>
      <c r="FY9" s="356"/>
      <c r="FZ9" s="356"/>
      <c r="GA9" s="356"/>
      <c r="GB9" s="356"/>
      <c r="GC9" s="356"/>
      <c r="GD9" s="356"/>
      <c r="GE9" s="356"/>
      <c r="GF9" s="356"/>
      <c r="GG9" s="356"/>
      <c r="GH9" s="356"/>
      <c r="GI9" s="356"/>
      <c r="GJ9" s="356"/>
      <c r="GK9" s="356"/>
      <c r="GL9" s="356"/>
      <c r="GM9" s="356"/>
      <c r="GN9" s="356"/>
      <c r="GO9" s="356"/>
      <c r="GP9" s="356"/>
      <c r="GQ9" s="356"/>
      <c r="GR9" s="356"/>
      <c r="GS9" s="356"/>
      <c r="GT9" s="356"/>
      <c r="GU9" s="356"/>
      <c r="GV9" s="356"/>
      <c r="GW9" s="356"/>
      <c r="GX9" s="356"/>
      <c r="GY9" s="356"/>
      <c r="GZ9" s="356"/>
      <c r="HA9" s="356"/>
      <c r="HB9" s="356"/>
      <c r="HC9" s="356"/>
      <c r="HD9" s="356"/>
      <c r="HE9" s="356"/>
      <c r="HF9" s="356"/>
      <c r="HG9" s="356"/>
      <c r="HH9" s="356"/>
      <c r="HI9" s="356"/>
      <c r="HJ9" s="356"/>
      <c r="HK9" s="356"/>
      <c r="HL9" s="356"/>
      <c r="HM9" s="356"/>
      <c r="HN9" s="356"/>
      <c r="HO9" s="356"/>
      <c r="HP9" s="356"/>
      <c r="HQ9" s="356"/>
      <c r="HR9" s="356"/>
      <c r="HS9" s="356"/>
      <c r="HT9" s="356"/>
      <c r="HU9" s="356"/>
      <c r="HV9" s="356"/>
      <c r="HW9" s="356"/>
      <c r="HX9" s="356"/>
      <c r="HY9" s="356"/>
      <c r="HZ9" s="356"/>
      <c r="IA9" s="356"/>
      <c r="IB9" s="356"/>
      <c r="IC9" s="356"/>
      <c r="ID9" s="356"/>
      <c r="IE9" s="356"/>
      <c r="IF9" s="356"/>
      <c r="IG9" s="356"/>
      <c r="IH9" s="356"/>
      <c r="II9" s="356"/>
      <c r="IJ9" s="356"/>
      <c r="IK9" s="356"/>
      <c r="IL9" s="356"/>
      <c r="IM9" s="356"/>
      <c r="IN9" s="356"/>
      <c r="IO9" s="356"/>
      <c r="IP9" s="356"/>
      <c r="IQ9" s="356"/>
      <c r="IR9" s="356"/>
      <c r="IS9" s="356"/>
      <c r="IT9" s="356"/>
      <c r="IU9" s="356"/>
      <c r="IV9" s="356"/>
      <c r="IW9" s="356"/>
      <c r="IX9" s="356"/>
      <c r="IY9" s="356"/>
      <c r="IZ9" s="356"/>
      <c r="JA9" s="356"/>
      <c r="JB9" s="356"/>
      <c r="JC9" s="356"/>
      <c r="JD9" s="356"/>
      <c r="JE9" s="356"/>
      <c r="JF9" s="356"/>
      <c r="JG9" s="356"/>
      <c r="JH9" s="356"/>
      <c r="JI9" s="356"/>
      <c r="JJ9" s="356"/>
      <c r="JK9" s="356"/>
      <c r="JL9" s="356"/>
      <c r="JM9" s="356"/>
      <c r="JN9" s="356"/>
      <c r="JO9" s="356"/>
      <c r="JP9" s="356"/>
      <c r="JQ9" s="356"/>
      <c r="JR9" s="356"/>
      <c r="JS9" s="356"/>
      <c r="JT9" s="356"/>
      <c r="JU9" s="356"/>
      <c r="JV9" s="356"/>
      <c r="JW9" s="356"/>
      <c r="JX9" s="356"/>
      <c r="JY9" s="356"/>
      <c r="JZ9" s="356"/>
      <c r="KA9" s="356"/>
      <c r="KB9" s="356"/>
      <c r="KC9" s="356"/>
      <c r="KD9" s="356"/>
      <c r="KE9" s="356"/>
      <c r="KF9" s="356"/>
      <c r="KG9" s="356"/>
      <c r="KH9" s="356"/>
      <c r="KI9" s="356"/>
      <c r="KJ9" s="356"/>
      <c r="KK9" s="356"/>
      <c r="KL9" s="356"/>
      <c r="KM9" s="356"/>
      <c r="KN9" s="356"/>
      <c r="KO9" s="356"/>
      <c r="KP9" s="356"/>
      <c r="KQ9" s="356"/>
      <c r="KR9" s="356"/>
      <c r="KS9" s="356"/>
      <c r="KT9" s="356"/>
      <c r="KU9" s="356"/>
      <c r="KV9" s="356"/>
      <c r="KW9" s="356"/>
      <c r="KX9" s="356"/>
      <c r="KY9" s="356"/>
      <c r="KZ9" s="356"/>
      <c r="LA9" s="356"/>
      <c r="LB9" s="356"/>
      <c r="LC9" s="356"/>
      <c r="LD9" s="356"/>
      <c r="LE9" s="356"/>
      <c r="LF9" s="356"/>
      <c r="LG9" s="356"/>
      <c r="LH9" s="356"/>
      <c r="LI9" s="356"/>
      <c r="LJ9" s="356"/>
      <c r="LK9" s="356"/>
      <c r="LL9" s="356"/>
      <c r="LM9" s="356"/>
      <c r="LN9" s="356"/>
      <c r="LO9" s="356"/>
      <c r="LP9" s="356"/>
      <c r="LQ9" s="356"/>
      <c r="LR9" s="356"/>
      <c r="LS9" s="356"/>
      <c r="LT9" s="356"/>
      <c r="LU9" s="356"/>
      <c r="LV9" s="356"/>
      <c r="LW9" s="356"/>
      <c r="LX9" s="356"/>
      <c r="LY9" s="356"/>
      <c r="LZ9" s="356"/>
      <c r="MA9" s="356"/>
      <c r="MB9" s="356"/>
      <c r="MC9" s="356"/>
      <c r="MD9" s="356"/>
      <c r="ME9" s="356"/>
      <c r="MF9" s="356"/>
      <c r="MG9" s="356"/>
      <c r="MH9" s="356"/>
      <c r="MI9" s="356"/>
      <c r="MJ9" s="356"/>
      <c r="MK9" s="356"/>
      <c r="ML9" s="356"/>
      <c r="MM9" s="356"/>
      <c r="MN9" s="356"/>
      <c r="MO9" s="356"/>
      <c r="MP9" s="356"/>
      <c r="MQ9" s="356"/>
      <c r="MR9" s="356"/>
      <c r="MS9" s="356"/>
      <c r="MT9" s="356"/>
      <c r="MU9" s="356"/>
      <c r="MV9" s="356"/>
      <c r="MW9" s="356"/>
      <c r="MX9" s="356"/>
      <c r="MY9" s="356"/>
      <c r="MZ9" s="356"/>
      <c r="NA9" s="356"/>
      <c r="NB9" s="356"/>
      <c r="NC9" s="356"/>
      <c r="ND9" s="356"/>
      <c r="NE9" s="356"/>
      <c r="NF9" s="356"/>
      <c r="NG9" s="356"/>
      <c r="NH9" s="356"/>
      <c r="NI9" s="356"/>
      <c r="NJ9" s="356"/>
      <c r="NK9" s="356"/>
      <c r="NL9" s="356"/>
      <c r="NM9" s="356"/>
      <c r="NN9" s="356"/>
      <c r="NO9" s="356"/>
      <c r="NP9" s="356"/>
      <c r="NQ9" s="356"/>
      <c r="NR9" s="356"/>
      <c r="NS9" s="356"/>
      <c r="NT9" s="356"/>
      <c r="NU9" s="356"/>
      <c r="NV9" s="356"/>
      <c r="NW9" s="356"/>
      <c r="NX9" s="356"/>
      <c r="NY9" s="356"/>
      <c r="NZ9" s="356"/>
      <c r="OA9" s="356"/>
      <c r="OB9" s="356"/>
      <c r="OC9" s="356"/>
      <c r="OD9" s="356"/>
      <c r="OE9" s="356"/>
      <c r="OF9" s="356"/>
      <c r="OG9" s="356"/>
      <c r="OH9" s="356"/>
      <c r="OI9" s="356"/>
      <c r="OJ9" s="356"/>
      <c r="OK9" s="356"/>
      <c r="OL9" s="356"/>
      <c r="OM9" s="356"/>
      <c r="ON9" s="356"/>
      <c r="OO9" s="356"/>
      <c r="OP9" s="356"/>
      <c r="OQ9" s="356"/>
      <c r="OR9" s="356"/>
      <c r="OS9" s="356"/>
      <c r="OT9" s="356"/>
      <c r="OU9" s="356"/>
      <c r="OV9" s="356"/>
      <c r="OW9" s="356"/>
      <c r="OX9" s="356"/>
      <c r="OY9" s="356"/>
      <c r="OZ9" s="356"/>
      <c r="PA9" s="356"/>
      <c r="PB9" s="356"/>
      <c r="PC9" s="356"/>
      <c r="PD9" s="356"/>
      <c r="PE9" s="356"/>
      <c r="PF9" s="356"/>
      <c r="PG9" s="356"/>
      <c r="PH9" s="356"/>
      <c r="PI9" s="356"/>
      <c r="PJ9" s="356"/>
      <c r="PK9" s="356"/>
      <c r="PL9" s="356"/>
      <c r="PM9" s="356"/>
      <c r="PN9" s="356"/>
      <c r="PO9" s="356"/>
      <c r="PP9" s="356"/>
      <c r="PQ9" s="356"/>
      <c r="PR9" s="356"/>
      <c r="PS9" s="356"/>
      <c r="PT9" s="356"/>
      <c r="PU9" s="356"/>
      <c r="PV9" s="356"/>
      <c r="PW9" s="356"/>
      <c r="PX9" s="356"/>
      <c r="PY9" s="356"/>
      <c r="PZ9" s="356"/>
      <c r="QA9" s="356"/>
      <c r="QB9" s="356"/>
      <c r="QC9" s="356"/>
      <c r="QD9" s="356"/>
      <c r="QE9" s="356"/>
      <c r="QF9" s="356"/>
      <c r="QG9" s="356"/>
      <c r="QH9" s="356"/>
      <c r="QI9" s="356"/>
      <c r="QJ9" s="356"/>
      <c r="QK9" s="356"/>
      <c r="QL9" s="356"/>
      <c r="QM9" s="356"/>
      <c r="QN9" s="356"/>
      <c r="QO9" s="356"/>
      <c r="QP9" s="356"/>
      <c r="QQ9" s="356"/>
      <c r="QR9" s="356"/>
      <c r="QS9" s="356"/>
      <c r="QT9" s="356"/>
      <c r="QU9" s="356"/>
      <c r="QV9" s="356"/>
      <c r="QW9" s="356"/>
      <c r="QX9" s="356"/>
      <c r="QY9" s="356"/>
      <c r="QZ9" s="356"/>
      <c r="RA9" s="356"/>
      <c r="RB9" s="356"/>
      <c r="RC9" s="356"/>
      <c r="RD9" s="356"/>
      <c r="RE9" s="356"/>
      <c r="RF9" s="356"/>
      <c r="RG9" s="356"/>
      <c r="RH9" s="356"/>
      <c r="RI9" s="356"/>
      <c r="RJ9" s="356"/>
      <c r="RK9" s="356"/>
      <c r="RL9" s="356"/>
      <c r="RM9" s="356"/>
      <c r="RN9" s="356"/>
      <c r="RO9" s="356"/>
      <c r="RP9" s="356"/>
      <c r="RQ9" s="356"/>
      <c r="RR9" s="356"/>
      <c r="RS9" s="356"/>
      <c r="RT9" s="356"/>
      <c r="RU9" s="356"/>
      <c r="RV9" s="356"/>
      <c r="RW9" s="356"/>
      <c r="RX9" s="356"/>
      <c r="RY9" s="356"/>
      <c r="RZ9" s="356"/>
      <c r="SA9" s="356"/>
      <c r="SB9" s="356"/>
      <c r="SC9" s="356"/>
      <c r="SD9" s="356"/>
      <c r="SE9" s="356"/>
      <c r="SF9" s="356"/>
      <c r="SG9" s="356"/>
      <c r="SH9" s="356"/>
      <c r="SI9" s="356"/>
      <c r="SJ9" s="356"/>
      <c r="SK9" s="356"/>
      <c r="SL9" s="356"/>
      <c r="SM9" s="356"/>
      <c r="SN9" s="356"/>
      <c r="SO9" s="356"/>
      <c r="SP9" s="356"/>
      <c r="SQ9" s="356"/>
      <c r="SR9" s="356"/>
      <c r="SS9" s="356"/>
      <c r="ST9" s="356"/>
      <c r="SU9" s="356"/>
      <c r="SV9" s="356"/>
      <c r="SW9" s="356"/>
      <c r="SX9" s="356"/>
      <c r="SY9" s="356"/>
      <c r="SZ9" s="356"/>
      <c r="TA9" s="356"/>
      <c r="TB9" s="356"/>
      <c r="TC9" s="356"/>
      <c r="TD9" s="356"/>
      <c r="TE9" s="356"/>
      <c r="TF9" s="356"/>
      <c r="TG9" s="356"/>
      <c r="TH9" s="356"/>
      <c r="TI9" s="356"/>
      <c r="TJ9" s="356"/>
      <c r="TK9" s="356"/>
      <c r="TL9" s="356"/>
      <c r="TM9" s="356"/>
      <c r="TN9" s="356"/>
      <c r="TO9" s="356"/>
      <c r="TP9" s="356"/>
      <c r="TQ9" s="356"/>
      <c r="TR9" s="356"/>
      <c r="TS9" s="356"/>
      <c r="TT9" s="356"/>
      <c r="TU9" s="356"/>
      <c r="TV9" s="356"/>
      <c r="TW9" s="356"/>
      <c r="TX9" s="356"/>
      <c r="TY9" s="356"/>
      <c r="TZ9" s="356"/>
      <c r="UA9" s="356"/>
      <c r="UB9" s="356"/>
      <c r="UC9" s="356"/>
      <c r="UD9" s="356"/>
      <c r="UE9" s="356"/>
      <c r="UF9" s="356"/>
      <c r="UG9" s="356"/>
      <c r="UH9" s="356"/>
      <c r="UI9" s="356"/>
      <c r="UJ9" s="356"/>
      <c r="UK9" s="356"/>
      <c r="UL9" s="356"/>
      <c r="UM9" s="356"/>
      <c r="UN9" s="356"/>
      <c r="UO9" s="356"/>
      <c r="UP9" s="356"/>
      <c r="UQ9" s="356"/>
      <c r="UR9" s="356"/>
      <c r="US9" s="356"/>
      <c r="UT9" s="356"/>
      <c r="UU9" s="356"/>
      <c r="UV9" s="356"/>
      <c r="UW9" s="356"/>
      <c r="UX9" s="356"/>
      <c r="UY9" s="356"/>
      <c r="UZ9" s="356"/>
      <c r="VA9" s="356"/>
      <c r="VB9" s="356"/>
      <c r="VC9" s="356"/>
      <c r="VD9" s="356"/>
      <c r="VE9" s="356"/>
      <c r="VF9" s="356"/>
      <c r="VG9" s="356"/>
      <c r="VH9" s="356"/>
      <c r="VI9" s="356"/>
      <c r="VJ9" s="356"/>
      <c r="VK9" s="356"/>
      <c r="VL9" s="356"/>
      <c r="VM9" s="356"/>
      <c r="VN9" s="356"/>
      <c r="VO9" s="356"/>
      <c r="VP9" s="356"/>
      <c r="VQ9" s="356"/>
      <c r="VR9" s="356"/>
      <c r="VS9" s="356"/>
      <c r="VT9" s="356"/>
      <c r="VU9" s="356"/>
      <c r="VV9" s="356"/>
      <c r="VW9" s="356"/>
      <c r="VX9" s="356"/>
      <c r="VY9" s="356"/>
      <c r="VZ9" s="356"/>
      <c r="WA9" s="356"/>
      <c r="WB9" s="356"/>
      <c r="WC9" s="356"/>
      <c r="WD9" s="356"/>
      <c r="WE9" s="356"/>
      <c r="WF9" s="356"/>
      <c r="WG9" s="356"/>
      <c r="WH9" s="356"/>
      <c r="WI9" s="356"/>
      <c r="WJ9" s="356"/>
      <c r="WK9" s="356"/>
      <c r="WL9" s="356"/>
      <c r="WM9" s="356"/>
      <c r="WN9" s="356"/>
      <c r="WO9" s="356"/>
      <c r="WP9" s="356"/>
      <c r="WQ9" s="356"/>
      <c r="WR9" s="356"/>
      <c r="WS9" s="356"/>
      <c r="WT9" s="356"/>
      <c r="WU9" s="356"/>
      <c r="WV9" s="356"/>
      <c r="WW9" s="356"/>
      <c r="WX9" s="356"/>
      <c r="WY9" s="356"/>
      <c r="WZ9" s="356"/>
      <c r="XA9" s="356"/>
      <c r="XB9" s="356"/>
      <c r="XC9" s="356"/>
      <c r="XD9" s="356"/>
      <c r="XE9" s="356"/>
      <c r="XF9" s="356"/>
      <c r="XG9" s="356"/>
      <c r="XH9" s="356"/>
      <c r="XI9" s="356"/>
      <c r="XJ9" s="356"/>
      <c r="XK9" s="356"/>
      <c r="XL9" s="356"/>
      <c r="XM9" s="356"/>
      <c r="XN9" s="356"/>
      <c r="XO9" s="356"/>
      <c r="XP9" s="356"/>
      <c r="XQ9" s="356"/>
      <c r="XR9" s="356"/>
      <c r="XS9" s="356"/>
      <c r="XT9" s="356"/>
      <c r="XU9" s="356"/>
      <c r="XV9" s="356"/>
      <c r="XW9" s="356"/>
      <c r="XX9" s="356"/>
      <c r="XY9" s="356"/>
      <c r="XZ9" s="356"/>
      <c r="YA9" s="356"/>
      <c r="YB9" s="356"/>
      <c r="YC9" s="356"/>
      <c r="YD9" s="356"/>
      <c r="YE9" s="356"/>
      <c r="YF9" s="356"/>
      <c r="YG9" s="356"/>
      <c r="YH9" s="356"/>
      <c r="YI9" s="356"/>
      <c r="YJ9" s="356"/>
      <c r="YK9" s="356"/>
      <c r="YL9" s="356"/>
      <c r="YM9" s="356"/>
      <c r="YN9" s="356"/>
      <c r="YO9" s="356"/>
      <c r="YP9" s="356"/>
      <c r="YQ9" s="356"/>
      <c r="YR9" s="356"/>
      <c r="YS9" s="356"/>
      <c r="YT9" s="356"/>
      <c r="YU9" s="356"/>
      <c r="YV9" s="356"/>
      <c r="YW9" s="356"/>
      <c r="YX9" s="356"/>
      <c r="YY9" s="356"/>
      <c r="YZ9" s="356"/>
      <c r="ZA9" s="356"/>
      <c r="ZB9" s="356"/>
      <c r="ZC9" s="356"/>
      <c r="ZD9" s="356"/>
      <c r="ZE9" s="356"/>
      <c r="ZF9" s="356"/>
      <c r="ZG9" s="356"/>
      <c r="ZH9" s="356"/>
      <c r="ZI9" s="356"/>
      <c r="ZJ9" s="356"/>
      <c r="ZK9" s="356"/>
      <c r="ZL9" s="356"/>
      <c r="ZM9" s="356"/>
      <c r="ZN9" s="356"/>
      <c r="ZO9" s="356"/>
      <c r="ZP9" s="356"/>
      <c r="ZQ9" s="356"/>
      <c r="ZR9" s="356"/>
      <c r="ZS9" s="356"/>
      <c r="ZT9" s="356"/>
      <c r="ZU9" s="356"/>
      <c r="ZV9" s="356"/>
      <c r="ZW9" s="356"/>
      <c r="ZX9" s="356"/>
      <c r="ZY9" s="356"/>
      <c r="ZZ9" s="356"/>
      <c r="AAA9" s="356"/>
      <c r="AAB9" s="356"/>
      <c r="AAC9" s="356"/>
      <c r="AAD9" s="356"/>
      <c r="AAE9" s="356"/>
      <c r="AAF9" s="356"/>
      <c r="AAG9" s="356"/>
      <c r="AAH9" s="356"/>
      <c r="AAI9" s="356"/>
      <c r="AAJ9" s="356"/>
      <c r="AAK9" s="356"/>
      <c r="AAL9" s="356"/>
      <c r="AAM9" s="356"/>
      <c r="AAN9" s="356"/>
      <c r="AAO9" s="356"/>
      <c r="AAP9" s="356"/>
      <c r="AAQ9" s="356"/>
      <c r="AAR9" s="356"/>
      <c r="AAS9" s="356"/>
      <c r="AAT9" s="356"/>
      <c r="AAU9" s="356"/>
      <c r="AAV9" s="356"/>
      <c r="AAW9" s="356"/>
      <c r="AAX9" s="356"/>
      <c r="AAY9" s="356"/>
      <c r="AAZ9" s="356"/>
      <c r="ABA9" s="356"/>
      <c r="ABB9" s="356"/>
      <c r="ABC9" s="356"/>
      <c r="ABD9" s="356"/>
      <c r="ABE9" s="356"/>
      <c r="ABF9" s="356"/>
      <c r="ABG9" s="356"/>
      <c r="ABH9" s="356"/>
      <c r="ABI9" s="356"/>
      <c r="ABJ9" s="356"/>
      <c r="ABK9" s="356"/>
      <c r="ABL9" s="356"/>
      <c r="ABM9" s="356"/>
      <c r="ABN9" s="356"/>
      <c r="ABO9" s="356"/>
      <c r="ABP9" s="356"/>
      <c r="ABQ9" s="356"/>
      <c r="ABR9" s="356"/>
      <c r="ABS9" s="356"/>
      <c r="ABT9" s="356"/>
      <c r="ABU9" s="356"/>
      <c r="ABV9" s="356"/>
      <c r="ABW9" s="356"/>
      <c r="ABX9" s="356"/>
      <c r="ABY9" s="356"/>
      <c r="ABZ9" s="356"/>
      <c r="ACA9" s="356"/>
      <c r="ACB9" s="356"/>
      <c r="ACC9" s="356"/>
      <c r="ACD9" s="356"/>
      <c r="ACE9" s="356"/>
      <c r="ACF9" s="356"/>
      <c r="ACG9" s="356"/>
      <c r="ACH9" s="356"/>
      <c r="ACI9" s="356"/>
      <c r="ACJ9" s="356"/>
      <c r="ACK9" s="356"/>
      <c r="ACL9" s="356"/>
      <c r="ACM9" s="356"/>
      <c r="ACN9" s="356"/>
      <c r="ACO9" s="356"/>
      <c r="ACP9" s="356"/>
      <c r="ACQ9" s="356"/>
      <c r="ACR9" s="356"/>
      <c r="ACS9" s="356"/>
      <c r="ACT9" s="356"/>
      <c r="ACU9" s="356"/>
      <c r="ACV9" s="356"/>
      <c r="ACW9" s="356"/>
      <c r="ACX9" s="356"/>
      <c r="ACY9" s="356"/>
      <c r="ACZ9" s="356"/>
      <c r="ADA9" s="356"/>
      <c r="ADB9" s="356"/>
      <c r="ADC9" s="356"/>
      <c r="ADD9" s="356"/>
      <c r="ADE9" s="356"/>
      <c r="ADF9" s="356"/>
      <c r="ADG9" s="356"/>
      <c r="ADH9" s="356"/>
      <c r="ADI9" s="356"/>
      <c r="ADJ9" s="356"/>
      <c r="ADK9" s="356"/>
      <c r="ADL9" s="356"/>
      <c r="ADM9" s="356"/>
      <c r="ADN9" s="356"/>
      <c r="ADO9" s="356"/>
      <c r="ADP9" s="356"/>
      <c r="ADQ9" s="356"/>
      <c r="ADR9" s="356"/>
      <c r="ADS9" s="356"/>
      <c r="ADT9" s="356"/>
      <c r="ADU9" s="356"/>
      <c r="ADV9" s="356"/>
      <c r="ADW9" s="356"/>
      <c r="ADX9" s="356"/>
      <c r="ADY9" s="356"/>
      <c r="ADZ9" s="356"/>
      <c r="AEA9" s="356"/>
      <c r="AEB9" s="356"/>
      <c r="AEC9" s="356"/>
      <c r="AED9" s="356"/>
      <c r="AEE9" s="356"/>
      <c r="AEF9" s="356"/>
      <c r="AEG9" s="356"/>
      <c r="AEH9" s="356"/>
      <c r="AEI9" s="356"/>
      <c r="AEJ9" s="356"/>
      <c r="AEK9" s="356"/>
      <c r="AEL9" s="356"/>
      <c r="AEM9" s="356"/>
      <c r="AEN9" s="356"/>
      <c r="AEO9" s="356"/>
      <c r="AEP9" s="356"/>
      <c r="AEQ9" s="356"/>
      <c r="AER9" s="356"/>
      <c r="AES9" s="356"/>
      <c r="AET9" s="356"/>
      <c r="AEU9" s="356"/>
      <c r="AEV9" s="356"/>
      <c r="AEW9" s="356"/>
      <c r="AEX9" s="356"/>
      <c r="AEY9" s="356"/>
      <c r="AEZ9" s="356"/>
      <c r="AFA9" s="356"/>
      <c r="AFB9" s="356"/>
      <c r="AFC9" s="356"/>
      <c r="AFD9" s="356"/>
      <c r="AFE9" s="356"/>
      <c r="AFF9" s="356"/>
      <c r="AFG9" s="356"/>
      <c r="AFH9" s="356"/>
      <c r="AFI9" s="356"/>
      <c r="AFJ9" s="356"/>
      <c r="AFK9" s="356"/>
      <c r="AFL9" s="356"/>
      <c r="AFM9" s="356"/>
      <c r="AFN9" s="356"/>
      <c r="AFO9" s="356"/>
      <c r="AFP9" s="356"/>
      <c r="AFQ9" s="356"/>
      <c r="AFR9" s="356"/>
      <c r="AFS9" s="356"/>
      <c r="AFT9" s="356"/>
      <c r="AFU9" s="356"/>
      <c r="AFV9" s="356"/>
      <c r="AFW9" s="356"/>
      <c r="AFX9" s="356"/>
      <c r="AFY9" s="356"/>
      <c r="AFZ9" s="356"/>
      <c r="AGA9" s="356"/>
      <c r="AGB9" s="356"/>
      <c r="AGC9" s="356"/>
      <c r="AGD9" s="356"/>
      <c r="AGE9" s="356"/>
      <c r="AGF9" s="356"/>
      <c r="AGG9" s="356"/>
      <c r="AGH9" s="356"/>
      <c r="AGI9" s="356"/>
      <c r="AGJ9" s="356"/>
      <c r="AGK9" s="356"/>
      <c r="AGL9" s="356"/>
      <c r="AGM9" s="356"/>
      <c r="AGN9" s="356"/>
      <c r="AGO9" s="356"/>
      <c r="AGP9" s="356"/>
      <c r="AGQ9" s="356"/>
      <c r="AGR9" s="356"/>
      <c r="AGS9" s="356"/>
      <c r="AGT9" s="356"/>
      <c r="AGU9" s="356"/>
      <c r="AGV9" s="356"/>
      <c r="AGW9" s="356"/>
      <c r="AGX9" s="356"/>
      <c r="AGY9" s="356"/>
      <c r="AGZ9" s="356"/>
      <c r="AHA9" s="356"/>
      <c r="AHB9" s="356"/>
      <c r="AHC9" s="356"/>
      <c r="AHD9" s="356"/>
      <c r="AHE9" s="356"/>
      <c r="AHF9" s="356"/>
      <c r="AHG9" s="356"/>
      <c r="AHH9" s="356"/>
      <c r="AHI9" s="356"/>
      <c r="AHJ9" s="356"/>
      <c r="AHK9" s="356"/>
      <c r="AHL9" s="356"/>
      <c r="AHM9" s="356"/>
      <c r="AHN9" s="356"/>
      <c r="AHO9" s="356"/>
      <c r="AHP9" s="356"/>
      <c r="AHQ9" s="356"/>
      <c r="AHR9" s="356"/>
      <c r="AHS9" s="356"/>
      <c r="AHT9" s="356"/>
      <c r="AHU9" s="356"/>
      <c r="AHV9" s="356"/>
      <c r="AHW9" s="356"/>
      <c r="AHX9" s="356"/>
      <c r="AHY9" s="356"/>
      <c r="AHZ9" s="356"/>
      <c r="AIA9" s="356"/>
      <c r="AIB9" s="356"/>
      <c r="AIC9" s="356"/>
      <c r="AID9" s="356"/>
      <c r="AIE9" s="356"/>
      <c r="AIF9" s="356"/>
      <c r="AIG9" s="356"/>
      <c r="AIH9" s="356"/>
      <c r="AII9" s="356"/>
      <c r="AIJ9" s="356"/>
      <c r="AIK9" s="356"/>
      <c r="AIL9" s="356"/>
      <c r="AIM9" s="356"/>
      <c r="AIN9" s="356"/>
      <c r="AIO9" s="356"/>
      <c r="AIP9" s="356"/>
      <c r="AIQ9" s="356"/>
      <c r="AIR9" s="356"/>
      <c r="AIS9" s="356"/>
      <c r="AIT9" s="356"/>
      <c r="AIU9" s="356"/>
      <c r="AIV9" s="356"/>
      <c r="AIW9" s="356"/>
      <c r="AIX9" s="356"/>
      <c r="AIY9" s="356"/>
      <c r="AIZ9" s="356"/>
      <c r="AJA9" s="356"/>
      <c r="AJB9" s="356"/>
      <c r="AJC9" s="356"/>
      <c r="AJD9" s="356"/>
      <c r="AJE9" s="356"/>
      <c r="AJF9" s="356"/>
      <c r="AJG9" s="356"/>
      <c r="AJH9" s="356"/>
      <c r="AJI9" s="356"/>
      <c r="AJJ9" s="356"/>
      <c r="AJK9" s="356"/>
      <c r="AJL9" s="356"/>
      <c r="AJM9" s="356"/>
      <c r="AJN9" s="356"/>
      <c r="AJO9" s="356"/>
      <c r="AJP9" s="356"/>
      <c r="AJQ9" s="356"/>
      <c r="AJR9" s="356"/>
      <c r="AJS9" s="356"/>
      <c r="AJT9" s="356"/>
      <c r="AJU9" s="356"/>
      <c r="AJV9" s="356"/>
      <c r="AJW9" s="356"/>
      <c r="AJX9" s="356"/>
      <c r="AJY9" s="356"/>
      <c r="AJZ9" s="356"/>
      <c r="AKA9" s="356"/>
      <c r="AKB9" s="356"/>
      <c r="AKC9" s="356"/>
      <c r="AKD9" s="356"/>
      <c r="AKE9" s="356"/>
      <c r="AKF9" s="356"/>
      <c r="AKG9" s="356"/>
      <c r="AKH9" s="356"/>
      <c r="AKI9" s="356"/>
      <c r="AKJ9" s="356"/>
      <c r="AKK9" s="356"/>
      <c r="AKL9" s="356"/>
      <c r="AKM9" s="356"/>
      <c r="AKN9" s="356"/>
      <c r="AKO9" s="356"/>
      <c r="AKP9" s="356"/>
      <c r="AKQ9" s="356"/>
      <c r="AKR9" s="356"/>
      <c r="AKS9" s="356"/>
      <c r="AKT9" s="356"/>
      <c r="AKU9" s="356"/>
      <c r="AKV9" s="356"/>
      <c r="AKW9" s="356"/>
      <c r="AKX9" s="356"/>
      <c r="AKY9" s="356"/>
      <c r="AKZ9" s="356"/>
      <c r="ALA9" s="356"/>
      <c r="ALB9" s="356"/>
      <c r="ALC9" s="356"/>
      <c r="ALD9" s="356"/>
      <c r="ALE9" s="356"/>
      <c r="ALF9" s="356"/>
      <c r="ALG9" s="356"/>
      <c r="ALH9" s="356"/>
      <c r="ALI9" s="356"/>
      <c r="ALJ9" s="356"/>
      <c r="ALK9" s="356"/>
      <c r="ALL9" s="356"/>
      <c r="ALM9" s="356"/>
      <c r="ALN9" s="356"/>
      <c r="ALO9" s="356"/>
      <c r="ALP9" s="356"/>
      <c r="ALQ9" s="356"/>
      <c r="ALR9" s="356"/>
      <c r="ALS9" s="356"/>
      <c r="ALT9" s="356"/>
      <c r="ALU9" s="356"/>
      <c r="ALV9" s="356"/>
      <c r="ALW9" s="356"/>
      <c r="ALX9" s="356"/>
      <c r="ALY9" s="356"/>
      <c r="ALZ9" s="356"/>
      <c r="AMA9" s="356"/>
      <c r="AMB9" s="356"/>
    </row>
    <row r="10" spans="1:1016" s="95" customFormat="1" ht="31.5">
      <c r="A10" s="347">
        <v>3</v>
      </c>
      <c r="B10" s="166" t="s">
        <v>1924</v>
      </c>
      <c r="C10" s="633">
        <v>0</v>
      </c>
      <c r="D10" s="633">
        <v>0</v>
      </c>
      <c r="E10" s="633">
        <v>1877519.5</v>
      </c>
      <c r="F10" s="633">
        <v>0</v>
      </c>
      <c r="G10" s="633">
        <v>0</v>
      </c>
      <c r="H10" s="640">
        <f t="shared" si="0"/>
        <v>1877519.5</v>
      </c>
      <c r="I10" s="358" t="s">
        <v>1947</v>
      </c>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6"/>
      <c r="BW10" s="356"/>
      <c r="BX10" s="356"/>
      <c r="BY10" s="356"/>
      <c r="BZ10" s="356"/>
      <c r="CA10" s="356"/>
      <c r="CB10" s="356"/>
      <c r="CC10" s="356"/>
      <c r="CD10" s="356"/>
      <c r="CE10" s="356"/>
      <c r="CF10" s="356"/>
      <c r="CG10" s="356"/>
      <c r="CH10" s="356"/>
      <c r="CI10" s="356"/>
      <c r="CJ10" s="356"/>
      <c r="CK10" s="356"/>
      <c r="CL10" s="356"/>
      <c r="CM10" s="356"/>
      <c r="CN10" s="356"/>
      <c r="CO10" s="356"/>
      <c r="CP10" s="356"/>
      <c r="CQ10" s="356"/>
      <c r="CR10" s="356"/>
      <c r="CS10" s="356"/>
      <c r="CT10" s="356"/>
      <c r="CU10" s="356"/>
      <c r="CV10" s="356"/>
      <c r="CW10" s="356"/>
      <c r="CX10" s="356"/>
      <c r="CY10" s="356"/>
      <c r="CZ10" s="356"/>
      <c r="DA10" s="356"/>
      <c r="DB10" s="356"/>
      <c r="DC10" s="356"/>
      <c r="DD10" s="356"/>
      <c r="DE10" s="356"/>
      <c r="DF10" s="356"/>
      <c r="DG10" s="356"/>
      <c r="DH10" s="356"/>
      <c r="DI10" s="356"/>
      <c r="DJ10" s="356"/>
      <c r="DK10" s="356"/>
      <c r="DL10" s="356"/>
      <c r="DM10" s="356"/>
      <c r="DN10" s="356"/>
      <c r="DO10" s="356"/>
      <c r="DP10" s="356"/>
      <c r="DQ10" s="356"/>
      <c r="DR10" s="356"/>
      <c r="DS10" s="356"/>
      <c r="DT10" s="356"/>
      <c r="DU10" s="356"/>
      <c r="DV10" s="356"/>
      <c r="DW10" s="356"/>
      <c r="DX10" s="356"/>
      <c r="DY10" s="356"/>
      <c r="DZ10" s="356"/>
      <c r="EA10" s="356"/>
      <c r="EB10" s="356"/>
      <c r="EC10" s="356"/>
      <c r="ED10" s="356"/>
      <c r="EE10" s="356"/>
      <c r="EF10" s="356"/>
      <c r="EG10" s="356"/>
      <c r="EH10" s="356"/>
      <c r="EI10" s="356"/>
      <c r="EJ10" s="356"/>
      <c r="EK10" s="356"/>
      <c r="EL10" s="356"/>
      <c r="EM10" s="356"/>
      <c r="EN10" s="356"/>
      <c r="EO10" s="356"/>
      <c r="EP10" s="356"/>
      <c r="EQ10" s="356"/>
      <c r="ER10" s="356"/>
      <c r="ES10" s="356"/>
      <c r="ET10" s="356"/>
      <c r="EU10" s="356"/>
      <c r="EV10" s="356"/>
      <c r="EW10" s="356"/>
      <c r="EX10" s="356"/>
      <c r="EY10" s="356"/>
      <c r="EZ10" s="356"/>
      <c r="FA10" s="356"/>
      <c r="FB10" s="356"/>
      <c r="FC10" s="356"/>
      <c r="FD10" s="356"/>
      <c r="FE10" s="356"/>
      <c r="FF10" s="356"/>
      <c r="FG10" s="356"/>
      <c r="FH10" s="356"/>
      <c r="FI10" s="356"/>
      <c r="FJ10" s="356"/>
      <c r="FK10" s="356"/>
      <c r="FL10" s="356"/>
      <c r="FM10" s="356"/>
      <c r="FN10" s="356"/>
      <c r="FO10" s="356"/>
      <c r="FP10" s="356"/>
      <c r="FQ10" s="356"/>
      <c r="FR10" s="356"/>
      <c r="FS10" s="356"/>
      <c r="FT10" s="356"/>
      <c r="FU10" s="356"/>
      <c r="FV10" s="356"/>
      <c r="FW10" s="356"/>
      <c r="FX10" s="356"/>
      <c r="FY10" s="356"/>
      <c r="FZ10" s="356"/>
      <c r="GA10" s="356"/>
      <c r="GB10" s="356"/>
      <c r="GC10" s="356"/>
      <c r="GD10" s="356"/>
      <c r="GE10" s="356"/>
      <c r="GF10" s="356"/>
      <c r="GG10" s="356"/>
      <c r="GH10" s="356"/>
      <c r="GI10" s="356"/>
      <c r="GJ10" s="356"/>
      <c r="GK10" s="356"/>
      <c r="GL10" s="356"/>
      <c r="GM10" s="356"/>
      <c r="GN10" s="356"/>
      <c r="GO10" s="356"/>
      <c r="GP10" s="356"/>
      <c r="GQ10" s="356"/>
      <c r="GR10" s="356"/>
      <c r="GS10" s="356"/>
      <c r="GT10" s="356"/>
      <c r="GU10" s="356"/>
      <c r="GV10" s="356"/>
      <c r="GW10" s="356"/>
      <c r="GX10" s="356"/>
      <c r="GY10" s="356"/>
      <c r="GZ10" s="356"/>
      <c r="HA10" s="356"/>
      <c r="HB10" s="356"/>
      <c r="HC10" s="356"/>
      <c r="HD10" s="356"/>
      <c r="HE10" s="356"/>
      <c r="HF10" s="356"/>
      <c r="HG10" s="356"/>
      <c r="HH10" s="356"/>
      <c r="HI10" s="356"/>
      <c r="HJ10" s="356"/>
      <c r="HK10" s="356"/>
      <c r="HL10" s="356"/>
      <c r="HM10" s="356"/>
      <c r="HN10" s="356"/>
      <c r="HO10" s="356"/>
      <c r="HP10" s="356"/>
      <c r="HQ10" s="356"/>
      <c r="HR10" s="356"/>
      <c r="HS10" s="356"/>
      <c r="HT10" s="356"/>
      <c r="HU10" s="356"/>
      <c r="HV10" s="356"/>
      <c r="HW10" s="356"/>
      <c r="HX10" s="356"/>
      <c r="HY10" s="356"/>
      <c r="HZ10" s="356"/>
      <c r="IA10" s="356"/>
      <c r="IB10" s="356"/>
      <c r="IC10" s="356"/>
      <c r="ID10" s="356"/>
      <c r="IE10" s="356"/>
      <c r="IF10" s="356"/>
      <c r="IG10" s="356"/>
      <c r="IH10" s="356"/>
      <c r="II10" s="356"/>
      <c r="IJ10" s="356"/>
      <c r="IK10" s="356"/>
      <c r="IL10" s="356"/>
      <c r="IM10" s="356"/>
      <c r="IN10" s="356"/>
      <c r="IO10" s="356"/>
      <c r="IP10" s="356"/>
      <c r="IQ10" s="356"/>
      <c r="IR10" s="356"/>
      <c r="IS10" s="356"/>
      <c r="IT10" s="356"/>
      <c r="IU10" s="356"/>
      <c r="IV10" s="356"/>
      <c r="IW10" s="356"/>
      <c r="IX10" s="356"/>
      <c r="IY10" s="356"/>
      <c r="IZ10" s="356"/>
      <c r="JA10" s="356"/>
      <c r="JB10" s="356"/>
      <c r="JC10" s="356"/>
      <c r="JD10" s="356"/>
      <c r="JE10" s="356"/>
      <c r="JF10" s="356"/>
      <c r="JG10" s="356"/>
      <c r="JH10" s="356"/>
      <c r="JI10" s="356"/>
      <c r="JJ10" s="356"/>
      <c r="JK10" s="356"/>
      <c r="JL10" s="356"/>
      <c r="JM10" s="356"/>
      <c r="JN10" s="356"/>
      <c r="JO10" s="356"/>
      <c r="JP10" s="356"/>
      <c r="JQ10" s="356"/>
      <c r="JR10" s="356"/>
      <c r="JS10" s="356"/>
      <c r="JT10" s="356"/>
      <c r="JU10" s="356"/>
      <c r="JV10" s="356"/>
      <c r="JW10" s="356"/>
      <c r="JX10" s="356"/>
      <c r="JY10" s="356"/>
      <c r="JZ10" s="356"/>
      <c r="KA10" s="356"/>
      <c r="KB10" s="356"/>
      <c r="KC10" s="356"/>
      <c r="KD10" s="356"/>
      <c r="KE10" s="356"/>
      <c r="KF10" s="356"/>
      <c r="KG10" s="356"/>
      <c r="KH10" s="356"/>
      <c r="KI10" s="356"/>
      <c r="KJ10" s="356"/>
      <c r="KK10" s="356"/>
      <c r="KL10" s="356"/>
      <c r="KM10" s="356"/>
      <c r="KN10" s="356"/>
      <c r="KO10" s="356"/>
      <c r="KP10" s="356"/>
      <c r="KQ10" s="356"/>
      <c r="KR10" s="356"/>
      <c r="KS10" s="356"/>
      <c r="KT10" s="356"/>
      <c r="KU10" s="356"/>
      <c r="KV10" s="356"/>
      <c r="KW10" s="356"/>
      <c r="KX10" s="356"/>
      <c r="KY10" s="356"/>
      <c r="KZ10" s="356"/>
      <c r="LA10" s="356"/>
      <c r="LB10" s="356"/>
      <c r="LC10" s="356"/>
      <c r="LD10" s="356"/>
      <c r="LE10" s="356"/>
      <c r="LF10" s="356"/>
      <c r="LG10" s="356"/>
      <c r="LH10" s="356"/>
      <c r="LI10" s="356"/>
      <c r="LJ10" s="356"/>
      <c r="LK10" s="356"/>
      <c r="LL10" s="356"/>
      <c r="LM10" s="356"/>
      <c r="LN10" s="356"/>
      <c r="LO10" s="356"/>
      <c r="LP10" s="356"/>
      <c r="LQ10" s="356"/>
      <c r="LR10" s="356"/>
      <c r="LS10" s="356"/>
      <c r="LT10" s="356"/>
      <c r="LU10" s="356"/>
      <c r="LV10" s="356"/>
      <c r="LW10" s="356"/>
      <c r="LX10" s="356"/>
      <c r="LY10" s="356"/>
      <c r="LZ10" s="356"/>
      <c r="MA10" s="356"/>
      <c r="MB10" s="356"/>
      <c r="MC10" s="356"/>
      <c r="MD10" s="356"/>
      <c r="ME10" s="356"/>
      <c r="MF10" s="356"/>
      <c r="MG10" s="356"/>
      <c r="MH10" s="356"/>
      <c r="MI10" s="356"/>
      <c r="MJ10" s="356"/>
      <c r="MK10" s="356"/>
      <c r="ML10" s="356"/>
      <c r="MM10" s="356"/>
      <c r="MN10" s="356"/>
      <c r="MO10" s="356"/>
      <c r="MP10" s="356"/>
      <c r="MQ10" s="356"/>
      <c r="MR10" s="356"/>
      <c r="MS10" s="356"/>
      <c r="MT10" s="356"/>
      <c r="MU10" s="356"/>
      <c r="MV10" s="356"/>
      <c r="MW10" s="356"/>
      <c r="MX10" s="356"/>
      <c r="MY10" s="356"/>
      <c r="MZ10" s="356"/>
      <c r="NA10" s="356"/>
      <c r="NB10" s="356"/>
      <c r="NC10" s="356"/>
      <c r="ND10" s="356"/>
      <c r="NE10" s="356"/>
      <c r="NF10" s="356"/>
      <c r="NG10" s="356"/>
      <c r="NH10" s="356"/>
      <c r="NI10" s="356"/>
      <c r="NJ10" s="356"/>
      <c r="NK10" s="356"/>
      <c r="NL10" s="356"/>
      <c r="NM10" s="356"/>
      <c r="NN10" s="356"/>
      <c r="NO10" s="356"/>
      <c r="NP10" s="356"/>
      <c r="NQ10" s="356"/>
      <c r="NR10" s="356"/>
      <c r="NS10" s="356"/>
      <c r="NT10" s="356"/>
      <c r="NU10" s="356"/>
      <c r="NV10" s="356"/>
      <c r="NW10" s="356"/>
      <c r="NX10" s="356"/>
      <c r="NY10" s="356"/>
      <c r="NZ10" s="356"/>
      <c r="OA10" s="356"/>
      <c r="OB10" s="356"/>
      <c r="OC10" s="356"/>
      <c r="OD10" s="356"/>
      <c r="OE10" s="356"/>
      <c r="OF10" s="356"/>
      <c r="OG10" s="356"/>
      <c r="OH10" s="356"/>
      <c r="OI10" s="356"/>
      <c r="OJ10" s="356"/>
      <c r="OK10" s="356"/>
      <c r="OL10" s="356"/>
      <c r="OM10" s="356"/>
      <c r="ON10" s="356"/>
      <c r="OO10" s="356"/>
      <c r="OP10" s="356"/>
      <c r="OQ10" s="356"/>
      <c r="OR10" s="356"/>
      <c r="OS10" s="356"/>
      <c r="OT10" s="356"/>
      <c r="OU10" s="356"/>
      <c r="OV10" s="356"/>
      <c r="OW10" s="356"/>
      <c r="OX10" s="356"/>
      <c r="OY10" s="356"/>
      <c r="OZ10" s="356"/>
      <c r="PA10" s="356"/>
      <c r="PB10" s="356"/>
      <c r="PC10" s="356"/>
      <c r="PD10" s="356"/>
      <c r="PE10" s="356"/>
      <c r="PF10" s="356"/>
      <c r="PG10" s="356"/>
      <c r="PH10" s="356"/>
      <c r="PI10" s="356"/>
      <c r="PJ10" s="356"/>
      <c r="PK10" s="356"/>
      <c r="PL10" s="356"/>
      <c r="PM10" s="356"/>
      <c r="PN10" s="356"/>
      <c r="PO10" s="356"/>
      <c r="PP10" s="356"/>
      <c r="PQ10" s="356"/>
      <c r="PR10" s="356"/>
      <c r="PS10" s="356"/>
      <c r="PT10" s="356"/>
      <c r="PU10" s="356"/>
      <c r="PV10" s="356"/>
      <c r="PW10" s="356"/>
      <c r="PX10" s="356"/>
      <c r="PY10" s="356"/>
      <c r="PZ10" s="356"/>
      <c r="QA10" s="356"/>
      <c r="QB10" s="356"/>
      <c r="QC10" s="356"/>
      <c r="QD10" s="356"/>
      <c r="QE10" s="356"/>
      <c r="QF10" s="356"/>
      <c r="QG10" s="356"/>
      <c r="QH10" s="356"/>
      <c r="QI10" s="356"/>
      <c r="QJ10" s="356"/>
      <c r="QK10" s="356"/>
      <c r="QL10" s="356"/>
      <c r="QM10" s="356"/>
      <c r="QN10" s="356"/>
      <c r="QO10" s="356"/>
      <c r="QP10" s="356"/>
      <c r="QQ10" s="356"/>
      <c r="QR10" s="356"/>
      <c r="QS10" s="356"/>
      <c r="QT10" s="356"/>
      <c r="QU10" s="356"/>
      <c r="QV10" s="356"/>
      <c r="QW10" s="356"/>
      <c r="QX10" s="356"/>
      <c r="QY10" s="356"/>
      <c r="QZ10" s="356"/>
      <c r="RA10" s="356"/>
      <c r="RB10" s="356"/>
      <c r="RC10" s="356"/>
      <c r="RD10" s="356"/>
      <c r="RE10" s="356"/>
      <c r="RF10" s="356"/>
      <c r="RG10" s="356"/>
      <c r="RH10" s="356"/>
      <c r="RI10" s="356"/>
      <c r="RJ10" s="356"/>
      <c r="RK10" s="356"/>
      <c r="RL10" s="356"/>
      <c r="RM10" s="356"/>
      <c r="RN10" s="356"/>
      <c r="RO10" s="356"/>
      <c r="RP10" s="356"/>
      <c r="RQ10" s="356"/>
      <c r="RR10" s="356"/>
      <c r="RS10" s="356"/>
      <c r="RT10" s="356"/>
      <c r="RU10" s="356"/>
      <c r="RV10" s="356"/>
      <c r="RW10" s="356"/>
      <c r="RX10" s="356"/>
      <c r="RY10" s="356"/>
      <c r="RZ10" s="356"/>
      <c r="SA10" s="356"/>
      <c r="SB10" s="356"/>
      <c r="SC10" s="356"/>
      <c r="SD10" s="356"/>
      <c r="SE10" s="356"/>
      <c r="SF10" s="356"/>
      <c r="SG10" s="356"/>
      <c r="SH10" s="356"/>
      <c r="SI10" s="356"/>
      <c r="SJ10" s="356"/>
      <c r="SK10" s="356"/>
      <c r="SL10" s="356"/>
      <c r="SM10" s="356"/>
      <c r="SN10" s="356"/>
      <c r="SO10" s="356"/>
      <c r="SP10" s="356"/>
      <c r="SQ10" s="356"/>
      <c r="SR10" s="356"/>
      <c r="SS10" s="356"/>
      <c r="ST10" s="356"/>
      <c r="SU10" s="356"/>
      <c r="SV10" s="356"/>
      <c r="SW10" s="356"/>
      <c r="SX10" s="356"/>
      <c r="SY10" s="356"/>
      <c r="SZ10" s="356"/>
      <c r="TA10" s="356"/>
      <c r="TB10" s="356"/>
      <c r="TC10" s="356"/>
      <c r="TD10" s="356"/>
      <c r="TE10" s="356"/>
      <c r="TF10" s="356"/>
      <c r="TG10" s="356"/>
      <c r="TH10" s="356"/>
      <c r="TI10" s="356"/>
      <c r="TJ10" s="356"/>
      <c r="TK10" s="356"/>
      <c r="TL10" s="356"/>
      <c r="TM10" s="356"/>
      <c r="TN10" s="356"/>
      <c r="TO10" s="356"/>
      <c r="TP10" s="356"/>
      <c r="TQ10" s="356"/>
      <c r="TR10" s="356"/>
      <c r="TS10" s="356"/>
      <c r="TT10" s="356"/>
      <c r="TU10" s="356"/>
      <c r="TV10" s="356"/>
      <c r="TW10" s="356"/>
      <c r="TX10" s="356"/>
      <c r="TY10" s="356"/>
      <c r="TZ10" s="356"/>
      <c r="UA10" s="356"/>
      <c r="UB10" s="356"/>
      <c r="UC10" s="356"/>
      <c r="UD10" s="356"/>
      <c r="UE10" s="356"/>
      <c r="UF10" s="356"/>
      <c r="UG10" s="356"/>
      <c r="UH10" s="356"/>
      <c r="UI10" s="356"/>
      <c r="UJ10" s="356"/>
      <c r="UK10" s="356"/>
      <c r="UL10" s="356"/>
      <c r="UM10" s="356"/>
      <c r="UN10" s="356"/>
      <c r="UO10" s="356"/>
      <c r="UP10" s="356"/>
      <c r="UQ10" s="356"/>
      <c r="UR10" s="356"/>
      <c r="US10" s="356"/>
      <c r="UT10" s="356"/>
      <c r="UU10" s="356"/>
      <c r="UV10" s="356"/>
      <c r="UW10" s="356"/>
      <c r="UX10" s="356"/>
      <c r="UY10" s="356"/>
      <c r="UZ10" s="356"/>
      <c r="VA10" s="356"/>
      <c r="VB10" s="356"/>
      <c r="VC10" s="356"/>
      <c r="VD10" s="356"/>
      <c r="VE10" s="356"/>
      <c r="VF10" s="356"/>
      <c r="VG10" s="356"/>
      <c r="VH10" s="356"/>
      <c r="VI10" s="356"/>
      <c r="VJ10" s="356"/>
      <c r="VK10" s="356"/>
      <c r="VL10" s="356"/>
      <c r="VM10" s="356"/>
      <c r="VN10" s="356"/>
      <c r="VO10" s="356"/>
      <c r="VP10" s="356"/>
      <c r="VQ10" s="356"/>
      <c r="VR10" s="356"/>
      <c r="VS10" s="356"/>
      <c r="VT10" s="356"/>
      <c r="VU10" s="356"/>
      <c r="VV10" s="356"/>
      <c r="VW10" s="356"/>
      <c r="VX10" s="356"/>
      <c r="VY10" s="356"/>
      <c r="VZ10" s="356"/>
      <c r="WA10" s="356"/>
      <c r="WB10" s="356"/>
      <c r="WC10" s="356"/>
      <c r="WD10" s="356"/>
      <c r="WE10" s="356"/>
      <c r="WF10" s="356"/>
      <c r="WG10" s="356"/>
      <c r="WH10" s="356"/>
      <c r="WI10" s="356"/>
      <c r="WJ10" s="356"/>
      <c r="WK10" s="356"/>
      <c r="WL10" s="356"/>
      <c r="WM10" s="356"/>
      <c r="WN10" s="356"/>
      <c r="WO10" s="356"/>
      <c r="WP10" s="356"/>
      <c r="WQ10" s="356"/>
      <c r="WR10" s="356"/>
      <c r="WS10" s="356"/>
      <c r="WT10" s="356"/>
      <c r="WU10" s="356"/>
      <c r="WV10" s="356"/>
      <c r="WW10" s="356"/>
      <c r="WX10" s="356"/>
      <c r="WY10" s="356"/>
      <c r="WZ10" s="356"/>
      <c r="XA10" s="356"/>
      <c r="XB10" s="356"/>
      <c r="XC10" s="356"/>
      <c r="XD10" s="356"/>
      <c r="XE10" s="356"/>
      <c r="XF10" s="356"/>
      <c r="XG10" s="356"/>
      <c r="XH10" s="356"/>
      <c r="XI10" s="356"/>
      <c r="XJ10" s="356"/>
      <c r="XK10" s="356"/>
      <c r="XL10" s="356"/>
      <c r="XM10" s="356"/>
      <c r="XN10" s="356"/>
      <c r="XO10" s="356"/>
      <c r="XP10" s="356"/>
      <c r="XQ10" s="356"/>
      <c r="XR10" s="356"/>
      <c r="XS10" s="356"/>
      <c r="XT10" s="356"/>
      <c r="XU10" s="356"/>
      <c r="XV10" s="356"/>
      <c r="XW10" s="356"/>
      <c r="XX10" s="356"/>
      <c r="XY10" s="356"/>
      <c r="XZ10" s="356"/>
      <c r="YA10" s="356"/>
      <c r="YB10" s="356"/>
      <c r="YC10" s="356"/>
      <c r="YD10" s="356"/>
      <c r="YE10" s="356"/>
      <c r="YF10" s="356"/>
      <c r="YG10" s="356"/>
      <c r="YH10" s="356"/>
      <c r="YI10" s="356"/>
      <c r="YJ10" s="356"/>
      <c r="YK10" s="356"/>
      <c r="YL10" s="356"/>
      <c r="YM10" s="356"/>
      <c r="YN10" s="356"/>
      <c r="YO10" s="356"/>
      <c r="YP10" s="356"/>
      <c r="YQ10" s="356"/>
      <c r="YR10" s="356"/>
      <c r="YS10" s="356"/>
      <c r="YT10" s="356"/>
      <c r="YU10" s="356"/>
      <c r="YV10" s="356"/>
      <c r="YW10" s="356"/>
      <c r="YX10" s="356"/>
      <c r="YY10" s="356"/>
      <c r="YZ10" s="356"/>
      <c r="ZA10" s="356"/>
      <c r="ZB10" s="356"/>
      <c r="ZC10" s="356"/>
      <c r="ZD10" s="356"/>
      <c r="ZE10" s="356"/>
      <c r="ZF10" s="356"/>
      <c r="ZG10" s="356"/>
      <c r="ZH10" s="356"/>
      <c r="ZI10" s="356"/>
      <c r="ZJ10" s="356"/>
      <c r="ZK10" s="356"/>
      <c r="ZL10" s="356"/>
      <c r="ZM10" s="356"/>
      <c r="ZN10" s="356"/>
      <c r="ZO10" s="356"/>
      <c r="ZP10" s="356"/>
      <c r="ZQ10" s="356"/>
      <c r="ZR10" s="356"/>
      <c r="ZS10" s="356"/>
      <c r="ZT10" s="356"/>
      <c r="ZU10" s="356"/>
      <c r="ZV10" s="356"/>
      <c r="ZW10" s="356"/>
      <c r="ZX10" s="356"/>
      <c r="ZY10" s="356"/>
      <c r="ZZ10" s="356"/>
      <c r="AAA10" s="356"/>
      <c r="AAB10" s="356"/>
      <c r="AAC10" s="356"/>
      <c r="AAD10" s="356"/>
      <c r="AAE10" s="356"/>
      <c r="AAF10" s="356"/>
      <c r="AAG10" s="356"/>
      <c r="AAH10" s="356"/>
      <c r="AAI10" s="356"/>
      <c r="AAJ10" s="356"/>
      <c r="AAK10" s="356"/>
      <c r="AAL10" s="356"/>
      <c r="AAM10" s="356"/>
      <c r="AAN10" s="356"/>
      <c r="AAO10" s="356"/>
      <c r="AAP10" s="356"/>
      <c r="AAQ10" s="356"/>
      <c r="AAR10" s="356"/>
      <c r="AAS10" s="356"/>
      <c r="AAT10" s="356"/>
      <c r="AAU10" s="356"/>
      <c r="AAV10" s="356"/>
      <c r="AAW10" s="356"/>
      <c r="AAX10" s="356"/>
      <c r="AAY10" s="356"/>
      <c r="AAZ10" s="356"/>
      <c r="ABA10" s="356"/>
      <c r="ABB10" s="356"/>
      <c r="ABC10" s="356"/>
      <c r="ABD10" s="356"/>
      <c r="ABE10" s="356"/>
      <c r="ABF10" s="356"/>
      <c r="ABG10" s="356"/>
      <c r="ABH10" s="356"/>
      <c r="ABI10" s="356"/>
      <c r="ABJ10" s="356"/>
      <c r="ABK10" s="356"/>
      <c r="ABL10" s="356"/>
      <c r="ABM10" s="356"/>
      <c r="ABN10" s="356"/>
      <c r="ABO10" s="356"/>
      <c r="ABP10" s="356"/>
      <c r="ABQ10" s="356"/>
      <c r="ABR10" s="356"/>
      <c r="ABS10" s="356"/>
      <c r="ABT10" s="356"/>
      <c r="ABU10" s="356"/>
      <c r="ABV10" s="356"/>
      <c r="ABW10" s="356"/>
      <c r="ABX10" s="356"/>
      <c r="ABY10" s="356"/>
      <c r="ABZ10" s="356"/>
      <c r="ACA10" s="356"/>
      <c r="ACB10" s="356"/>
      <c r="ACC10" s="356"/>
      <c r="ACD10" s="356"/>
      <c r="ACE10" s="356"/>
      <c r="ACF10" s="356"/>
      <c r="ACG10" s="356"/>
      <c r="ACH10" s="356"/>
      <c r="ACI10" s="356"/>
      <c r="ACJ10" s="356"/>
      <c r="ACK10" s="356"/>
      <c r="ACL10" s="356"/>
      <c r="ACM10" s="356"/>
      <c r="ACN10" s="356"/>
      <c r="ACO10" s="356"/>
      <c r="ACP10" s="356"/>
      <c r="ACQ10" s="356"/>
      <c r="ACR10" s="356"/>
      <c r="ACS10" s="356"/>
      <c r="ACT10" s="356"/>
      <c r="ACU10" s="356"/>
      <c r="ACV10" s="356"/>
      <c r="ACW10" s="356"/>
      <c r="ACX10" s="356"/>
      <c r="ACY10" s="356"/>
      <c r="ACZ10" s="356"/>
      <c r="ADA10" s="356"/>
      <c r="ADB10" s="356"/>
      <c r="ADC10" s="356"/>
      <c r="ADD10" s="356"/>
      <c r="ADE10" s="356"/>
      <c r="ADF10" s="356"/>
      <c r="ADG10" s="356"/>
      <c r="ADH10" s="356"/>
      <c r="ADI10" s="356"/>
      <c r="ADJ10" s="356"/>
      <c r="ADK10" s="356"/>
      <c r="ADL10" s="356"/>
      <c r="ADM10" s="356"/>
      <c r="ADN10" s="356"/>
      <c r="ADO10" s="356"/>
      <c r="ADP10" s="356"/>
      <c r="ADQ10" s="356"/>
      <c r="ADR10" s="356"/>
      <c r="ADS10" s="356"/>
      <c r="ADT10" s="356"/>
      <c r="ADU10" s="356"/>
      <c r="ADV10" s="356"/>
      <c r="ADW10" s="356"/>
      <c r="ADX10" s="356"/>
      <c r="ADY10" s="356"/>
      <c r="ADZ10" s="356"/>
      <c r="AEA10" s="356"/>
      <c r="AEB10" s="356"/>
      <c r="AEC10" s="356"/>
      <c r="AED10" s="356"/>
      <c r="AEE10" s="356"/>
      <c r="AEF10" s="356"/>
      <c r="AEG10" s="356"/>
      <c r="AEH10" s="356"/>
      <c r="AEI10" s="356"/>
      <c r="AEJ10" s="356"/>
      <c r="AEK10" s="356"/>
      <c r="AEL10" s="356"/>
      <c r="AEM10" s="356"/>
      <c r="AEN10" s="356"/>
      <c r="AEO10" s="356"/>
      <c r="AEP10" s="356"/>
      <c r="AEQ10" s="356"/>
      <c r="AER10" s="356"/>
      <c r="AES10" s="356"/>
      <c r="AET10" s="356"/>
      <c r="AEU10" s="356"/>
      <c r="AEV10" s="356"/>
      <c r="AEW10" s="356"/>
      <c r="AEX10" s="356"/>
      <c r="AEY10" s="356"/>
      <c r="AEZ10" s="356"/>
      <c r="AFA10" s="356"/>
      <c r="AFB10" s="356"/>
      <c r="AFC10" s="356"/>
      <c r="AFD10" s="356"/>
      <c r="AFE10" s="356"/>
      <c r="AFF10" s="356"/>
      <c r="AFG10" s="356"/>
      <c r="AFH10" s="356"/>
      <c r="AFI10" s="356"/>
      <c r="AFJ10" s="356"/>
      <c r="AFK10" s="356"/>
      <c r="AFL10" s="356"/>
      <c r="AFM10" s="356"/>
      <c r="AFN10" s="356"/>
      <c r="AFO10" s="356"/>
      <c r="AFP10" s="356"/>
      <c r="AFQ10" s="356"/>
      <c r="AFR10" s="356"/>
      <c r="AFS10" s="356"/>
      <c r="AFT10" s="356"/>
      <c r="AFU10" s="356"/>
      <c r="AFV10" s="356"/>
      <c r="AFW10" s="356"/>
      <c r="AFX10" s="356"/>
      <c r="AFY10" s="356"/>
      <c r="AFZ10" s="356"/>
      <c r="AGA10" s="356"/>
      <c r="AGB10" s="356"/>
      <c r="AGC10" s="356"/>
      <c r="AGD10" s="356"/>
      <c r="AGE10" s="356"/>
      <c r="AGF10" s="356"/>
      <c r="AGG10" s="356"/>
      <c r="AGH10" s="356"/>
      <c r="AGI10" s="356"/>
      <c r="AGJ10" s="356"/>
      <c r="AGK10" s="356"/>
      <c r="AGL10" s="356"/>
      <c r="AGM10" s="356"/>
      <c r="AGN10" s="356"/>
      <c r="AGO10" s="356"/>
      <c r="AGP10" s="356"/>
      <c r="AGQ10" s="356"/>
      <c r="AGR10" s="356"/>
      <c r="AGS10" s="356"/>
      <c r="AGT10" s="356"/>
      <c r="AGU10" s="356"/>
      <c r="AGV10" s="356"/>
      <c r="AGW10" s="356"/>
      <c r="AGX10" s="356"/>
      <c r="AGY10" s="356"/>
      <c r="AGZ10" s="356"/>
      <c r="AHA10" s="356"/>
      <c r="AHB10" s="356"/>
      <c r="AHC10" s="356"/>
      <c r="AHD10" s="356"/>
      <c r="AHE10" s="356"/>
      <c r="AHF10" s="356"/>
      <c r="AHG10" s="356"/>
      <c r="AHH10" s="356"/>
      <c r="AHI10" s="356"/>
      <c r="AHJ10" s="356"/>
      <c r="AHK10" s="356"/>
      <c r="AHL10" s="356"/>
      <c r="AHM10" s="356"/>
      <c r="AHN10" s="356"/>
      <c r="AHO10" s="356"/>
      <c r="AHP10" s="356"/>
      <c r="AHQ10" s="356"/>
      <c r="AHR10" s="356"/>
      <c r="AHS10" s="356"/>
      <c r="AHT10" s="356"/>
      <c r="AHU10" s="356"/>
      <c r="AHV10" s="356"/>
      <c r="AHW10" s="356"/>
      <c r="AHX10" s="356"/>
      <c r="AHY10" s="356"/>
      <c r="AHZ10" s="356"/>
      <c r="AIA10" s="356"/>
      <c r="AIB10" s="356"/>
      <c r="AIC10" s="356"/>
      <c r="AID10" s="356"/>
      <c r="AIE10" s="356"/>
      <c r="AIF10" s="356"/>
      <c r="AIG10" s="356"/>
      <c r="AIH10" s="356"/>
      <c r="AII10" s="356"/>
      <c r="AIJ10" s="356"/>
      <c r="AIK10" s="356"/>
      <c r="AIL10" s="356"/>
      <c r="AIM10" s="356"/>
      <c r="AIN10" s="356"/>
      <c r="AIO10" s="356"/>
      <c r="AIP10" s="356"/>
      <c r="AIQ10" s="356"/>
      <c r="AIR10" s="356"/>
      <c r="AIS10" s="356"/>
      <c r="AIT10" s="356"/>
      <c r="AIU10" s="356"/>
      <c r="AIV10" s="356"/>
      <c r="AIW10" s="356"/>
      <c r="AIX10" s="356"/>
      <c r="AIY10" s="356"/>
      <c r="AIZ10" s="356"/>
      <c r="AJA10" s="356"/>
      <c r="AJB10" s="356"/>
      <c r="AJC10" s="356"/>
      <c r="AJD10" s="356"/>
      <c r="AJE10" s="356"/>
      <c r="AJF10" s="356"/>
      <c r="AJG10" s="356"/>
      <c r="AJH10" s="356"/>
      <c r="AJI10" s="356"/>
      <c r="AJJ10" s="356"/>
      <c r="AJK10" s="356"/>
      <c r="AJL10" s="356"/>
      <c r="AJM10" s="356"/>
      <c r="AJN10" s="356"/>
      <c r="AJO10" s="356"/>
      <c r="AJP10" s="356"/>
      <c r="AJQ10" s="356"/>
      <c r="AJR10" s="356"/>
      <c r="AJS10" s="356"/>
      <c r="AJT10" s="356"/>
      <c r="AJU10" s="356"/>
      <c r="AJV10" s="356"/>
      <c r="AJW10" s="356"/>
      <c r="AJX10" s="356"/>
      <c r="AJY10" s="356"/>
      <c r="AJZ10" s="356"/>
      <c r="AKA10" s="356"/>
      <c r="AKB10" s="356"/>
      <c r="AKC10" s="356"/>
      <c r="AKD10" s="356"/>
      <c r="AKE10" s="356"/>
      <c r="AKF10" s="356"/>
      <c r="AKG10" s="356"/>
      <c r="AKH10" s="356"/>
      <c r="AKI10" s="356"/>
      <c r="AKJ10" s="356"/>
      <c r="AKK10" s="356"/>
      <c r="AKL10" s="356"/>
      <c r="AKM10" s="356"/>
      <c r="AKN10" s="356"/>
      <c r="AKO10" s="356"/>
      <c r="AKP10" s="356"/>
      <c r="AKQ10" s="356"/>
      <c r="AKR10" s="356"/>
      <c r="AKS10" s="356"/>
      <c r="AKT10" s="356"/>
      <c r="AKU10" s="356"/>
      <c r="AKV10" s="356"/>
      <c r="AKW10" s="356"/>
      <c r="AKX10" s="356"/>
      <c r="AKY10" s="356"/>
      <c r="AKZ10" s="356"/>
      <c r="ALA10" s="356"/>
      <c r="ALB10" s="356"/>
      <c r="ALC10" s="356"/>
      <c r="ALD10" s="356"/>
      <c r="ALE10" s="356"/>
      <c r="ALF10" s="356"/>
      <c r="ALG10" s="356"/>
      <c r="ALH10" s="356"/>
      <c r="ALI10" s="356"/>
      <c r="ALJ10" s="356"/>
      <c r="ALK10" s="356"/>
      <c r="ALL10" s="356"/>
      <c r="ALM10" s="356"/>
      <c r="ALN10" s="356"/>
      <c r="ALO10" s="356"/>
      <c r="ALP10" s="356"/>
      <c r="ALQ10" s="356"/>
      <c r="ALR10" s="356"/>
      <c r="ALS10" s="356"/>
      <c r="ALT10" s="356"/>
      <c r="ALU10" s="356"/>
      <c r="ALV10" s="356"/>
      <c r="ALW10" s="356"/>
      <c r="ALX10" s="356"/>
      <c r="ALY10" s="356"/>
      <c r="ALZ10" s="356"/>
      <c r="AMA10" s="356"/>
      <c r="AMB10" s="356"/>
    </row>
    <row r="11" spans="1:1016" s="95" customFormat="1" ht="31.5">
      <c r="A11" s="347">
        <v>4</v>
      </c>
      <c r="B11" s="166" t="s">
        <v>1925</v>
      </c>
      <c r="C11" s="633">
        <v>6592800</v>
      </c>
      <c r="D11" s="633">
        <v>0</v>
      </c>
      <c r="E11" s="633">
        <v>2803700</v>
      </c>
      <c r="F11" s="633">
        <v>0</v>
      </c>
      <c r="G11" s="633">
        <v>-738250</v>
      </c>
      <c r="H11" s="640">
        <f t="shared" si="0"/>
        <v>8658250</v>
      </c>
      <c r="I11" s="358" t="s">
        <v>1947</v>
      </c>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6"/>
      <c r="BW11" s="356"/>
      <c r="BX11" s="356"/>
      <c r="BY11" s="356"/>
      <c r="BZ11" s="356"/>
      <c r="CA11" s="356"/>
      <c r="CB11" s="356"/>
      <c r="CC11" s="356"/>
      <c r="CD11" s="356"/>
      <c r="CE11" s="356"/>
      <c r="CF11" s="356"/>
      <c r="CG11" s="356"/>
      <c r="CH11" s="356"/>
      <c r="CI11" s="356"/>
      <c r="CJ11" s="356"/>
      <c r="CK11" s="356"/>
      <c r="CL11" s="356"/>
      <c r="CM11" s="356"/>
      <c r="CN11" s="356"/>
      <c r="CO11" s="356"/>
      <c r="CP11" s="356"/>
      <c r="CQ11" s="356"/>
      <c r="CR11" s="356"/>
      <c r="CS11" s="356"/>
      <c r="CT11" s="356"/>
      <c r="CU11" s="356"/>
      <c r="CV11" s="356"/>
      <c r="CW11" s="356"/>
      <c r="CX11" s="356"/>
      <c r="CY11" s="356"/>
      <c r="CZ11" s="356"/>
      <c r="DA11" s="356"/>
      <c r="DB11" s="356"/>
      <c r="DC11" s="356"/>
      <c r="DD11" s="356"/>
      <c r="DE11" s="356"/>
      <c r="DF11" s="356"/>
      <c r="DG11" s="356"/>
      <c r="DH11" s="356"/>
      <c r="DI11" s="356"/>
      <c r="DJ11" s="356"/>
      <c r="DK11" s="356"/>
      <c r="DL11" s="356"/>
      <c r="DM11" s="356"/>
      <c r="DN11" s="356"/>
      <c r="DO11" s="356"/>
      <c r="DP11" s="356"/>
      <c r="DQ11" s="356"/>
      <c r="DR11" s="356"/>
      <c r="DS11" s="356"/>
      <c r="DT11" s="356"/>
      <c r="DU11" s="356"/>
      <c r="DV11" s="356"/>
      <c r="DW11" s="356"/>
      <c r="DX11" s="356"/>
      <c r="DY11" s="356"/>
      <c r="DZ11" s="356"/>
      <c r="EA11" s="356"/>
      <c r="EB11" s="356"/>
      <c r="EC11" s="356"/>
      <c r="ED11" s="356"/>
      <c r="EE11" s="356"/>
      <c r="EF11" s="356"/>
      <c r="EG11" s="356"/>
      <c r="EH11" s="356"/>
      <c r="EI11" s="356"/>
      <c r="EJ11" s="356"/>
      <c r="EK11" s="356"/>
      <c r="EL11" s="356"/>
      <c r="EM11" s="356"/>
      <c r="EN11" s="356"/>
      <c r="EO11" s="356"/>
      <c r="EP11" s="356"/>
      <c r="EQ11" s="356"/>
      <c r="ER11" s="356"/>
      <c r="ES11" s="356"/>
      <c r="ET11" s="356"/>
      <c r="EU11" s="356"/>
      <c r="EV11" s="356"/>
      <c r="EW11" s="356"/>
      <c r="EX11" s="356"/>
      <c r="EY11" s="356"/>
      <c r="EZ11" s="356"/>
      <c r="FA11" s="356"/>
      <c r="FB11" s="356"/>
      <c r="FC11" s="356"/>
      <c r="FD11" s="356"/>
      <c r="FE11" s="356"/>
      <c r="FF11" s="356"/>
      <c r="FG11" s="356"/>
      <c r="FH11" s="356"/>
      <c r="FI11" s="356"/>
      <c r="FJ11" s="356"/>
      <c r="FK11" s="356"/>
      <c r="FL11" s="356"/>
      <c r="FM11" s="356"/>
      <c r="FN11" s="356"/>
      <c r="FO11" s="356"/>
      <c r="FP11" s="356"/>
      <c r="FQ11" s="356"/>
      <c r="FR11" s="356"/>
      <c r="FS11" s="356"/>
      <c r="FT11" s="356"/>
      <c r="FU11" s="356"/>
      <c r="FV11" s="356"/>
      <c r="FW11" s="356"/>
      <c r="FX11" s="356"/>
      <c r="FY11" s="356"/>
      <c r="FZ11" s="356"/>
      <c r="GA11" s="356"/>
      <c r="GB11" s="356"/>
      <c r="GC11" s="356"/>
      <c r="GD11" s="356"/>
      <c r="GE11" s="356"/>
      <c r="GF11" s="356"/>
      <c r="GG11" s="356"/>
      <c r="GH11" s="356"/>
      <c r="GI11" s="356"/>
      <c r="GJ11" s="356"/>
      <c r="GK11" s="356"/>
      <c r="GL11" s="356"/>
      <c r="GM11" s="356"/>
      <c r="GN11" s="356"/>
      <c r="GO11" s="356"/>
      <c r="GP11" s="356"/>
      <c r="GQ11" s="356"/>
      <c r="GR11" s="356"/>
      <c r="GS11" s="356"/>
      <c r="GT11" s="356"/>
      <c r="GU11" s="356"/>
      <c r="GV11" s="356"/>
      <c r="GW11" s="356"/>
      <c r="GX11" s="356"/>
      <c r="GY11" s="356"/>
      <c r="GZ11" s="356"/>
      <c r="HA11" s="356"/>
      <c r="HB11" s="356"/>
      <c r="HC11" s="356"/>
      <c r="HD11" s="356"/>
      <c r="HE11" s="356"/>
      <c r="HF11" s="356"/>
      <c r="HG11" s="356"/>
      <c r="HH11" s="356"/>
      <c r="HI11" s="356"/>
      <c r="HJ11" s="356"/>
      <c r="HK11" s="356"/>
      <c r="HL11" s="356"/>
      <c r="HM11" s="356"/>
      <c r="HN11" s="356"/>
      <c r="HO11" s="356"/>
      <c r="HP11" s="356"/>
      <c r="HQ11" s="356"/>
      <c r="HR11" s="356"/>
      <c r="HS11" s="356"/>
      <c r="HT11" s="356"/>
      <c r="HU11" s="356"/>
      <c r="HV11" s="356"/>
      <c r="HW11" s="356"/>
      <c r="HX11" s="356"/>
      <c r="HY11" s="356"/>
      <c r="HZ11" s="356"/>
      <c r="IA11" s="356"/>
      <c r="IB11" s="356"/>
      <c r="IC11" s="356"/>
      <c r="ID11" s="356"/>
      <c r="IE11" s="356"/>
      <c r="IF11" s="356"/>
      <c r="IG11" s="356"/>
      <c r="IH11" s="356"/>
      <c r="II11" s="356"/>
      <c r="IJ11" s="356"/>
      <c r="IK11" s="356"/>
      <c r="IL11" s="356"/>
      <c r="IM11" s="356"/>
      <c r="IN11" s="356"/>
      <c r="IO11" s="356"/>
      <c r="IP11" s="356"/>
      <c r="IQ11" s="356"/>
      <c r="IR11" s="356"/>
      <c r="IS11" s="356"/>
      <c r="IT11" s="356"/>
      <c r="IU11" s="356"/>
      <c r="IV11" s="356"/>
      <c r="IW11" s="356"/>
      <c r="IX11" s="356"/>
      <c r="IY11" s="356"/>
      <c r="IZ11" s="356"/>
      <c r="JA11" s="356"/>
      <c r="JB11" s="356"/>
      <c r="JC11" s="356"/>
      <c r="JD11" s="356"/>
      <c r="JE11" s="356"/>
      <c r="JF11" s="356"/>
      <c r="JG11" s="356"/>
      <c r="JH11" s="356"/>
      <c r="JI11" s="356"/>
      <c r="JJ11" s="356"/>
      <c r="JK11" s="356"/>
      <c r="JL11" s="356"/>
      <c r="JM11" s="356"/>
      <c r="JN11" s="356"/>
      <c r="JO11" s="356"/>
      <c r="JP11" s="356"/>
      <c r="JQ11" s="356"/>
      <c r="JR11" s="356"/>
      <c r="JS11" s="356"/>
      <c r="JT11" s="356"/>
      <c r="JU11" s="356"/>
      <c r="JV11" s="356"/>
      <c r="JW11" s="356"/>
      <c r="JX11" s="356"/>
      <c r="JY11" s="356"/>
      <c r="JZ11" s="356"/>
      <c r="KA11" s="356"/>
      <c r="KB11" s="356"/>
      <c r="KC11" s="356"/>
      <c r="KD11" s="356"/>
      <c r="KE11" s="356"/>
      <c r="KF11" s="356"/>
      <c r="KG11" s="356"/>
      <c r="KH11" s="356"/>
      <c r="KI11" s="356"/>
      <c r="KJ11" s="356"/>
      <c r="KK11" s="356"/>
      <c r="KL11" s="356"/>
      <c r="KM11" s="356"/>
      <c r="KN11" s="356"/>
      <c r="KO11" s="356"/>
      <c r="KP11" s="356"/>
      <c r="KQ11" s="356"/>
      <c r="KR11" s="356"/>
      <c r="KS11" s="356"/>
      <c r="KT11" s="356"/>
      <c r="KU11" s="356"/>
      <c r="KV11" s="356"/>
      <c r="KW11" s="356"/>
      <c r="KX11" s="356"/>
      <c r="KY11" s="356"/>
      <c r="KZ11" s="356"/>
      <c r="LA11" s="356"/>
      <c r="LB11" s="356"/>
      <c r="LC11" s="356"/>
      <c r="LD11" s="356"/>
      <c r="LE11" s="356"/>
      <c r="LF11" s="356"/>
      <c r="LG11" s="356"/>
      <c r="LH11" s="356"/>
      <c r="LI11" s="356"/>
      <c r="LJ11" s="356"/>
      <c r="LK11" s="356"/>
      <c r="LL11" s="356"/>
      <c r="LM11" s="356"/>
      <c r="LN11" s="356"/>
      <c r="LO11" s="356"/>
      <c r="LP11" s="356"/>
      <c r="LQ11" s="356"/>
      <c r="LR11" s="356"/>
      <c r="LS11" s="356"/>
      <c r="LT11" s="356"/>
      <c r="LU11" s="356"/>
      <c r="LV11" s="356"/>
      <c r="LW11" s="356"/>
      <c r="LX11" s="356"/>
      <c r="LY11" s="356"/>
      <c r="LZ11" s="356"/>
      <c r="MA11" s="356"/>
      <c r="MB11" s="356"/>
      <c r="MC11" s="356"/>
      <c r="MD11" s="356"/>
      <c r="ME11" s="356"/>
      <c r="MF11" s="356"/>
      <c r="MG11" s="356"/>
      <c r="MH11" s="356"/>
      <c r="MI11" s="356"/>
      <c r="MJ11" s="356"/>
      <c r="MK11" s="356"/>
      <c r="ML11" s="356"/>
      <c r="MM11" s="356"/>
      <c r="MN11" s="356"/>
      <c r="MO11" s="356"/>
      <c r="MP11" s="356"/>
      <c r="MQ11" s="356"/>
      <c r="MR11" s="356"/>
      <c r="MS11" s="356"/>
      <c r="MT11" s="356"/>
      <c r="MU11" s="356"/>
      <c r="MV11" s="356"/>
      <c r="MW11" s="356"/>
      <c r="MX11" s="356"/>
      <c r="MY11" s="356"/>
      <c r="MZ11" s="356"/>
      <c r="NA11" s="356"/>
      <c r="NB11" s="356"/>
      <c r="NC11" s="356"/>
      <c r="ND11" s="356"/>
      <c r="NE11" s="356"/>
      <c r="NF11" s="356"/>
      <c r="NG11" s="356"/>
      <c r="NH11" s="356"/>
      <c r="NI11" s="356"/>
      <c r="NJ11" s="356"/>
      <c r="NK11" s="356"/>
      <c r="NL11" s="356"/>
      <c r="NM11" s="356"/>
      <c r="NN11" s="356"/>
      <c r="NO11" s="356"/>
      <c r="NP11" s="356"/>
      <c r="NQ11" s="356"/>
      <c r="NR11" s="356"/>
      <c r="NS11" s="356"/>
      <c r="NT11" s="356"/>
      <c r="NU11" s="356"/>
      <c r="NV11" s="356"/>
      <c r="NW11" s="356"/>
      <c r="NX11" s="356"/>
      <c r="NY11" s="356"/>
      <c r="NZ11" s="356"/>
      <c r="OA11" s="356"/>
      <c r="OB11" s="356"/>
      <c r="OC11" s="356"/>
      <c r="OD11" s="356"/>
      <c r="OE11" s="356"/>
      <c r="OF11" s="356"/>
      <c r="OG11" s="356"/>
      <c r="OH11" s="356"/>
      <c r="OI11" s="356"/>
      <c r="OJ11" s="356"/>
      <c r="OK11" s="356"/>
      <c r="OL11" s="356"/>
      <c r="OM11" s="356"/>
      <c r="ON11" s="356"/>
      <c r="OO11" s="356"/>
      <c r="OP11" s="356"/>
      <c r="OQ11" s="356"/>
      <c r="OR11" s="356"/>
      <c r="OS11" s="356"/>
      <c r="OT11" s="356"/>
      <c r="OU11" s="356"/>
      <c r="OV11" s="356"/>
      <c r="OW11" s="356"/>
      <c r="OX11" s="356"/>
      <c r="OY11" s="356"/>
      <c r="OZ11" s="356"/>
      <c r="PA11" s="356"/>
      <c r="PB11" s="356"/>
      <c r="PC11" s="356"/>
      <c r="PD11" s="356"/>
      <c r="PE11" s="356"/>
      <c r="PF11" s="356"/>
      <c r="PG11" s="356"/>
      <c r="PH11" s="356"/>
      <c r="PI11" s="356"/>
      <c r="PJ11" s="356"/>
      <c r="PK11" s="356"/>
      <c r="PL11" s="356"/>
      <c r="PM11" s="356"/>
      <c r="PN11" s="356"/>
      <c r="PO11" s="356"/>
      <c r="PP11" s="356"/>
      <c r="PQ11" s="356"/>
      <c r="PR11" s="356"/>
      <c r="PS11" s="356"/>
      <c r="PT11" s="356"/>
      <c r="PU11" s="356"/>
      <c r="PV11" s="356"/>
      <c r="PW11" s="356"/>
      <c r="PX11" s="356"/>
      <c r="PY11" s="356"/>
      <c r="PZ11" s="356"/>
      <c r="QA11" s="356"/>
      <c r="QB11" s="356"/>
      <c r="QC11" s="356"/>
      <c r="QD11" s="356"/>
      <c r="QE11" s="356"/>
      <c r="QF11" s="356"/>
      <c r="QG11" s="356"/>
      <c r="QH11" s="356"/>
      <c r="QI11" s="356"/>
      <c r="QJ11" s="356"/>
      <c r="QK11" s="356"/>
      <c r="QL11" s="356"/>
      <c r="QM11" s="356"/>
      <c r="QN11" s="356"/>
      <c r="QO11" s="356"/>
      <c r="QP11" s="356"/>
      <c r="QQ11" s="356"/>
      <c r="QR11" s="356"/>
      <c r="QS11" s="356"/>
      <c r="QT11" s="356"/>
      <c r="QU11" s="356"/>
      <c r="QV11" s="356"/>
      <c r="QW11" s="356"/>
      <c r="QX11" s="356"/>
      <c r="QY11" s="356"/>
      <c r="QZ11" s="356"/>
      <c r="RA11" s="356"/>
      <c r="RB11" s="356"/>
      <c r="RC11" s="356"/>
      <c r="RD11" s="356"/>
      <c r="RE11" s="356"/>
      <c r="RF11" s="356"/>
      <c r="RG11" s="356"/>
      <c r="RH11" s="356"/>
      <c r="RI11" s="356"/>
      <c r="RJ11" s="356"/>
      <c r="RK11" s="356"/>
      <c r="RL11" s="356"/>
      <c r="RM11" s="356"/>
      <c r="RN11" s="356"/>
      <c r="RO11" s="356"/>
      <c r="RP11" s="356"/>
      <c r="RQ11" s="356"/>
      <c r="RR11" s="356"/>
      <c r="RS11" s="356"/>
      <c r="RT11" s="356"/>
      <c r="RU11" s="356"/>
      <c r="RV11" s="356"/>
      <c r="RW11" s="356"/>
      <c r="RX11" s="356"/>
      <c r="RY11" s="356"/>
      <c r="RZ11" s="356"/>
      <c r="SA11" s="356"/>
      <c r="SB11" s="356"/>
      <c r="SC11" s="356"/>
      <c r="SD11" s="356"/>
      <c r="SE11" s="356"/>
      <c r="SF11" s="356"/>
      <c r="SG11" s="356"/>
      <c r="SH11" s="356"/>
      <c r="SI11" s="356"/>
      <c r="SJ11" s="356"/>
      <c r="SK11" s="356"/>
      <c r="SL11" s="356"/>
      <c r="SM11" s="356"/>
      <c r="SN11" s="356"/>
      <c r="SO11" s="356"/>
      <c r="SP11" s="356"/>
      <c r="SQ11" s="356"/>
      <c r="SR11" s="356"/>
      <c r="SS11" s="356"/>
      <c r="ST11" s="356"/>
      <c r="SU11" s="356"/>
      <c r="SV11" s="356"/>
      <c r="SW11" s="356"/>
      <c r="SX11" s="356"/>
      <c r="SY11" s="356"/>
      <c r="SZ11" s="356"/>
      <c r="TA11" s="356"/>
      <c r="TB11" s="356"/>
      <c r="TC11" s="356"/>
      <c r="TD11" s="356"/>
      <c r="TE11" s="356"/>
      <c r="TF11" s="356"/>
      <c r="TG11" s="356"/>
      <c r="TH11" s="356"/>
      <c r="TI11" s="356"/>
      <c r="TJ11" s="356"/>
      <c r="TK11" s="356"/>
      <c r="TL11" s="356"/>
      <c r="TM11" s="356"/>
      <c r="TN11" s="356"/>
      <c r="TO11" s="356"/>
      <c r="TP11" s="356"/>
      <c r="TQ11" s="356"/>
      <c r="TR11" s="356"/>
      <c r="TS11" s="356"/>
      <c r="TT11" s="356"/>
      <c r="TU11" s="356"/>
      <c r="TV11" s="356"/>
      <c r="TW11" s="356"/>
      <c r="TX11" s="356"/>
      <c r="TY11" s="356"/>
      <c r="TZ11" s="356"/>
      <c r="UA11" s="356"/>
      <c r="UB11" s="356"/>
      <c r="UC11" s="356"/>
      <c r="UD11" s="356"/>
      <c r="UE11" s="356"/>
      <c r="UF11" s="356"/>
      <c r="UG11" s="356"/>
      <c r="UH11" s="356"/>
      <c r="UI11" s="356"/>
      <c r="UJ11" s="356"/>
      <c r="UK11" s="356"/>
      <c r="UL11" s="356"/>
      <c r="UM11" s="356"/>
      <c r="UN11" s="356"/>
      <c r="UO11" s="356"/>
      <c r="UP11" s="356"/>
      <c r="UQ11" s="356"/>
      <c r="UR11" s="356"/>
      <c r="US11" s="356"/>
      <c r="UT11" s="356"/>
      <c r="UU11" s="356"/>
      <c r="UV11" s="356"/>
      <c r="UW11" s="356"/>
      <c r="UX11" s="356"/>
      <c r="UY11" s="356"/>
      <c r="UZ11" s="356"/>
      <c r="VA11" s="356"/>
      <c r="VB11" s="356"/>
      <c r="VC11" s="356"/>
      <c r="VD11" s="356"/>
      <c r="VE11" s="356"/>
      <c r="VF11" s="356"/>
      <c r="VG11" s="356"/>
      <c r="VH11" s="356"/>
      <c r="VI11" s="356"/>
      <c r="VJ11" s="356"/>
      <c r="VK11" s="356"/>
      <c r="VL11" s="356"/>
      <c r="VM11" s="356"/>
      <c r="VN11" s="356"/>
      <c r="VO11" s="356"/>
      <c r="VP11" s="356"/>
      <c r="VQ11" s="356"/>
      <c r="VR11" s="356"/>
      <c r="VS11" s="356"/>
      <c r="VT11" s="356"/>
      <c r="VU11" s="356"/>
      <c r="VV11" s="356"/>
      <c r="VW11" s="356"/>
      <c r="VX11" s="356"/>
      <c r="VY11" s="356"/>
      <c r="VZ11" s="356"/>
      <c r="WA11" s="356"/>
      <c r="WB11" s="356"/>
      <c r="WC11" s="356"/>
      <c r="WD11" s="356"/>
      <c r="WE11" s="356"/>
      <c r="WF11" s="356"/>
      <c r="WG11" s="356"/>
      <c r="WH11" s="356"/>
      <c r="WI11" s="356"/>
      <c r="WJ11" s="356"/>
      <c r="WK11" s="356"/>
      <c r="WL11" s="356"/>
      <c r="WM11" s="356"/>
      <c r="WN11" s="356"/>
      <c r="WO11" s="356"/>
      <c r="WP11" s="356"/>
      <c r="WQ11" s="356"/>
      <c r="WR11" s="356"/>
      <c r="WS11" s="356"/>
      <c r="WT11" s="356"/>
      <c r="WU11" s="356"/>
      <c r="WV11" s="356"/>
      <c r="WW11" s="356"/>
      <c r="WX11" s="356"/>
      <c r="WY11" s="356"/>
      <c r="WZ11" s="356"/>
      <c r="XA11" s="356"/>
      <c r="XB11" s="356"/>
      <c r="XC11" s="356"/>
      <c r="XD11" s="356"/>
      <c r="XE11" s="356"/>
      <c r="XF11" s="356"/>
      <c r="XG11" s="356"/>
      <c r="XH11" s="356"/>
      <c r="XI11" s="356"/>
      <c r="XJ11" s="356"/>
      <c r="XK11" s="356"/>
      <c r="XL11" s="356"/>
      <c r="XM11" s="356"/>
      <c r="XN11" s="356"/>
      <c r="XO11" s="356"/>
      <c r="XP11" s="356"/>
      <c r="XQ11" s="356"/>
      <c r="XR11" s="356"/>
      <c r="XS11" s="356"/>
      <c r="XT11" s="356"/>
      <c r="XU11" s="356"/>
      <c r="XV11" s="356"/>
      <c r="XW11" s="356"/>
      <c r="XX11" s="356"/>
      <c r="XY11" s="356"/>
      <c r="XZ11" s="356"/>
      <c r="YA11" s="356"/>
      <c r="YB11" s="356"/>
      <c r="YC11" s="356"/>
      <c r="YD11" s="356"/>
      <c r="YE11" s="356"/>
      <c r="YF11" s="356"/>
      <c r="YG11" s="356"/>
      <c r="YH11" s="356"/>
      <c r="YI11" s="356"/>
      <c r="YJ11" s="356"/>
      <c r="YK11" s="356"/>
      <c r="YL11" s="356"/>
      <c r="YM11" s="356"/>
      <c r="YN11" s="356"/>
      <c r="YO11" s="356"/>
      <c r="YP11" s="356"/>
      <c r="YQ11" s="356"/>
      <c r="YR11" s="356"/>
      <c r="YS11" s="356"/>
      <c r="YT11" s="356"/>
      <c r="YU11" s="356"/>
      <c r="YV11" s="356"/>
      <c r="YW11" s="356"/>
      <c r="YX11" s="356"/>
      <c r="YY11" s="356"/>
      <c r="YZ11" s="356"/>
      <c r="ZA11" s="356"/>
      <c r="ZB11" s="356"/>
      <c r="ZC11" s="356"/>
      <c r="ZD11" s="356"/>
      <c r="ZE11" s="356"/>
      <c r="ZF11" s="356"/>
      <c r="ZG11" s="356"/>
      <c r="ZH11" s="356"/>
      <c r="ZI11" s="356"/>
      <c r="ZJ11" s="356"/>
      <c r="ZK11" s="356"/>
      <c r="ZL11" s="356"/>
      <c r="ZM11" s="356"/>
      <c r="ZN11" s="356"/>
      <c r="ZO11" s="356"/>
      <c r="ZP11" s="356"/>
      <c r="ZQ11" s="356"/>
      <c r="ZR11" s="356"/>
      <c r="ZS11" s="356"/>
      <c r="ZT11" s="356"/>
      <c r="ZU11" s="356"/>
      <c r="ZV11" s="356"/>
      <c r="ZW11" s="356"/>
      <c r="ZX11" s="356"/>
      <c r="ZY11" s="356"/>
      <c r="ZZ11" s="356"/>
      <c r="AAA11" s="356"/>
      <c r="AAB11" s="356"/>
      <c r="AAC11" s="356"/>
      <c r="AAD11" s="356"/>
      <c r="AAE11" s="356"/>
      <c r="AAF11" s="356"/>
      <c r="AAG11" s="356"/>
      <c r="AAH11" s="356"/>
      <c r="AAI11" s="356"/>
      <c r="AAJ11" s="356"/>
      <c r="AAK11" s="356"/>
      <c r="AAL11" s="356"/>
      <c r="AAM11" s="356"/>
      <c r="AAN11" s="356"/>
      <c r="AAO11" s="356"/>
      <c r="AAP11" s="356"/>
      <c r="AAQ11" s="356"/>
      <c r="AAR11" s="356"/>
      <c r="AAS11" s="356"/>
      <c r="AAT11" s="356"/>
      <c r="AAU11" s="356"/>
      <c r="AAV11" s="356"/>
      <c r="AAW11" s="356"/>
      <c r="AAX11" s="356"/>
      <c r="AAY11" s="356"/>
      <c r="AAZ11" s="356"/>
      <c r="ABA11" s="356"/>
      <c r="ABB11" s="356"/>
      <c r="ABC11" s="356"/>
      <c r="ABD11" s="356"/>
      <c r="ABE11" s="356"/>
      <c r="ABF11" s="356"/>
      <c r="ABG11" s="356"/>
      <c r="ABH11" s="356"/>
      <c r="ABI11" s="356"/>
      <c r="ABJ11" s="356"/>
      <c r="ABK11" s="356"/>
      <c r="ABL11" s="356"/>
      <c r="ABM11" s="356"/>
      <c r="ABN11" s="356"/>
      <c r="ABO11" s="356"/>
      <c r="ABP11" s="356"/>
      <c r="ABQ11" s="356"/>
      <c r="ABR11" s="356"/>
      <c r="ABS11" s="356"/>
      <c r="ABT11" s="356"/>
      <c r="ABU11" s="356"/>
      <c r="ABV11" s="356"/>
      <c r="ABW11" s="356"/>
      <c r="ABX11" s="356"/>
      <c r="ABY11" s="356"/>
      <c r="ABZ11" s="356"/>
      <c r="ACA11" s="356"/>
      <c r="ACB11" s="356"/>
      <c r="ACC11" s="356"/>
      <c r="ACD11" s="356"/>
      <c r="ACE11" s="356"/>
      <c r="ACF11" s="356"/>
      <c r="ACG11" s="356"/>
      <c r="ACH11" s="356"/>
      <c r="ACI11" s="356"/>
      <c r="ACJ11" s="356"/>
      <c r="ACK11" s="356"/>
      <c r="ACL11" s="356"/>
      <c r="ACM11" s="356"/>
      <c r="ACN11" s="356"/>
      <c r="ACO11" s="356"/>
      <c r="ACP11" s="356"/>
      <c r="ACQ11" s="356"/>
      <c r="ACR11" s="356"/>
      <c r="ACS11" s="356"/>
      <c r="ACT11" s="356"/>
      <c r="ACU11" s="356"/>
      <c r="ACV11" s="356"/>
      <c r="ACW11" s="356"/>
      <c r="ACX11" s="356"/>
      <c r="ACY11" s="356"/>
      <c r="ACZ11" s="356"/>
      <c r="ADA11" s="356"/>
      <c r="ADB11" s="356"/>
      <c r="ADC11" s="356"/>
      <c r="ADD11" s="356"/>
      <c r="ADE11" s="356"/>
      <c r="ADF11" s="356"/>
      <c r="ADG11" s="356"/>
      <c r="ADH11" s="356"/>
      <c r="ADI11" s="356"/>
      <c r="ADJ11" s="356"/>
      <c r="ADK11" s="356"/>
      <c r="ADL11" s="356"/>
      <c r="ADM11" s="356"/>
      <c r="ADN11" s="356"/>
      <c r="ADO11" s="356"/>
      <c r="ADP11" s="356"/>
      <c r="ADQ11" s="356"/>
      <c r="ADR11" s="356"/>
      <c r="ADS11" s="356"/>
      <c r="ADT11" s="356"/>
      <c r="ADU11" s="356"/>
      <c r="ADV11" s="356"/>
      <c r="ADW11" s="356"/>
      <c r="ADX11" s="356"/>
      <c r="ADY11" s="356"/>
      <c r="ADZ11" s="356"/>
      <c r="AEA11" s="356"/>
      <c r="AEB11" s="356"/>
      <c r="AEC11" s="356"/>
      <c r="AED11" s="356"/>
      <c r="AEE11" s="356"/>
      <c r="AEF11" s="356"/>
      <c r="AEG11" s="356"/>
      <c r="AEH11" s="356"/>
      <c r="AEI11" s="356"/>
      <c r="AEJ11" s="356"/>
      <c r="AEK11" s="356"/>
      <c r="AEL11" s="356"/>
      <c r="AEM11" s="356"/>
      <c r="AEN11" s="356"/>
      <c r="AEO11" s="356"/>
      <c r="AEP11" s="356"/>
      <c r="AEQ11" s="356"/>
      <c r="AER11" s="356"/>
      <c r="AES11" s="356"/>
      <c r="AET11" s="356"/>
      <c r="AEU11" s="356"/>
      <c r="AEV11" s="356"/>
      <c r="AEW11" s="356"/>
      <c r="AEX11" s="356"/>
      <c r="AEY11" s="356"/>
      <c r="AEZ11" s="356"/>
      <c r="AFA11" s="356"/>
      <c r="AFB11" s="356"/>
      <c r="AFC11" s="356"/>
      <c r="AFD11" s="356"/>
      <c r="AFE11" s="356"/>
      <c r="AFF11" s="356"/>
      <c r="AFG11" s="356"/>
      <c r="AFH11" s="356"/>
      <c r="AFI11" s="356"/>
      <c r="AFJ11" s="356"/>
      <c r="AFK11" s="356"/>
      <c r="AFL11" s="356"/>
      <c r="AFM11" s="356"/>
      <c r="AFN11" s="356"/>
      <c r="AFO11" s="356"/>
      <c r="AFP11" s="356"/>
      <c r="AFQ11" s="356"/>
      <c r="AFR11" s="356"/>
      <c r="AFS11" s="356"/>
      <c r="AFT11" s="356"/>
      <c r="AFU11" s="356"/>
      <c r="AFV11" s="356"/>
      <c r="AFW11" s="356"/>
      <c r="AFX11" s="356"/>
      <c r="AFY11" s="356"/>
      <c r="AFZ11" s="356"/>
      <c r="AGA11" s="356"/>
      <c r="AGB11" s="356"/>
      <c r="AGC11" s="356"/>
      <c r="AGD11" s="356"/>
      <c r="AGE11" s="356"/>
      <c r="AGF11" s="356"/>
      <c r="AGG11" s="356"/>
      <c r="AGH11" s="356"/>
      <c r="AGI11" s="356"/>
      <c r="AGJ11" s="356"/>
      <c r="AGK11" s="356"/>
      <c r="AGL11" s="356"/>
      <c r="AGM11" s="356"/>
      <c r="AGN11" s="356"/>
      <c r="AGO11" s="356"/>
      <c r="AGP11" s="356"/>
      <c r="AGQ11" s="356"/>
      <c r="AGR11" s="356"/>
      <c r="AGS11" s="356"/>
      <c r="AGT11" s="356"/>
      <c r="AGU11" s="356"/>
      <c r="AGV11" s="356"/>
      <c r="AGW11" s="356"/>
      <c r="AGX11" s="356"/>
      <c r="AGY11" s="356"/>
      <c r="AGZ11" s="356"/>
      <c r="AHA11" s="356"/>
      <c r="AHB11" s="356"/>
      <c r="AHC11" s="356"/>
      <c r="AHD11" s="356"/>
      <c r="AHE11" s="356"/>
      <c r="AHF11" s="356"/>
      <c r="AHG11" s="356"/>
      <c r="AHH11" s="356"/>
      <c r="AHI11" s="356"/>
      <c r="AHJ11" s="356"/>
      <c r="AHK11" s="356"/>
      <c r="AHL11" s="356"/>
      <c r="AHM11" s="356"/>
      <c r="AHN11" s="356"/>
      <c r="AHO11" s="356"/>
      <c r="AHP11" s="356"/>
      <c r="AHQ11" s="356"/>
      <c r="AHR11" s="356"/>
      <c r="AHS11" s="356"/>
      <c r="AHT11" s="356"/>
      <c r="AHU11" s="356"/>
      <c r="AHV11" s="356"/>
      <c r="AHW11" s="356"/>
      <c r="AHX11" s="356"/>
      <c r="AHY11" s="356"/>
      <c r="AHZ11" s="356"/>
      <c r="AIA11" s="356"/>
      <c r="AIB11" s="356"/>
      <c r="AIC11" s="356"/>
      <c r="AID11" s="356"/>
      <c r="AIE11" s="356"/>
      <c r="AIF11" s="356"/>
      <c r="AIG11" s="356"/>
      <c r="AIH11" s="356"/>
      <c r="AII11" s="356"/>
      <c r="AIJ11" s="356"/>
      <c r="AIK11" s="356"/>
      <c r="AIL11" s="356"/>
      <c r="AIM11" s="356"/>
      <c r="AIN11" s="356"/>
      <c r="AIO11" s="356"/>
      <c r="AIP11" s="356"/>
      <c r="AIQ11" s="356"/>
      <c r="AIR11" s="356"/>
      <c r="AIS11" s="356"/>
      <c r="AIT11" s="356"/>
      <c r="AIU11" s="356"/>
      <c r="AIV11" s="356"/>
      <c r="AIW11" s="356"/>
      <c r="AIX11" s="356"/>
      <c r="AIY11" s="356"/>
      <c r="AIZ11" s="356"/>
      <c r="AJA11" s="356"/>
      <c r="AJB11" s="356"/>
      <c r="AJC11" s="356"/>
      <c r="AJD11" s="356"/>
      <c r="AJE11" s="356"/>
      <c r="AJF11" s="356"/>
      <c r="AJG11" s="356"/>
      <c r="AJH11" s="356"/>
      <c r="AJI11" s="356"/>
      <c r="AJJ11" s="356"/>
      <c r="AJK11" s="356"/>
      <c r="AJL11" s="356"/>
      <c r="AJM11" s="356"/>
      <c r="AJN11" s="356"/>
      <c r="AJO11" s="356"/>
      <c r="AJP11" s="356"/>
      <c r="AJQ11" s="356"/>
      <c r="AJR11" s="356"/>
      <c r="AJS11" s="356"/>
      <c r="AJT11" s="356"/>
      <c r="AJU11" s="356"/>
      <c r="AJV11" s="356"/>
      <c r="AJW11" s="356"/>
      <c r="AJX11" s="356"/>
      <c r="AJY11" s="356"/>
      <c r="AJZ11" s="356"/>
      <c r="AKA11" s="356"/>
      <c r="AKB11" s="356"/>
      <c r="AKC11" s="356"/>
      <c r="AKD11" s="356"/>
      <c r="AKE11" s="356"/>
      <c r="AKF11" s="356"/>
      <c r="AKG11" s="356"/>
      <c r="AKH11" s="356"/>
      <c r="AKI11" s="356"/>
      <c r="AKJ11" s="356"/>
      <c r="AKK11" s="356"/>
      <c r="AKL11" s="356"/>
      <c r="AKM11" s="356"/>
      <c r="AKN11" s="356"/>
      <c r="AKO11" s="356"/>
      <c r="AKP11" s="356"/>
      <c r="AKQ11" s="356"/>
      <c r="AKR11" s="356"/>
      <c r="AKS11" s="356"/>
      <c r="AKT11" s="356"/>
      <c r="AKU11" s="356"/>
      <c r="AKV11" s="356"/>
      <c r="AKW11" s="356"/>
      <c r="AKX11" s="356"/>
      <c r="AKY11" s="356"/>
      <c r="AKZ11" s="356"/>
      <c r="ALA11" s="356"/>
      <c r="ALB11" s="356"/>
      <c r="ALC11" s="356"/>
      <c r="ALD11" s="356"/>
      <c r="ALE11" s="356"/>
      <c r="ALF11" s="356"/>
      <c r="ALG11" s="356"/>
      <c r="ALH11" s="356"/>
      <c r="ALI11" s="356"/>
      <c r="ALJ11" s="356"/>
      <c r="ALK11" s="356"/>
      <c r="ALL11" s="356"/>
      <c r="ALM11" s="356"/>
      <c r="ALN11" s="356"/>
      <c r="ALO11" s="356"/>
      <c r="ALP11" s="356"/>
      <c r="ALQ11" s="356"/>
      <c r="ALR11" s="356"/>
      <c r="ALS11" s="356"/>
      <c r="ALT11" s="356"/>
      <c r="ALU11" s="356"/>
      <c r="ALV11" s="356"/>
      <c r="ALW11" s="356"/>
      <c r="ALX11" s="356"/>
      <c r="ALY11" s="356"/>
      <c r="ALZ11" s="356"/>
      <c r="AMA11" s="356"/>
      <c r="AMB11" s="356"/>
    </row>
    <row r="12" spans="1:1016" s="95" customFormat="1" ht="31.5">
      <c r="A12" s="347">
        <v>5</v>
      </c>
      <c r="B12" s="157" t="s">
        <v>1926</v>
      </c>
      <c r="C12" s="633">
        <v>660000</v>
      </c>
      <c r="D12" s="633">
        <v>0</v>
      </c>
      <c r="E12" s="633">
        <v>1050000</v>
      </c>
      <c r="F12" s="633">
        <v>0</v>
      </c>
      <c r="G12" s="633">
        <v>-1120000</v>
      </c>
      <c r="H12" s="640">
        <f t="shared" si="0"/>
        <v>590000</v>
      </c>
      <c r="I12" s="346" t="s">
        <v>1946</v>
      </c>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6"/>
      <c r="BF12" s="356"/>
      <c r="BG12" s="356"/>
      <c r="BH12" s="356"/>
      <c r="BI12" s="356"/>
      <c r="BJ12" s="356"/>
      <c r="BK12" s="356"/>
      <c r="BL12" s="356"/>
      <c r="BM12" s="356"/>
      <c r="BN12" s="356"/>
      <c r="BO12" s="356"/>
      <c r="BP12" s="356"/>
      <c r="BQ12" s="356"/>
      <c r="BR12" s="356"/>
      <c r="BS12" s="356"/>
      <c r="BT12" s="356"/>
      <c r="BU12" s="356"/>
      <c r="BV12" s="356"/>
      <c r="BW12" s="356"/>
      <c r="BX12" s="356"/>
      <c r="BY12" s="356"/>
      <c r="BZ12" s="356"/>
      <c r="CA12" s="356"/>
      <c r="CB12" s="356"/>
      <c r="CC12" s="356"/>
      <c r="CD12" s="356"/>
      <c r="CE12" s="356"/>
      <c r="CF12" s="356"/>
      <c r="CG12" s="356"/>
      <c r="CH12" s="356"/>
      <c r="CI12" s="356"/>
      <c r="CJ12" s="356"/>
      <c r="CK12" s="356"/>
      <c r="CL12" s="356"/>
      <c r="CM12" s="356"/>
      <c r="CN12" s="356"/>
      <c r="CO12" s="356"/>
      <c r="CP12" s="356"/>
      <c r="CQ12" s="356"/>
      <c r="CR12" s="356"/>
      <c r="CS12" s="356"/>
      <c r="CT12" s="356"/>
      <c r="CU12" s="356"/>
      <c r="CV12" s="356"/>
      <c r="CW12" s="356"/>
      <c r="CX12" s="356"/>
      <c r="CY12" s="356"/>
      <c r="CZ12" s="356"/>
      <c r="DA12" s="356"/>
      <c r="DB12" s="356"/>
      <c r="DC12" s="356"/>
      <c r="DD12" s="356"/>
      <c r="DE12" s="356"/>
      <c r="DF12" s="356"/>
      <c r="DG12" s="356"/>
      <c r="DH12" s="356"/>
      <c r="DI12" s="356"/>
      <c r="DJ12" s="356"/>
      <c r="DK12" s="356"/>
      <c r="DL12" s="356"/>
      <c r="DM12" s="356"/>
      <c r="DN12" s="356"/>
      <c r="DO12" s="356"/>
      <c r="DP12" s="356"/>
      <c r="DQ12" s="356"/>
      <c r="DR12" s="356"/>
      <c r="DS12" s="356"/>
      <c r="DT12" s="356"/>
      <c r="DU12" s="356"/>
      <c r="DV12" s="356"/>
      <c r="DW12" s="356"/>
      <c r="DX12" s="356"/>
      <c r="DY12" s="356"/>
      <c r="DZ12" s="356"/>
      <c r="EA12" s="356"/>
      <c r="EB12" s="356"/>
      <c r="EC12" s="356"/>
      <c r="ED12" s="356"/>
      <c r="EE12" s="356"/>
      <c r="EF12" s="356"/>
      <c r="EG12" s="356"/>
      <c r="EH12" s="356"/>
      <c r="EI12" s="356"/>
      <c r="EJ12" s="356"/>
      <c r="EK12" s="356"/>
      <c r="EL12" s="356"/>
      <c r="EM12" s="356"/>
      <c r="EN12" s="356"/>
      <c r="EO12" s="356"/>
      <c r="EP12" s="356"/>
      <c r="EQ12" s="356"/>
      <c r="ER12" s="356"/>
      <c r="ES12" s="356"/>
      <c r="ET12" s="356"/>
      <c r="EU12" s="356"/>
      <c r="EV12" s="356"/>
      <c r="EW12" s="356"/>
      <c r="EX12" s="356"/>
      <c r="EY12" s="356"/>
      <c r="EZ12" s="356"/>
      <c r="FA12" s="356"/>
      <c r="FB12" s="356"/>
      <c r="FC12" s="356"/>
      <c r="FD12" s="356"/>
      <c r="FE12" s="356"/>
      <c r="FF12" s="356"/>
      <c r="FG12" s="356"/>
      <c r="FH12" s="356"/>
      <c r="FI12" s="356"/>
      <c r="FJ12" s="356"/>
      <c r="FK12" s="356"/>
      <c r="FL12" s="356"/>
      <c r="FM12" s="356"/>
      <c r="FN12" s="356"/>
      <c r="FO12" s="356"/>
      <c r="FP12" s="356"/>
      <c r="FQ12" s="356"/>
      <c r="FR12" s="356"/>
      <c r="FS12" s="356"/>
      <c r="FT12" s="356"/>
      <c r="FU12" s="356"/>
      <c r="FV12" s="356"/>
      <c r="FW12" s="356"/>
      <c r="FX12" s="356"/>
      <c r="FY12" s="356"/>
      <c r="FZ12" s="356"/>
      <c r="GA12" s="356"/>
      <c r="GB12" s="356"/>
      <c r="GC12" s="356"/>
      <c r="GD12" s="356"/>
      <c r="GE12" s="356"/>
      <c r="GF12" s="356"/>
      <c r="GG12" s="356"/>
      <c r="GH12" s="356"/>
      <c r="GI12" s="356"/>
      <c r="GJ12" s="356"/>
      <c r="GK12" s="356"/>
      <c r="GL12" s="356"/>
      <c r="GM12" s="356"/>
      <c r="GN12" s="356"/>
      <c r="GO12" s="356"/>
      <c r="GP12" s="356"/>
      <c r="GQ12" s="356"/>
      <c r="GR12" s="356"/>
      <c r="GS12" s="356"/>
      <c r="GT12" s="356"/>
      <c r="GU12" s="356"/>
      <c r="GV12" s="356"/>
      <c r="GW12" s="356"/>
      <c r="GX12" s="356"/>
      <c r="GY12" s="356"/>
      <c r="GZ12" s="356"/>
      <c r="HA12" s="356"/>
      <c r="HB12" s="356"/>
      <c r="HC12" s="356"/>
      <c r="HD12" s="356"/>
      <c r="HE12" s="356"/>
      <c r="HF12" s="356"/>
      <c r="HG12" s="356"/>
      <c r="HH12" s="356"/>
      <c r="HI12" s="356"/>
      <c r="HJ12" s="356"/>
      <c r="HK12" s="356"/>
      <c r="HL12" s="356"/>
      <c r="HM12" s="356"/>
      <c r="HN12" s="356"/>
      <c r="HO12" s="356"/>
      <c r="HP12" s="356"/>
      <c r="HQ12" s="356"/>
      <c r="HR12" s="356"/>
      <c r="HS12" s="356"/>
      <c r="HT12" s="356"/>
      <c r="HU12" s="356"/>
      <c r="HV12" s="356"/>
      <c r="HW12" s="356"/>
      <c r="HX12" s="356"/>
      <c r="HY12" s="356"/>
      <c r="HZ12" s="356"/>
      <c r="IA12" s="356"/>
      <c r="IB12" s="356"/>
      <c r="IC12" s="356"/>
      <c r="ID12" s="356"/>
      <c r="IE12" s="356"/>
      <c r="IF12" s="356"/>
      <c r="IG12" s="356"/>
      <c r="IH12" s="356"/>
      <c r="II12" s="356"/>
      <c r="IJ12" s="356"/>
      <c r="IK12" s="356"/>
      <c r="IL12" s="356"/>
      <c r="IM12" s="356"/>
      <c r="IN12" s="356"/>
      <c r="IO12" s="356"/>
      <c r="IP12" s="356"/>
      <c r="IQ12" s="356"/>
      <c r="IR12" s="356"/>
      <c r="IS12" s="356"/>
      <c r="IT12" s="356"/>
      <c r="IU12" s="356"/>
      <c r="IV12" s="356"/>
      <c r="IW12" s="356"/>
      <c r="IX12" s="356"/>
      <c r="IY12" s="356"/>
      <c r="IZ12" s="356"/>
      <c r="JA12" s="356"/>
      <c r="JB12" s="356"/>
      <c r="JC12" s="356"/>
      <c r="JD12" s="356"/>
      <c r="JE12" s="356"/>
      <c r="JF12" s="356"/>
      <c r="JG12" s="356"/>
      <c r="JH12" s="356"/>
      <c r="JI12" s="356"/>
      <c r="JJ12" s="356"/>
      <c r="JK12" s="356"/>
      <c r="JL12" s="356"/>
      <c r="JM12" s="356"/>
      <c r="JN12" s="356"/>
      <c r="JO12" s="356"/>
      <c r="JP12" s="356"/>
      <c r="JQ12" s="356"/>
      <c r="JR12" s="356"/>
      <c r="JS12" s="356"/>
      <c r="JT12" s="356"/>
      <c r="JU12" s="356"/>
      <c r="JV12" s="356"/>
      <c r="JW12" s="356"/>
      <c r="JX12" s="356"/>
      <c r="JY12" s="356"/>
      <c r="JZ12" s="356"/>
      <c r="KA12" s="356"/>
      <c r="KB12" s="356"/>
      <c r="KC12" s="356"/>
      <c r="KD12" s="356"/>
      <c r="KE12" s="356"/>
      <c r="KF12" s="356"/>
      <c r="KG12" s="356"/>
      <c r="KH12" s="356"/>
      <c r="KI12" s="356"/>
      <c r="KJ12" s="356"/>
      <c r="KK12" s="356"/>
      <c r="KL12" s="356"/>
      <c r="KM12" s="356"/>
      <c r="KN12" s="356"/>
      <c r="KO12" s="356"/>
      <c r="KP12" s="356"/>
      <c r="KQ12" s="356"/>
      <c r="KR12" s="356"/>
      <c r="KS12" s="356"/>
      <c r="KT12" s="356"/>
      <c r="KU12" s="356"/>
      <c r="KV12" s="356"/>
      <c r="KW12" s="356"/>
      <c r="KX12" s="356"/>
      <c r="KY12" s="356"/>
      <c r="KZ12" s="356"/>
      <c r="LA12" s="356"/>
      <c r="LB12" s="356"/>
      <c r="LC12" s="356"/>
      <c r="LD12" s="356"/>
      <c r="LE12" s="356"/>
      <c r="LF12" s="356"/>
      <c r="LG12" s="356"/>
      <c r="LH12" s="356"/>
      <c r="LI12" s="356"/>
      <c r="LJ12" s="356"/>
      <c r="LK12" s="356"/>
      <c r="LL12" s="356"/>
      <c r="LM12" s="356"/>
      <c r="LN12" s="356"/>
      <c r="LO12" s="356"/>
      <c r="LP12" s="356"/>
      <c r="LQ12" s="356"/>
      <c r="LR12" s="356"/>
      <c r="LS12" s="356"/>
      <c r="LT12" s="356"/>
      <c r="LU12" s="356"/>
      <c r="LV12" s="356"/>
      <c r="LW12" s="356"/>
      <c r="LX12" s="356"/>
      <c r="LY12" s="356"/>
      <c r="LZ12" s="356"/>
      <c r="MA12" s="356"/>
      <c r="MB12" s="356"/>
      <c r="MC12" s="356"/>
      <c r="MD12" s="356"/>
      <c r="ME12" s="356"/>
      <c r="MF12" s="356"/>
      <c r="MG12" s="356"/>
      <c r="MH12" s="356"/>
      <c r="MI12" s="356"/>
      <c r="MJ12" s="356"/>
      <c r="MK12" s="356"/>
      <c r="ML12" s="356"/>
      <c r="MM12" s="356"/>
      <c r="MN12" s="356"/>
      <c r="MO12" s="356"/>
      <c r="MP12" s="356"/>
      <c r="MQ12" s="356"/>
      <c r="MR12" s="356"/>
      <c r="MS12" s="356"/>
      <c r="MT12" s="356"/>
      <c r="MU12" s="356"/>
      <c r="MV12" s="356"/>
      <c r="MW12" s="356"/>
      <c r="MX12" s="356"/>
      <c r="MY12" s="356"/>
      <c r="MZ12" s="356"/>
      <c r="NA12" s="356"/>
      <c r="NB12" s="356"/>
      <c r="NC12" s="356"/>
      <c r="ND12" s="356"/>
      <c r="NE12" s="356"/>
      <c r="NF12" s="356"/>
      <c r="NG12" s="356"/>
      <c r="NH12" s="356"/>
      <c r="NI12" s="356"/>
      <c r="NJ12" s="356"/>
      <c r="NK12" s="356"/>
      <c r="NL12" s="356"/>
      <c r="NM12" s="356"/>
      <c r="NN12" s="356"/>
      <c r="NO12" s="356"/>
      <c r="NP12" s="356"/>
      <c r="NQ12" s="356"/>
      <c r="NR12" s="356"/>
      <c r="NS12" s="356"/>
      <c r="NT12" s="356"/>
      <c r="NU12" s="356"/>
      <c r="NV12" s="356"/>
      <c r="NW12" s="356"/>
      <c r="NX12" s="356"/>
      <c r="NY12" s="356"/>
      <c r="NZ12" s="356"/>
      <c r="OA12" s="356"/>
      <c r="OB12" s="356"/>
      <c r="OC12" s="356"/>
      <c r="OD12" s="356"/>
      <c r="OE12" s="356"/>
      <c r="OF12" s="356"/>
      <c r="OG12" s="356"/>
      <c r="OH12" s="356"/>
      <c r="OI12" s="356"/>
      <c r="OJ12" s="356"/>
      <c r="OK12" s="356"/>
      <c r="OL12" s="356"/>
      <c r="OM12" s="356"/>
      <c r="ON12" s="356"/>
      <c r="OO12" s="356"/>
      <c r="OP12" s="356"/>
      <c r="OQ12" s="356"/>
      <c r="OR12" s="356"/>
      <c r="OS12" s="356"/>
      <c r="OT12" s="356"/>
      <c r="OU12" s="356"/>
      <c r="OV12" s="356"/>
      <c r="OW12" s="356"/>
      <c r="OX12" s="356"/>
      <c r="OY12" s="356"/>
      <c r="OZ12" s="356"/>
      <c r="PA12" s="356"/>
      <c r="PB12" s="356"/>
      <c r="PC12" s="356"/>
      <c r="PD12" s="356"/>
      <c r="PE12" s="356"/>
      <c r="PF12" s="356"/>
      <c r="PG12" s="356"/>
      <c r="PH12" s="356"/>
      <c r="PI12" s="356"/>
      <c r="PJ12" s="356"/>
      <c r="PK12" s="356"/>
      <c r="PL12" s="356"/>
      <c r="PM12" s="356"/>
      <c r="PN12" s="356"/>
      <c r="PO12" s="356"/>
      <c r="PP12" s="356"/>
      <c r="PQ12" s="356"/>
      <c r="PR12" s="356"/>
      <c r="PS12" s="356"/>
      <c r="PT12" s="356"/>
      <c r="PU12" s="356"/>
      <c r="PV12" s="356"/>
      <c r="PW12" s="356"/>
      <c r="PX12" s="356"/>
      <c r="PY12" s="356"/>
      <c r="PZ12" s="356"/>
      <c r="QA12" s="356"/>
      <c r="QB12" s="356"/>
      <c r="QC12" s="356"/>
      <c r="QD12" s="356"/>
      <c r="QE12" s="356"/>
      <c r="QF12" s="356"/>
      <c r="QG12" s="356"/>
      <c r="QH12" s="356"/>
      <c r="QI12" s="356"/>
      <c r="QJ12" s="356"/>
      <c r="QK12" s="356"/>
      <c r="QL12" s="356"/>
      <c r="QM12" s="356"/>
      <c r="QN12" s="356"/>
      <c r="QO12" s="356"/>
      <c r="QP12" s="356"/>
      <c r="QQ12" s="356"/>
      <c r="QR12" s="356"/>
      <c r="QS12" s="356"/>
      <c r="QT12" s="356"/>
      <c r="QU12" s="356"/>
      <c r="QV12" s="356"/>
      <c r="QW12" s="356"/>
      <c r="QX12" s="356"/>
      <c r="QY12" s="356"/>
      <c r="QZ12" s="356"/>
      <c r="RA12" s="356"/>
      <c r="RB12" s="356"/>
      <c r="RC12" s="356"/>
      <c r="RD12" s="356"/>
      <c r="RE12" s="356"/>
      <c r="RF12" s="356"/>
      <c r="RG12" s="356"/>
      <c r="RH12" s="356"/>
      <c r="RI12" s="356"/>
      <c r="RJ12" s="356"/>
      <c r="RK12" s="356"/>
      <c r="RL12" s="356"/>
      <c r="RM12" s="356"/>
      <c r="RN12" s="356"/>
      <c r="RO12" s="356"/>
      <c r="RP12" s="356"/>
      <c r="RQ12" s="356"/>
      <c r="RR12" s="356"/>
      <c r="RS12" s="356"/>
      <c r="RT12" s="356"/>
      <c r="RU12" s="356"/>
      <c r="RV12" s="356"/>
      <c r="RW12" s="356"/>
      <c r="RX12" s="356"/>
      <c r="RY12" s="356"/>
      <c r="RZ12" s="356"/>
      <c r="SA12" s="356"/>
      <c r="SB12" s="356"/>
      <c r="SC12" s="356"/>
      <c r="SD12" s="356"/>
      <c r="SE12" s="356"/>
      <c r="SF12" s="356"/>
      <c r="SG12" s="356"/>
      <c r="SH12" s="356"/>
      <c r="SI12" s="356"/>
      <c r="SJ12" s="356"/>
      <c r="SK12" s="356"/>
      <c r="SL12" s="356"/>
      <c r="SM12" s="356"/>
      <c r="SN12" s="356"/>
      <c r="SO12" s="356"/>
      <c r="SP12" s="356"/>
      <c r="SQ12" s="356"/>
      <c r="SR12" s="356"/>
      <c r="SS12" s="356"/>
      <c r="ST12" s="356"/>
      <c r="SU12" s="356"/>
      <c r="SV12" s="356"/>
      <c r="SW12" s="356"/>
      <c r="SX12" s="356"/>
      <c r="SY12" s="356"/>
      <c r="SZ12" s="356"/>
      <c r="TA12" s="356"/>
      <c r="TB12" s="356"/>
      <c r="TC12" s="356"/>
      <c r="TD12" s="356"/>
      <c r="TE12" s="356"/>
      <c r="TF12" s="356"/>
      <c r="TG12" s="356"/>
      <c r="TH12" s="356"/>
      <c r="TI12" s="356"/>
      <c r="TJ12" s="356"/>
      <c r="TK12" s="356"/>
      <c r="TL12" s="356"/>
      <c r="TM12" s="356"/>
      <c r="TN12" s="356"/>
      <c r="TO12" s="356"/>
      <c r="TP12" s="356"/>
      <c r="TQ12" s="356"/>
      <c r="TR12" s="356"/>
      <c r="TS12" s="356"/>
      <c r="TT12" s="356"/>
      <c r="TU12" s="356"/>
      <c r="TV12" s="356"/>
      <c r="TW12" s="356"/>
      <c r="TX12" s="356"/>
      <c r="TY12" s="356"/>
      <c r="TZ12" s="356"/>
      <c r="UA12" s="356"/>
      <c r="UB12" s="356"/>
      <c r="UC12" s="356"/>
      <c r="UD12" s="356"/>
      <c r="UE12" s="356"/>
      <c r="UF12" s="356"/>
      <c r="UG12" s="356"/>
      <c r="UH12" s="356"/>
      <c r="UI12" s="356"/>
      <c r="UJ12" s="356"/>
      <c r="UK12" s="356"/>
      <c r="UL12" s="356"/>
      <c r="UM12" s="356"/>
      <c r="UN12" s="356"/>
      <c r="UO12" s="356"/>
      <c r="UP12" s="356"/>
      <c r="UQ12" s="356"/>
      <c r="UR12" s="356"/>
      <c r="US12" s="356"/>
      <c r="UT12" s="356"/>
      <c r="UU12" s="356"/>
      <c r="UV12" s="356"/>
      <c r="UW12" s="356"/>
      <c r="UX12" s="356"/>
      <c r="UY12" s="356"/>
      <c r="UZ12" s="356"/>
      <c r="VA12" s="356"/>
      <c r="VB12" s="356"/>
      <c r="VC12" s="356"/>
      <c r="VD12" s="356"/>
      <c r="VE12" s="356"/>
      <c r="VF12" s="356"/>
      <c r="VG12" s="356"/>
      <c r="VH12" s="356"/>
      <c r="VI12" s="356"/>
      <c r="VJ12" s="356"/>
      <c r="VK12" s="356"/>
      <c r="VL12" s="356"/>
      <c r="VM12" s="356"/>
      <c r="VN12" s="356"/>
      <c r="VO12" s="356"/>
      <c r="VP12" s="356"/>
      <c r="VQ12" s="356"/>
      <c r="VR12" s="356"/>
      <c r="VS12" s="356"/>
      <c r="VT12" s="356"/>
      <c r="VU12" s="356"/>
      <c r="VV12" s="356"/>
      <c r="VW12" s="356"/>
      <c r="VX12" s="356"/>
      <c r="VY12" s="356"/>
      <c r="VZ12" s="356"/>
      <c r="WA12" s="356"/>
      <c r="WB12" s="356"/>
      <c r="WC12" s="356"/>
      <c r="WD12" s="356"/>
      <c r="WE12" s="356"/>
      <c r="WF12" s="356"/>
      <c r="WG12" s="356"/>
      <c r="WH12" s="356"/>
      <c r="WI12" s="356"/>
      <c r="WJ12" s="356"/>
      <c r="WK12" s="356"/>
      <c r="WL12" s="356"/>
      <c r="WM12" s="356"/>
      <c r="WN12" s="356"/>
      <c r="WO12" s="356"/>
      <c r="WP12" s="356"/>
      <c r="WQ12" s="356"/>
      <c r="WR12" s="356"/>
      <c r="WS12" s="356"/>
      <c r="WT12" s="356"/>
      <c r="WU12" s="356"/>
      <c r="WV12" s="356"/>
      <c r="WW12" s="356"/>
      <c r="WX12" s="356"/>
      <c r="WY12" s="356"/>
      <c r="WZ12" s="356"/>
      <c r="XA12" s="356"/>
      <c r="XB12" s="356"/>
      <c r="XC12" s="356"/>
      <c r="XD12" s="356"/>
      <c r="XE12" s="356"/>
      <c r="XF12" s="356"/>
      <c r="XG12" s="356"/>
      <c r="XH12" s="356"/>
      <c r="XI12" s="356"/>
      <c r="XJ12" s="356"/>
      <c r="XK12" s="356"/>
      <c r="XL12" s="356"/>
      <c r="XM12" s="356"/>
      <c r="XN12" s="356"/>
      <c r="XO12" s="356"/>
      <c r="XP12" s="356"/>
      <c r="XQ12" s="356"/>
      <c r="XR12" s="356"/>
      <c r="XS12" s="356"/>
      <c r="XT12" s="356"/>
      <c r="XU12" s="356"/>
      <c r="XV12" s="356"/>
      <c r="XW12" s="356"/>
      <c r="XX12" s="356"/>
      <c r="XY12" s="356"/>
      <c r="XZ12" s="356"/>
      <c r="YA12" s="356"/>
      <c r="YB12" s="356"/>
      <c r="YC12" s="356"/>
      <c r="YD12" s="356"/>
      <c r="YE12" s="356"/>
      <c r="YF12" s="356"/>
      <c r="YG12" s="356"/>
      <c r="YH12" s="356"/>
      <c r="YI12" s="356"/>
      <c r="YJ12" s="356"/>
      <c r="YK12" s="356"/>
      <c r="YL12" s="356"/>
      <c r="YM12" s="356"/>
      <c r="YN12" s="356"/>
      <c r="YO12" s="356"/>
      <c r="YP12" s="356"/>
      <c r="YQ12" s="356"/>
      <c r="YR12" s="356"/>
      <c r="YS12" s="356"/>
      <c r="YT12" s="356"/>
      <c r="YU12" s="356"/>
      <c r="YV12" s="356"/>
      <c r="YW12" s="356"/>
      <c r="YX12" s="356"/>
      <c r="YY12" s="356"/>
      <c r="YZ12" s="356"/>
      <c r="ZA12" s="356"/>
      <c r="ZB12" s="356"/>
      <c r="ZC12" s="356"/>
      <c r="ZD12" s="356"/>
      <c r="ZE12" s="356"/>
      <c r="ZF12" s="356"/>
      <c r="ZG12" s="356"/>
      <c r="ZH12" s="356"/>
      <c r="ZI12" s="356"/>
      <c r="ZJ12" s="356"/>
      <c r="ZK12" s="356"/>
      <c r="ZL12" s="356"/>
      <c r="ZM12" s="356"/>
      <c r="ZN12" s="356"/>
      <c r="ZO12" s="356"/>
      <c r="ZP12" s="356"/>
      <c r="ZQ12" s="356"/>
      <c r="ZR12" s="356"/>
      <c r="ZS12" s="356"/>
      <c r="ZT12" s="356"/>
      <c r="ZU12" s="356"/>
      <c r="ZV12" s="356"/>
      <c r="ZW12" s="356"/>
      <c r="ZX12" s="356"/>
      <c r="ZY12" s="356"/>
      <c r="ZZ12" s="356"/>
      <c r="AAA12" s="356"/>
      <c r="AAB12" s="356"/>
      <c r="AAC12" s="356"/>
      <c r="AAD12" s="356"/>
      <c r="AAE12" s="356"/>
      <c r="AAF12" s="356"/>
      <c r="AAG12" s="356"/>
      <c r="AAH12" s="356"/>
      <c r="AAI12" s="356"/>
      <c r="AAJ12" s="356"/>
      <c r="AAK12" s="356"/>
      <c r="AAL12" s="356"/>
      <c r="AAM12" s="356"/>
      <c r="AAN12" s="356"/>
      <c r="AAO12" s="356"/>
      <c r="AAP12" s="356"/>
      <c r="AAQ12" s="356"/>
      <c r="AAR12" s="356"/>
      <c r="AAS12" s="356"/>
      <c r="AAT12" s="356"/>
      <c r="AAU12" s="356"/>
      <c r="AAV12" s="356"/>
      <c r="AAW12" s="356"/>
      <c r="AAX12" s="356"/>
      <c r="AAY12" s="356"/>
      <c r="AAZ12" s="356"/>
      <c r="ABA12" s="356"/>
      <c r="ABB12" s="356"/>
      <c r="ABC12" s="356"/>
      <c r="ABD12" s="356"/>
      <c r="ABE12" s="356"/>
      <c r="ABF12" s="356"/>
      <c r="ABG12" s="356"/>
      <c r="ABH12" s="356"/>
      <c r="ABI12" s="356"/>
      <c r="ABJ12" s="356"/>
      <c r="ABK12" s="356"/>
      <c r="ABL12" s="356"/>
      <c r="ABM12" s="356"/>
      <c r="ABN12" s="356"/>
      <c r="ABO12" s="356"/>
      <c r="ABP12" s="356"/>
      <c r="ABQ12" s="356"/>
      <c r="ABR12" s="356"/>
      <c r="ABS12" s="356"/>
      <c r="ABT12" s="356"/>
      <c r="ABU12" s="356"/>
      <c r="ABV12" s="356"/>
      <c r="ABW12" s="356"/>
      <c r="ABX12" s="356"/>
      <c r="ABY12" s="356"/>
      <c r="ABZ12" s="356"/>
      <c r="ACA12" s="356"/>
      <c r="ACB12" s="356"/>
      <c r="ACC12" s="356"/>
      <c r="ACD12" s="356"/>
      <c r="ACE12" s="356"/>
      <c r="ACF12" s="356"/>
      <c r="ACG12" s="356"/>
      <c r="ACH12" s="356"/>
      <c r="ACI12" s="356"/>
      <c r="ACJ12" s="356"/>
      <c r="ACK12" s="356"/>
      <c r="ACL12" s="356"/>
      <c r="ACM12" s="356"/>
      <c r="ACN12" s="356"/>
      <c r="ACO12" s="356"/>
      <c r="ACP12" s="356"/>
      <c r="ACQ12" s="356"/>
      <c r="ACR12" s="356"/>
      <c r="ACS12" s="356"/>
      <c r="ACT12" s="356"/>
      <c r="ACU12" s="356"/>
      <c r="ACV12" s="356"/>
      <c r="ACW12" s="356"/>
      <c r="ACX12" s="356"/>
      <c r="ACY12" s="356"/>
      <c r="ACZ12" s="356"/>
      <c r="ADA12" s="356"/>
      <c r="ADB12" s="356"/>
      <c r="ADC12" s="356"/>
      <c r="ADD12" s="356"/>
      <c r="ADE12" s="356"/>
      <c r="ADF12" s="356"/>
      <c r="ADG12" s="356"/>
      <c r="ADH12" s="356"/>
      <c r="ADI12" s="356"/>
      <c r="ADJ12" s="356"/>
      <c r="ADK12" s="356"/>
      <c r="ADL12" s="356"/>
      <c r="ADM12" s="356"/>
      <c r="ADN12" s="356"/>
      <c r="ADO12" s="356"/>
      <c r="ADP12" s="356"/>
      <c r="ADQ12" s="356"/>
      <c r="ADR12" s="356"/>
      <c r="ADS12" s="356"/>
      <c r="ADT12" s="356"/>
      <c r="ADU12" s="356"/>
      <c r="ADV12" s="356"/>
      <c r="ADW12" s="356"/>
      <c r="ADX12" s="356"/>
      <c r="ADY12" s="356"/>
      <c r="ADZ12" s="356"/>
      <c r="AEA12" s="356"/>
      <c r="AEB12" s="356"/>
      <c r="AEC12" s="356"/>
      <c r="AED12" s="356"/>
      <c r="AEE12" s="356"/>
      <c r="AEF12" s="356"/>
      <c r="AEG12" s="356"/>
      <c r="AEH12" s="356"/>
      <c r="AEI12" s="356"/>
      <c r="AEJ12" s="356"/>
      <c r="AEK12" s="356"/>
      <c r="AEL12" s="356"/>
      <c r="AEM12" s="356"/>
      <c r="AEN12" s="356"/>
      <c r="AEO12" s="356"/>
      <c r="AEP12" s="356"/>
      <c r="AEQ12" s="356"/>
      <c r="AER12" s="356"/>
      <c r="AES12" s="356"/>
      <c r="AET12" s="356"/>
      <c r="AEU12" s="356"/>
      <c r="AEV12" s="356"/>
      <c r="AEW12" s="356"/>
      <c r="AEX12" s="356"/>
      <c r="AEY12" s="356"/>
      <c r="AEZ12" s="356"/>
      <c r="AFA12" s="356"/>
      <c r="AFB12" s="356"/>
      <c r="AFC12" s="356"/>
      <c r="AFD12" s="356"/>
      <c r="AFE12" s="356"/>
      <c r="AFF12" s="356"/>
      <c r="AFG12" s="356"/>
      <c r="AFH12" s="356"/>
      <c r="AFI12" s="356"/>
      <c r="AFJ12" s="356"/>
      <c r="AFK12" s="356"/>
      <c r="AFL12" s="356"/>
      <c r="AFM12" s="356"/>
      <c r="AFN12" s="356"/>
      <c r="AFO12" s="356"/>
      <c r="AFP12" s="356"/>
      <c r="AFQ12" s="356"/>
      <c r="AFR12" s="356"/>
      <c r="AFS12" s="356"/>
      <c r="AFT12" s="356"/>
      <c r="AFU12" s="356"/>
      <c r="AFV12" s="356"/>
      <c r="AFW12" s="356"/>
      <c r="AFX12" s="356"/>
      <c r="AFY12" s="356"/>
      <c r="AFZ12" s="356"/>
      <c r="AGA12" s="356"/>
      <c r="AGB12" s="356"/>
      <c r="AGC12" s="356"/>
      <c r="AGD12" s="356"/>
      <c r="AGE12" s="356"/>
      <c r="AGF12" s="356"/>
      <c r="AGG12" s="356"/>
      <c r="AGH12" s="356"/>
      <c r="AGI12" s="356"/>
      <c r="AGJ12" s="356"/>
      <c r="AGK12" s="356"/>
      <c r="AGL12" s="356"/>
      <c r="AGM12" s="356"/>
      <c r="AGN12" s="356"/>
      <c r="AGO12" s="356"/>
      <c r="AGP12" s="356"/>
      <c r="AGQ12" s="356"/>
      <c r="AGR12" s="356"/>
      <c r="AGS12" s="356"/>
      <c r="AGT12" s="356"/>
      <c r="AGU12" s="356"/>
      <c r="AGV12" s="356"/>
      <c r="AGW12" s="356"/>
      <c r="AGX12" s="356"/>
      <c r="AGY12" s="356"/>
      <c r="AGZ12" s="356"/>
      <c r="AHA12" s="356"/>
      <c r="AHB12" s="356"/>
      <c r="AHC12" s="356"/>
      <c r="AHD12" s="356"/>
      <c r="AHE12" s="356"/>
      <c r="AHF12" s="356"/>
      <c r="AHG12" s="356"/>
      <c r="AHH12" s="356"/>
      <c r="AHI12" s="356"/>
      <c r="AHJ12" s="356"/>
      <c r="AHK12" s="356"/>
      <c r="AHL12" s="356"/>
      <c r="AHM12" s="356"/>
      <c r="AHN12" s="356"/>
      <c r="AHO12" s="356"/>
      <c r="AHP12" s="356"/>
      <c r="AHQ12" s="356"/>
      <c r="AHR12" s="356"/>
      <c r="AHS12" s="356"/>
      <c r="AHT12" s="356"/>
      <c r="AHU12" s="356"/>
      <c r="AHV12" s="356"/>
      <c r="AHW12" s="356"/>
      <c r="AHX12" s="356"/>
      <c r="AHY12" s="356"/>
      <c r="AHZ12" s="356"/>
      <c r="AIA12" s="356"/>
      <c r="AIB12" s="356"/>
      <c r="AIC12" s="356"/>
      <c r="AID12" s="356"/>
      <c r="AIE12" s="356"/>
      <c r="AIF12" s="356"/>
      <c r="AIG12" s="356"/>
      <c r="AIH12" s="356"/>
      <c r="AII12" s="356"/>
      <c r="AIJ12" s="356"/>
      <c r="AIK12" s="356"/>
      <c r="AIL12" s="356"/>
      <c r="AIM12" s="356"/>
      <c r="AIN12" s="356"/>
      <c r="AIO12" s="356"/>
      <c r="AIP12" s="356"/>
      <c r="AIQ12" s="356"/>
      <c r="AIR12" s="356"/>
      <c r="AIS12" s="356"/>
      <c r="AIT12" s="356"/>
      <c r="AIU12" s="356"/>
      <c r="AIV12" s="356"/>
      <c r="AIW12" s="356"/>
      <c r="AIX12" s="356"/>
      <c r="AIY12" s="356"/>
      <c r="AIZ12" s="356"/>
      <c r="AJA12" s="356"/>
      <c r="AJB12" s="356"/>
      <c r="AJC12" s="356"/>
      <c r="AJD12" s="356"/>
      <c r="AJE12" s="356"/>
      <c r="AJF12" s="356"/>
      <c r="AJG12" s="356"/>
      <c r="AJH12" s="356"/>
      <c r="AJI12" s="356"/>
      <c r="AJJ12" s="356"/>
      <c r="AJK12" s="356"/>
      <c r="AJL12" s="356"/>
      <c r="AJM12" s="356"/>
      <c r="AJN12" s="356"/>
      <c r="AJO12" s="356"/>
      <c r="AJP12" s="356"/>
      <c r="AJQ12" s="356"/>
      <c r="AJR12" s="356"/>
      <c r="AJS12" s="356"/>
      <c r="AJT12" s="356"/>
      <c r="AJU12" s="356"/>
      <c r="AJV12" s="356"/>
      <c r="AJW12" s="356"/>
      <c r="AJX12" s="356"/>
      <c r="AJY12" s="356"/>
      <c r="AJZ12" s="356"/>
      <c r="AKA12" s="356"/>
      <c r="AKB12" s="356"/>
      <c r="AKC12" s="356"/>
      <c r="AKD12" s="356"/>
      <c r="AKE12" s="356"/>
      <c r="AKF12" s="356"/>
      <c r="AKG12" s="356"/>
      <c r="AKH12" s="356"/>
      <c r="AKI12" s="356"/>
      <c r="AKJ12" s="356"/>
      <c r="AKK12" s="356"/>
      <c r="AKL12" s="356"/>
      <c r="AKM12" s="356"/>
      <c r="AKN12" s="356"/>
      <c r="AKO12" s="356"/>
      <c r="AKP12" s="356"/>
      <c r="AKQ12" s="356"/>
      <c r="AKR12" s="356"/>
      <c r="AKS12" s="356"/>
      <c r="AKT12" s="356"/>
      <c r="AKU12" s="356"/>
      <c r="AKV12" s="356"/>
      <c r="AKW12" s="356"/>
      <c r="AKX12" s="356"/>
      <c r="AKY12" s="356"/>
      <c r="AKZ12" s="356"/>
      <c r="ALA12" s="356"/>
      <c r="ALB12" s="356"/>
      <c r="ALC12" s="356"/>
      <c r="ALD12" s="356"/>
      <c r="ALE12" s="356"/>
      <c r="ALF12" s="356"/>
      <c r="ALG12" s="356"/>
      <c r="ALH12" s="356"/>
      <c r="ALI12" s="356"/>
      <c r="ALJ12" s="356"/>
      <c r="ALK12" s="356"/>
      <c r="ALL12" s="356"/>
      <c r="ALM12" s="356"/>
      <c r="ALN12" s="356"/>
      <c r="ALO12" s="356"/>
      <c r="ALP12" s="356"/>
      <c r="ALQ12" s="356"/>
      <c r="ALR12" s="356"/>
      <c r="ALS12" s="356"/>
      <c r="ALT12" s="356"/>
      <c r="ALU12" s="356"/>
      <c r="ALV12" s="356"/>
      <c r="ALW12" s="356"/>
      <c r="ALX12" s="356"/>
      <c r="ALY12" s="356"/>
      <c r="ALZ12" s="356"/>
      <c r="AMA12" s="356"/>
      <c r="AMB12" s="356"/>
    </row>
    <row r="13" spans="1:1016" s="355" customFormat="1" ht="47.25">
      <c r="A13" s="347">
        <v>6</v>
      </c>
      <c r="B13" s="157" t="s">
        <v>1927</v>
      </c>
      <c r="C13" s="635"/>
      <c r="D13" s="634">
        <v>0</v>
      </c>
      <c r="E13" s="634"/>
      <c r="F13" s="634">
        <v>0</v>
      </c>
      <c r="G13" s="635"/>
      <c r="H13" s="640">
        <f t="shared" si="0"/>
        <v>0</v>
      </c>
      <c r="I13" s="346" t="s">
        <v>1946</v>
      </c>
    </row>
    <row r="14" spans="1:1016" s="95" customFormat="1" ht="15.75">
      <c r="A14" s="347">
        <v>7</v>
      </c>
      <c r="B14" s="166" t="s">
        <v>1948</v>
      </c>
      <c r="C14" s="634"/>
      <c r="D14" s="634">
        <v>0</v>
      </c>
      <c r="E14" s="634">
        <v>0</v>
      </c>
      <c r="F14" s="634">
        <v>0</v>
      </c>
      <c r="G14" s="635"/>
      <c r="H14" s="640">
        <f t="shared" si="0"/>
        <v>0</v>
      </c>
      <c r="I14" s="346" t="s">
        <v>1946</v>
      </c>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6"/>
      <c r="BT14" s="356"/>
      <c r="BU14" s="356"/>
      <c r="BV14" s="356"/>
      <c r="BW14" s="356"/>
      <c r="BX14" s="356"/>
      <c r="BY14" s="356"/>
      <c r="BZ14" s="356"/>
      <c r="CA14" s="356"/>
      <c r="CB14" s="356"/>
      <c r="CC14" s="356"/>
      <c r="CD14" s="356"/>
      <c r="CE14" s="356"/>
      <c r="CF14" s="356"/>
      <c r="CG14" s="356"/>
      <c r="CH14" s="356"/>
      <c r="CI14" s="356"/>
      <c r="CJ14" s="356"/>
      <c r="CK14" s="356"/>
      <c r="CL14" s="356"/>
      <c r="CM14" s="356"/>
      <c r="CN14" s="356"/>
      <c r="CO14" s="356"/>
      <c r="CP14" s="356"/>
      <c r="CQ14" s="356"/>
      <c r="CR14" s="356"/>
      <c r="CS14" s="356"/>
      <c r="CT14" s="356"/>
      <c r="CU14" s="356"/>
      <c r="CV14" s="356"/>
      <c r="CW14" s="356"/>
      <c r="CX14" s="356"/>
      <c r="CY14" s="356"/>
      <c r="CZ14" s="356"/>
      <c r="DA14" s="356"/>
      <c r="DB14" s="356"/>
      <c r="DC14" s="356"/>
      <c r="DD14" s="356"/>
      <c r="DE14" s="356"/>
      <c r="DF14" s="356"/>
      <c r="DG14" s="356"/>
      <c r="DH14" s="356"/>
      <c r="DI14" s="356"/>
      <c r="DJ14" s="356"/>
      <c r="DK14" s="356"/>
      <c r="DL14" s="356"/>
      <c r="DM14" s="356"/>
      <c r="DN14" s="356"/>
      <c r="DO14" s="356"/>
      <c r="DP14" s="356"/>
      <c r="DQ14" s="356"/>
      <c r="DR14" s="356"/>
      <c r="DS14" s="356"/>
      <c r="DT14" s="356"/>
      <c r="DU14" s="356"/>
      <c r="DV14" s="356"/>
      <c r="DW14" s="356"/>
      <c r="DX14" s="356"/>
      <c r="DY14" s="356"/>
      <c r="DZ14" s="356"/>
      <c r="EA14" s="356"/>
      <c r="EB14" s="356"/>
      <c r="EC14" s="356"/>
      <c r="ED14" s="356"/>
      <c r="EE14" s="356"/>
      <c r="EF14" s="356"/>
      <c r="EG14" s="356"/>
      <c r="EH14" s="356"/>
      <c r="EI14" s="356"/>
      <c r="EJ14" s="356"/>
      <c r="EK14" s="356"/>
      <c r="EL14" s="356"/>
      <c r="EM14" s="356"/>
      <c r="EN14" s="356"/>
      <c r="EO14" s="356"/>
      <c r="EP14" s="356"/>
      <c r="EQ14" s="356"/>
      <c r="ER14" s="356"/>
      <c r="ES14" s="356"/>
      <c r="ET14" s="356"/>
      <c r="EU14" s="356"/>
      <c r="EV14" s="356"/>
      <c r="EW14" s="356"/>
      <c r="EX14" s="356"/>
      <c r="EY14" s="356"/>
      <c r="EZ14" s="356"/>
      <c r="FA14" s="356"/>
      <c r="FB14" s="356"/>
      <c r="FC14" s="356"/>
      <c r="FD14" s="356"/>
      <c r="FE14" s="356"/>
      <c r="FF14" s="356"/>
      <c r="FG14" s="356"/>
      <c r="FH14" s="356"/>
      <c r="FI14" s="356"/>
      <c r="FJ14" s="356"/>
      <c r="FK14" s="356"/>
      <c r="FL14" s="356"/>
      <c r="FM14" s="356"/>
      <c r="FN14" s="356"/>
      <c r="FO14" s="356"/>
      <c r="FP14" s="356"/>
      <c r="FQ14" s="356"/>
      <c r="FR14" s="356"/>
      <c r="FS14" s="356"/>
      <c r="FT14" s="356"/>
      <c r="FU14" s="356"/>
      <c r="FV14" s="356"/>
      <c r="FW14" s="356"/>
      <c r="FX14" s="356"/>
      <c r="FY14" s="356"/>
      <c r="FZ14" s="356"/>
      <c r="GA14" s="356"/>
      <c r="GB14" s="356"/>
      <c r="GC14" s="356"/>
      <c r="GD14" s="356"/>
      <c r="GE14" s="356"/>
      <c r="GF14" s="356"/>
      <c r="GG14" s="356"/>
      <c r="GH14" s="356"/>
      <c r="GI14" s="356"/>
      <c r="GJ14" s="356"/>
      <c r="GK14" s="356"/>
      <c r="GL14" s="356"/>
      <c r="GM14" s="356"/>
      <c r="GN14" s="356"/>
      <c r="GO14" s="356"/>
      <c r="GP14" s="356"/>
      <c r="GQ14" s="356"/>
      <c r="GR14" s="356"/>
      <c r="GS14" s="356"/>
      <c r="GT14" s="356"/>
      <c r="GU14" s="356"/>
      <c r="GV14" s="356"/>
      <c r="GW14" s="356"/>
      <c r="GX14" s="356"/>
      <c r="GY14" s="356"/>
      <c r="GZ14" s="356"/>
      <c r="HA14" s="356"/>
      <c r="HB14" s="356"/>
      <c r="HC14" s="356"/>
      <c r="HD14" s="356"/>
      <c r="HE14" s="356"/>
      <c r="HF14" s="356"/>
      <c r="HG14" s="356"/>
      <c r="HH14" s="356"/>
      <c r="HI14" s="356"/>
      <c r="HJ14" s="356"/>
      <c r="HK14" s="356"/>
      <c r="HL14" s="356"/>
      <c r="HM14" s="356"/>
      <c r="HN14" s="356"/>
      <c r="HO14" s="356"/>
      <c r="HP14" s="356"/>
      <c r="HQ14" s="356"/>
      <c r="HR14" s="356"/>
      <c r="HS14" s="356"/>
      <c r="HT14" s="356"/>
      <c r="HU14" s="356"/>
      <c r="HV14" s="356"/>
      <c r="HW14" s="356"/>
      <c r="HX14" s="356"/>
      <c r="HY14" s="356"/>
      <c r="HZ14" s="356"/>
      <c r="IA14" s="356"/>
      <c r="IB14" s="356"/>
      <c r="IC14" s="356"/>
      <c r="ID14" s="356"/>
      <c r="IE14" s="356"/>
      <c r="IF14" s="356"/>
      <c r="IG14" s="356"/>
      <c r="IH14" s="356"/>
      <c r="II14" s="356"/>
      <c r="IJ14" s="356"/>
      <c r="IK14" s="356"/>
      <c r="IL14" s="356"/>
      <c r="IM14" s="356"/>
      <c r="IN14" s="356"/>
      <c r="IO14" s="356"/>
      <c r="IP14" s="356"/>
      <c r="IQ14" s="356"/>
      <c r="IR14" s="356"/>
      <c r="IS14" s="356"/>
      <c r="IT14" s="356"/>
      <c r="IU14" s="356"/>
      <c r="IV14" s="356"/>
      <c r="IW14" s="356"/>
      <c r="IX14" s="356"/>
      <c r="IY14" s="356"/>
      <c r="IZ14" s="356"/>
      <c r="JA14" s="356"/>
      <c r="JB14" s="356"/>
      <c r="JC14" s="356"/>
      <c r="JD14" s="356"/>
      <c r="JE14" s="356"/>
      <c r="JF14" s="356"/>
      <c r="JG14" s="356"/>
      <c r="JH14" s="356"/>
      <c r="JI14" s="356"/>
      <c r="JJ14" s="356"/>
      <c r="JK14" s="356"/>
      <c r="JL14" s="356"/>
      <c r="JM14" s="356"/>
      <c r="JN14" s="356"/>
      <c r="JO14" s="356"/>
      <c r="JP14" s="356"/>
      <c r="JQ14" s="356"/>
      <c r="JR14" s="356"/>
      <c r="JS14" s="356"/>
      <c r="JT14" s="356"/>
      <c r="JU14" s="356"/>
      <c r="JV14" s="356"/>
      <c r="JW14" s="356"/>
      <c r="JX14" s="356"/>
      <c r="JY14" s="356"/>
      <c r="JZ14" s="356"/>
      <c r="KA14" s="356"/>
      <c r="KB14" s="356"/>
      <c r="KC14" s="356"/>
      <c r="KD14" s="356"/>
      <c r="KE14" s="356"/>
      <c r="KF14" s="356"/>
      <c r="KG14" s="356"/>
      <c r="KH14" s="356"/>
      <c r="KI14" s="356"/>
      <c r="KJ14" s="356"/>
      <c r="KK14" s="356"/>
      <c r="KL14" s="356"/>
      <c r="KM14" s="356"/>
      <c r="KN14" s="356"/>
      <c r="KO14" s="356"/>
      <c r="KP14" s="356"/>
      <c r="KQ14" s="356"/>
      <c r="KR14" s="356"/>
      <c r="KS14" s="356"/>
      <c r="KT14" s="356"/>
      <c r="KU14" s="356"/>
      <c r="KV14" s="356"/>
      <c r="KW14" s="356"/>
      <c r="KX14" s="356"/>
      <c r="KY14" s="356"/>
      <c r="KZ14" s="356"/>
      <c r="LA14" s="356"/>
      <c r="LB14" s="356"/>
      <c r="LC14" s="356"/>
      <c r="LD14" s="356"/>
      <c r="LE14" s="356"/>
      <c r="LF14" s="356"/>
      <c r="LG14" s="356"/>
      <c r="LH14" s="356"/>
      <c r="LI14" s="356"/>
      <c r="LJ14" s="356"/>
      <c r="LK14" s="356"/>
      <c r="LL14" s="356"/>
      <c r="LM14" s="356"/>
      <c r="LN14" s="356"/>
      <c r="LO14" s="356"/>
      <c r="LP14" s="356"/>
      <c r="LQ14" s="356"/>
      <c r="LR14" s="356"/>
      <c r="LS14" s="356"/>
      <c r="LT14" s="356"/>
      <c r="LU14" s="356"/>
      <c r="LV14" s="356"/>
      <c r="LW14" s="356"/>
      <c r="LX14" s="356"/>
      <c r="LY14" s="356"/>
      <c r="LZ14" s="356"/>
      <c r="MA14" s="356"/>
      <c r="MB14" s="356"/>
      <c r="MC14" s="356"/>
      <c r="MD14" s="356"/>
      <c r="ME14" s="356"/>
      <c r="MF14" s="356"/>
      <c r="MG14" s="356"/>
      <c r="MH14" s="356"/>
      <c r="MI14" s="356"/>
      <c r="MJ14" s="356"/>
      <c r="MK14" s="356"/>
      <c r="ML14" s="356"/>
      <c r="MM14" s="356"/>
      <c r="MN14" s="356"/>
      <c r="MO14" s="356"/>
      <c r="MP14" s="356"/>
      <c r="MQ14" s="356"/>
      <c r="MR14" s="356"/>
      <c r="MS14" s="356"/>
      <c r="MT14" s="356"/>
      <c r="MU14" s="356"/>
      <c r="MV14" s="356"/>
      <c r="MW14" s="356"/>
      <c r="MX14" s="356"/>
      <c r="MY14" s="356"/>
      <c r="MZ14" s="356"/>
      <c r="NA14" s="356"/>
      <c r="NB14" s="356"/>
      <c r="NC14" s="356"/>
      <c r="ND14" s="356"/>
      <c r="NE14" s="356"/>
      <c r="NF14" s="356"/>
      <c r="NG14" s="356"/>
      <c r="NH14" s="356"/>
      <c r="NI14" s="356"/>
      <c r="NJ14" s="356"/>
      <c r="NK14" s="356"/>
      <c r="NL14" s="356"/>
      <c r="NM14" s="356"/>
      <c r="NN14" s="356"/>
      <c r="NO14" s="356"/>
      <c r="NP14" s="356"/>
      <c r="NQ14" s="356"/>
      <c r="NR14" s="356"/>
      <c r="NS14" s="356"/>
      <c r="NT14" s="356"/>
      <c r="NU14" s="356"/>
      <c r="NV14" s="356"/>
      <c r="NW14" s="356"/>
      <c r="NX14" s="356"/>
      <c r="NY14" s="356"/>
      <c r="NZ14" s="356"/>
      <c r="OA14" s="356"/>
      <c r="OB14" s="356"/>
      <c r="OC14" s="356"/>
      <c r="OD14" s="356"/>
      <c r="OE14" s="356"/>
      <c r="OF14" s="356"/>
      <c r="OG14" s="356"/>
      <c r="OH14" s="356"/>
      <c r="OI14" s="356"/>
      <c r="OJ14" s="356"/>
      <c r="OK14" s="356"/>
      <c r="OL14" s="356"/>
      <c r="OM14" s="356"/>
      <c r="ON14" s="356"/>
      <c r="OO14" s="356"/>
      <c r="OP14" s="356"/>
      <c r="OQ14" s="356"/>
      <c r="OR14" s="356"/>
      <c r="OS14" s="356"/>
      <c r="OT14" s="356"/>
      <c r="OU14" s="356"/>
      <c r="OV14" s="356"/>
      <c r="OW14" s="356"/>
      <c r="OX14" s="356"/>
      <c r="OY14" s="356"/>
      <c r="OZ14" s="356"/>
      <c r="PA14" s="356"/>
      <c r="PB14" s="356"/>
      <c r="PC14" s="356"/>
      <c r="PD14" s="356"/>
      <c r="PE14" s="356"/>
      <c r="PF14" s="356"/>
      <c r="PG14" s="356"/>
      <c r="PH14" s="356"/>
      <c r="PI14" s="356"/>
      <c r="PJ14" s="356"/>
      <c r="PK14" s="356"/>
      <c r="PL14" s="356"/>
      <c r="PM14" s="356"/>
      <c r="PN14" s="356"/>
      <c r="PO14" s="356"/>
      <c r="PP14" s="356"/>
      <c r="PQ14" s="356"/>
      <c r="PR14" s="356"/>
      <c r="PS14" s="356"/>
      <c r="PT14" s="356"/>
      <c r="PU14" s="356"/>
      <c r="PV14" s="356"/>
      <c r="PW14" s="356"/>
      <c r="PX14" s="356"/>
      <c r="PY14" s="356"/>
      <c r="PZ14" s="356"/>
      <c r="QA14" s="356"/>
      <c r="QB14" s="356"/>
      <c r="QC14" s="356"/>
      <c r="QD14" s="356"/>
      <c r="QE14" s="356"/>
      <c r="QF14" s="356"/>
      <c r="QG14" s="356"/>
      <c r="QH14" s="356"/>
      <c r="QI14" s="356"/>
      <c r="QJ14" s="356"/>
      <c r="QK14" s="356"/>
      <c r="QL14" s="356"/>
      <c r="QM14" s="356"/>
      <c r="QN14" s="356"/>
      <c r="QO14" s="356"/>
      <c r="QP14" s="356"/>
      <c r="QQ14" s="356"/>
      <c r="QR14" s="356"/>
      <c r="QS14" s="356"/>
      <c r="QT14" s="356"/>
      <c r="QU14" s="356"/>
      <c r="QV14" s="356"/>
      <c r="QW14" s="356"/>
      <c r="QX14" s="356"/>
      <c r="QY14" s="356"/>
      <c r="QZ14" s="356"/>
      <c r="RA14" s="356"/>
      <c r="RB14" s="356"/>
      <c r="RC14" s="356"/>
      <c r="RD14" s="356"/>
      <c r="RE14" s="356"/>
      <c r="RF14" s="356"/>
      <c r="RG14" s="356"/>
      <c r="RH14" s="356"/>
      <c r="RI14" s="356"/>
      <c r="RJ14" s="356"/>
      <c r="RK14" s="356"/>
      <c r="RL14" s="356"/>
      <c r="RM14" s="356"/>
      <c r="RN14" s="356"/>
      <c r="RO14" s="356"/>
      <c r="RP14" s="356"/>
      <c r="RQ14" s="356"/>
      <c r="RR14" s="356"/>
      <c r="RS14" s="356"/>
      <c r="RT14" s="356"/>
      <c r="RU14" s="356"/>
      <c r="RV14" s="356"/>
      <c r="RW14" s="356"/>
      <c r="RX14" s="356"/>
      <c r="RY14" s="356"/>
      <c r="RZ14" s="356"/>
      <c r="SA14" s="356"/>
      <c r="SB14" s="356"/>
      <c r="SC14" s="356"/>
      <c r="SD14" s="356"/>
      <c r="SE14" s="356"/>
      <c r="SF14" s="356"/>
      <c r="SG14" s="356"/>
      <c r="SH14" s="356"/>
      <c r="SI14" s="356"/>
      <c r="SJ14" s="356"/>
      <c r="SK14" s="356"/>
      <c r="SL14" s="356"/>
      <c r="SM14" s="356"/>
      <c r="SN14" s="356"/>
      <c r="SO14" s="356"/>
      <c r="SP14" s="356"/>
      <c r="SQ14" s="356"/>
      <c r="SR14" s="356"/>
      <c r="SS14" s="356"/>
      <c r="ST14" s="356"/>
      <c r="SU14" s="356"/>
      <c r="SV14" s="356"/>
      <c r="SW14" s="356"/>
      <c r="SX14" s="356"/>
      <c r="SY14" s="356"/>
      <c r="SZ14" s="356"/>
      <c r="TA14" s="356"/>
      <c r="TB14" s="356"/>
      <c r="TC14" s="356"/>
      <c r="TD14" s="356"/>
      <c r="TE14" s="356"/>
      <c r="TF14" s="356"/>
      <c r="TG14" s="356"/>
      <c r="TH14" s="356"/>
      <c r="TI14" s="356"/>
      <c r="TJ14" s="356"/>
      <c r="TK14" s="356"/>
      <c r="TL14" s="356"/>
      <c r="TM14" s="356"/>
      <c r="TN14" s="356"/>
      <c r="TO14" s="356"/>
      <c r="TP14" s="356"/>
      <c r="TQ14" s="356"/>
      <c r="TR14" s="356"/>
      <c r="TS14" s="356"/>
      <c r="TT14" s="356"/>
      <c r="TU14" s="356"/>
      <c r="TV14" s="356"/>
      <c r="TW14" s="356"/>
      <c r="TX14" s="356"/>
      <c r="TY14" s="356"/>
      <c r="TZ14" s="356"/>
      <c r="UA14" s="356"/>
      <c r="UB14" s="356"/>
      <c r="UC14" s="356"/>
      <c r="UD14" s="356"/>
      <c r="UE14" s="356"/>
      <c r="UF14" s="356"/>
      <c r="UG14" s="356"/>
      <c r="UH14" s="356"/>
      <c r="UI14" s="356"/>
      <c r="UJ14" s="356"/>
      <c r="UK14" s="356"/>
      <c r="UL14" s="356"/>
      <c r="UM14" s="356"/>
      <c r="UN14" s="356"/>
      <c r="UO14" s="356"/>
      <c r="UP14" s="356"/>
      <c r="UQ14" s="356"/>
      <c r="UR14" s="356"/>
      <c r="US14" s="356"/>
      <c r="UT14" s="356"/>
      <c r="UU14" s="356"/>
      <c r="UV14" s="356"/>
      <c r="UW14" s="356"/>
      <c r="UX14" s="356"/>
      <c r="UY14" s="356"/>
      <c r="UZ14" s="356"/>
      <c r="VA14" s="356"/>
      <c r="VB14" s="356"/>
      <c r="VC14" s="356"/>
      <c r="VD14" s="356"/>
      <c r="VE14" s="356"/>
      <c r="VF14" s="356"/>
      <c r="VG14" s="356"/>
      <c r="VH14" s="356"/>
      <c r="VI14" s="356"/>
      <c r="VJ14" s="356"/>
      <c r="VK14" s="356"/>
      <c r="VL14" s="356"/>
      <c r="VM14" s="356"/>
      <c r="VN14" s="356"/>
      <c r="VO14" s="356"/>
      <c r="VP14" s="356"/>
      <c r="VQ14" s="356"/>
      <c r="VR14" s="356"/>
      <c r="VS14" s="356"/>
      <c r="VT14" s="356"/>
      <c r="VU14" s="356"/>
      <c r="VV14" s="356"/>
      <c r="VW14" s="356"/>
      <c r="VX14" s="356"/>
      <c r="VY14" s="356"/>
      <c r="VZ14" s="356"/>
      <c r="WA14" s="356"/>
      <c r="WB14" s="356"/>
      <c r="WC14" s="356"/>
      <c r="WD14" s="356"/>
      <c r="WE14" s="356"/>
      <c r="WF14" s="356"/>
      <c r="WG14" s="356"/>
      <c r="WH14" s="356"/>
      <c r="WI14" s="356"/>
      <c r="WJ14" s="356"/>
      <c r="WK14" s="356"/>
      <c r="WL14" s="356"/>
      <c r="WM14" s="356"/>
      <c r="WN14" s="356"/>
      <c r="WO14" s="356"/>
      <c r="WP14" s="356"/>
      <c r="WQ14" s="356"/>
      <c r="WR14" s="356"/>
      <c r="WS14" s="356"/>
      <c r="WT14" s="356"/>
      <c r="WU14" s="356"/>
      <c r="WV14" s="356"/>
      <c r="WW14" s="356"/>
      <c r="WX14" s="356"/>
      <c r="WY14" s="356"/>
      <c r="WZ14" s="356"/>
      <c r="XA14" s="356"/>
      <c r="XB14" s="356"/>
      <c r="XC14" s="356"/>
      <c r="XD14" s="356"/>
      <c r="XE14" s="356"/>
      <c r="XF14" s="356"/>
      <c r="XG14" s="356"/>
      <c r="XH14" s="356"/>
      <c r="XI14" s="356"/>
      <c r="XJ14" s="356"/>
      <c r="XK14" s="356"/>
      <c r="XL14" s="356"/>
      <c r="XM14" s="356"/>
      <c r="XN14" s="356"/>
      <c r="XO14" s="356"/>
      <c r="XP14" s="356"/>
      <c r="XQ14" s="356"/>
      <c r="XR14" s="356"/>
      <c r="XS14" s="356"/>
      <c r="XT14" s="356"/>
      <c r="XU14" s="356"/>
      <c r="XV14" s="356"/>
      <c r="XW14" s="356"/>
      <c r="XX14" s="356"/>
      <c r="XY14" s="356"/>
      <c r="XZ14" s="356"/>
      <c r="YA14" s="356"/>
      <c r="YB14" s="356"/>
      <c r="YC14" s="356"/>
      <c r="YD14" s="356"/>
      <c r="YE14" s="356"/>
      <c r="YF14" s="356"/>
      <c r="YG14" s="356"/>
      <c r="YH14" s="356"/>
      <c r="YI14" s="356"/>
      <c r="YJ14" s="356"/>
      <c r="YK14" s="356"/>
      <c r="YL14" s="356"/>
      <c r="YM14" s="356"/>
      <c r="YN14" s="356"/>
      <c r="YO14" s="356"/>
      <c r="YP14" s="356"/>
      <c r="YQ14" s="356"/>
      <c r="YR14" s="356"/>
      <c r="YS14" s="356"/>
      <c r="YT14" s="356"/>
      <c r="YU14" s="356"/>
      <c r="YV14" s="356"/>
      <c r="YW14" s="356"/>
      <c r="YX14" s="356"/>
      <c r="YY14" s="356"/>
      <c r="YZ14" s="356"/>
      <c r="ZA14" s="356"/>
      <c r="ZB14" s="356"/>
      <c r="ZC14" s="356"/>
      <c r="ZD14" s="356"/>
      <c r="ZE14" s="356"/>
      <c r="ZF14" s="356"/>
      <c r="ZG14" s="356"/>
      <c r="ZH14" s="356"/>
      <c r="ZI14" s="356"/>
      <c r="ZJ14" s="356"/>
      <c r="ZK14" s="356"/>
      <c r="ZL14" s="356"/>
      <c r="ZM14" s="356"/>
      <c r="ZN14" s="356"/>
      <c r="ZO14" s="356"/>
      <c r="ZP14" s="356"/>
      <c r="ZQ14" s="356"/>
      <c r="ZR14" s="356"/>
      <c r="ZS14" s="356"/>
      <c r="ZT14" s="356"/>
      <c r="ZU14" s="356"/>
      <c r="ZV14" s="356"/>
      <c r="ZW14" s="356"/>
      <c r="ZX14" s="356"/>
      <c r="ZY14" s="356"/>
      <c r="ZZ14" s="356"/>
      <c r="AAA14" s="356"/>
      <c r="AAB14" s="356"/>
      <c r="AAC14" s="356"/>
      <c r="AAD14" s="356"/>
      <c r="AAE14" s="356"/>
      <c r="AAF14" s="356"/>
      <c r="AAG14" s="356"/>
      <c r="AAH14" s="356"/>
      <c r="AAI14" s="356"/>
      <c r="AAJ14" s="356"/>
      <c r="AAK14" s="356"/>
      <c r="AAL14" s="356"/>
      <c r="AAM14" s="356"/>
      <c r="AAN14" s="356"/>
      <c r="AAO14" s="356"/>
      <c r="AAP14" s="356"/>
      <c r="AAQ14" s="356"/>
      <c r="AAR14" s="356"/>
      <c r="AAS14" s="356"/>
      <c r="AAT14" s="356"/>
      <c r="AAU14" s="356"/>
      <c r="AAV14" s="356"/>
      <c r="AAW14" s="356"/>
      <c r="AAX14" s="356"/>
      <c r="AAY14" s="356"/>
      <c r="AAZ14" s="356"/>
      <c r="ABA14" s="356"/>
      <c r="ABB14" s="356"/>
      <c r="ABC14" s="356"/>
      <c r="ABD14" s="356"/>
      <c r="ABE14" s="356"/>
      <c r="ABF14" s="356"/>
      <c r="ABG14" s="356"/>
      <c r="ABH14" s="356"/>
      <c r="ABI14" s="356"/>
      <c r="ABJ14" s="356"/>
      <c r="ABK14" s="356"/>
      <c r="ABL14" s="356"/>
      <c r="ABM14" s="356"/>
      <c r="ABN14" s="356"/>
      <c r="ABO14" s="356"/>
      <c r="ABP14" s="356"/>
      <c r="ABQ14" s="356"/>
      <c r="ABR14" s="356"/>
      <c r="ABS14" s="356"/>
      <c r="ABT14" s="356"/>
      <c r="ABU14" s="356"/>
      <c r="ABV14" s="356"/>
      <c r="ABW14" s="356"/>
      <c r="ABX14" s="356"/>
      <c r="ABY14" s="356"/>
      <c r="ABZ14" s="356"/>
      <c r="ACA14" s="356"/>
      <c r="ACB14" s="356"/>
      <c r="ACC14" s="356"/>
      <c r="ACD14" s="356"/>
      <c r="ACE14" s="356"/>
      <c r="ACF14" s="356"/>
      <c r="ACG14" s="356"/>
      <c r="ACH14" s="356"/>
      <c r="ACI14" s="356"/>
      <c r="ACJ14" s="356"/>
      <c r="ACK14" s="356"/>
      <c r="ACL14" s="356"/>
      <c r="ACM14" s="356"/>
      <c r="ACN14" s="356"/>
      <c r="ACO14" s="356"/>
      <c r="ACP14" s="356"/>
      <c r="ACQ14" s="356"/>
      <c r="ACR14" s="356"/>
      <c r="ACS14" s="356"/>
      <c r="ACT14" s="356"/>
      <c r="ACU14" s="356"/>
      <c r="ACV14" s="356"/>
      <c r="ACW14" s="356"/>
      <c r="ACX14" s="356"/>
      <c r="ACY14" s="356"/>
      <c r="ACZ14" s="356"/>
      <c r="ADA14" s="356"/>
      <c r="ADB14" s="356"/>
      <c r="ADC14" s="356"/>
      <c r="ADD14" s="356"/>
      <c r="ADE14" s="356"/>
      <c r="ADF14" s="356"/>
      <c r="ADG14" s="356"/>
      <c r="ADH14" s="356"/>
      <c r="ADI14" s="356"/>
      <c r="ADJ14" s="356"/>
      <c r="ADK14" s="356"/>
      <c r="ADL14" s="356"/>
      <c r="ADM14" s="356"/>
      <c r="ADN14" s="356"/>
      <c r="ADO14" s="356"/>
      <c r="ADP14" s="356"/>
      <c r="ADQ14" s="356"/>
      <c r="ADR14" s="356"/>
      <c r="ADS14" s="356"/>
      <c r="ADT14" s="356"/>
      <c r="ADU14" s="356"/>
      <c r="ADV14" s="356"/>
      <c r="ADW14" s="356"/>
      <c r="ADX14" s="356"/>
      <c r="ADY14" s="356"/>
      <c r="ADZ14" s="356"/>
      <c r="AEA14" s="356"/>
      <c r="AEB14" s="356"/>
      <c r="AEC14" s="356"/>
      <c r="AED14" s="356"/>
      <c r="AEE14" s="356"/>
      <c r="AEF14" s="356"/>
      <c r="AEG14" s="356"/>
      <c r="AEH14" s="356"/>
      <c r="AEI14" s="356"/>
      <c r="AEJ14" s="356"/>
      <c r="AEK14" s="356"/>
      <c r="AEL14" s="356"/>
      <c r="AEM14" s="356"/>
      <c r="AEN14" s="356"/>
      <c r="AEO14" s="356"/>
      <c r="AEP14" s="356"/>
      <c r="AEQ14" s="356"/>
      <c r="AER14" s="356"/>
      <c r="AES14" s="356"/>
      <c r="AET14" s="356"/>
      <c r="AEU14" s="356"/>
      <c r="AEV14" s="356"/>
      <c r="AEW14" s="356"/>
      <c r="AEX14" s="356"/>
      <c r="AEY14" s="356"/>
      <c r="AEZ14" s="356"/>
      <c r="AFA14" s="356"/>
      <c r="AFB14" s="356"/>
      <c r="AFC14" s="356"/>
      <c r="AFD14" s="356"/>
      <c r="AFE14" s="356"/>
      <c r="AFF14" s="356"/>
      <c r="AFG14" s="356"/>
      <c r="AFH14" s="356"/>
      <c r="AFI14" s="356"/>
      <c r="AFJ14" s="356"/>
      <c r="AFK14" s="356"/>
      <c r="AFL14" s="356"/>
      <c r="AFM14" s="356"/>
      <c r="AFN14" s="356"/>
      <c r="AFO14" s="356"/>
      <c r="AFP14" s="356"/>
      <c r="AFQ14" s="356"/>
      <c r="AFR14" s="356"/>
      <c r="AFS14" s="356"/>
      <c r="AFT14" s="356"/>
      <c r="AFU14" s="356"/>
      <c r="AFV14" s="356"/>
      <c r="AFW14" s="356"/>
      <c r="AFX14" s="356"/>
      <c r="AFY14" s="356"/>
      <c r="AFZ14" s="356"/>
      <c r="AGA14" s="356"/>
      <c r="AGB14" s="356"/>
      <c r="AGC14" s="356"/>
      <c r="AGD14" s="356"/>
      <c r="AGE14" s="356"/>
      <c r="AGF14" s="356"/>
      <c r="AGG14" s="356"/>
      <c r="AGH14" s="356"/>
      <c r="AGI14" s="356"/>
      <c r="AGJ14" s="356"/>
      <c r="AGK14" s="356"/>
      <c r="AGL14" s="356"/>
      <c r="AGM14" s="356"/>
      <c r="AGN14" s="356"/>
      <c r="AGO14" s="356"/>
      <c r="AGP14" s="356"/>
      <c r="AGQ14" s="356"/>
      <c r="AGR14" s="356"/>
      <c r="AGS14" s="356"/>
      <c r="AGT14" s="356"/>
      <c r="AGU14" s="356"/>
      <c r="AGV14" s="356"/>
      <c r="AGW14" s="356"/>
      <c r="AGX14" s="356"/>
      <c r="AGY14" s="356"/>
      <c r="AGZ14" s="356"/>
      <c r="AHA14" s="356"/>
      <c r="AHB14" s="356"/>
      <c r="AHC14" s="356"/>
      <c r="AHD14" s="356"/>
      <c r="AHE14" s="356"/>
      <c r="AHF14" s="356"/>
      <c r="AHG14" s="356"/>
      <c r="AHH14" s="356"/>
      <c r="AHI14" s="356"/>
      <c r="AHJ14" s="356"/>
      <c r="AHK14" s="356"/>
      <c r="AHL14" s="356"/>
      <c r="AHM14" s="356"/>
      <c r="AHN14" s="356"/>
      <c r="AHO14" s="356"/>
      <c r="AHP14" s="356"/>
      <c r="AHQ14" s="356"/>
      <c r="AHR14" s="356"/>
      <c r="AHS14" s="356"/>
      <c r="AHT14" s="356"/>
      <c r="AHU14" s="356"/>
      <c r="AHV14" s="356"/>
      <c r="AHW14" s="356"/>
      <c r="AHX14" s="356"/>
      <c r="AHY14" s="356"/>
      <c r="AHZ14" s="356"/>
      <c r="AIA14" s="356"/>
      <c r="AIB14" s="356"/>
      <c r="AIC14" s="356"/>
      <c r="AID14" s="356"/>
      <c r="AIE14" s="356"/>
      <c r="AIF14" s="356"/>
      <c r="AIG14" s="356"/>
      <c r="AIH14" s="356"/>
      <c r="AII14" s="356"/>
      <c r="AIJ14" s="356"/>
      <c r="AIK14" s="356"/>
      <c r="AIL14" s="356"/>
      <c r="AIM14" s="356"/>
      <c r="AIN14" s="356"/>
      <c r="AIO14" s="356"/>
      <c r="AIP14" s="356"/>
      <c r="AIQ14" s="356"/>
      <c r="AIR14" s="356"/>
      <c r="AIS14" s="356"/>
      <c r="AIT14" s="356"/>
      <c r="AIU14" s="356"/>
      <c r="AIV14" s="356"/>
      <c r="AIW14" s="356"/>
      <c r="AIX14" s="356"/>
      <c r="AIY14" s="356"/>
      <c r="AIZ14" s="356"/>
      <c r="AJA14" s="356"/>
      <c r="AJB14" s="356"/>
      <c r="AJC14" s="356"/>
      <c r="AJD14" s="356"/>
      <c r="AJE14" s="356"/>
      <c r="AJF14" s="356"/>
      <c r="AJG14" s="356"/>
      <c r="AJH14" s="356"/>
      <c r="AJI14" s="356"/>
      <c r="AJJ14" s="356"/>
      <c r="AJK14" s="356"/>
      <c r="AJL14" s="356"/>
      <c r="AJM14" s="356"/>
      <c r="AJN14" s="356"/>
      <c r="AJO14" s="356"/>
      <c r="AJP14" s="356"/>
      <c r="AJQ14" s="356"/>
      <c r="AJR14" s="356"/>
      <c r="AJS14" s="356"/>
      <c r="AJT14" s="356"/>
      <c r="AJU14" s="356"/>
      <c r="AJV14" s="356"/>
      <c r="AJW14" s="356"/>
      <c r="AJX14" s="356"/>
      <c r="AJY14" s="356"/>
      <c r="AJZ14" s="356"/>
      <c r="AKA14" s="356"/>
      <c r="AKB14" s="356"/>
      <c r="AKC14" s="356"/>
      <c r="AKD14" s="356"/>
      <c r="AKE14" s="356"/>
      <c r="AKF14" s="356"/>
      <c r="AKG14" s="356"/>
      <c r="AKH14" s="356"/>
      <c r="AKI14" s="356"/>
      <c r="AKJ14" s="356"/>
      <c r="AKK14" s="356"/>
      <c r="AKL14" s="356"/>
      <c r="AKM14" s="356"/>
      <c r="AKN14" s="356"/>
      <c r="AKO14" s="356"/>
      <c r="AKP14" s="356"/>
      <c r="AKQ14" s="356"/>
      <c r="AKR14" s="356"/>
      <c r="AKS14" s="356"/>
      <c r="AKT14" s="356"/>
      <c r="AKU14" s="356"/>
      <c r="AKV14" s="356"/>
      <c r="AKW14" s="356"/>
      <c r="AKX14" s="356"/>
      <c r="AKY14" s="356"/>
      <c r="AKZ14" s="356"/>
      <c r="ALA14" s="356"/>
      <c r="ALB14" s="356"/>
      <c r="ALC14" s="356"/>
      <c r="ALD14" s="356"/>
      <c r="ALE14" s="356"/>
      <c r="ALF14" s="356"/>
      <c r="ALG14" s="356"/>
      <c r="ALH14" s="356"/>
      <c r="ALI14" s="356"/>
      <c r="ALJ14" s="356"/>
      <c r="ALK14" s="356"/>
      <c r="ALL14" s="356"/>
      <c r="ALM14" s="356"/>
      <c r="ALN14" s="356"/>
      <c r="ALO14" s="356"/>
      <c r="ALP14" s="356"/>
      <c r="ALQ14" s="356"/>
      <c r="ALR14" s="356"/>
      <c r="ALS14" s="356"/>
      <c r="ALT14" s="356"/>
      <c r="ALU14" s="356"/>
      <c r="ALV14" s="356"/>
      <c r="ALW14" s="356"/>
      <c r="ALX14" s="356"/>
      <c r="ALY14" s="356"/>
      <c r="ALZ14" s="356"/>
      <c r="AMA14" s="356"/>
      <c r="AMB14" s="356"/>
    </row>
    <row r="15" spans="1:1016" s="95" customFormat="1" ht="15.75">
      <c r="A15" s="347"/>
      <c r="B15" s="240"/>
      <c r="C15" s="634"/>
      <c r="D15" s="634"/>
      <c r="E15" s="634"/>
      <c r="F15" s="634"/>
      <c r="G15" s="123">
        <v>0</v>
      </c>
      <c r="H15" s="640">
        <f t="shared" si="0"/>
        <v>0</v>
      </c>
      <c r="I15" s="34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6"/>
      <c r="BT15" s="356"/>
      <c r="BU15" s="356"/>
      <c r="BV15" s="356"/>
      <c r="BW15" s="356"/>
      <c r="BX15" s="356"/>
      <c r="BY15" s="356"/>
      <c r="BZ15" s="356"/>
      <c r="CA15" s="356"/>
      <c r="CB15" s="356"/>
      <c r="CC15" s="356"/>
      <c r="CD15" s="356"/>
      <c r="CE15" s="356"/>
      <c r="CF15" s="356"/>
      <c r="CG15" s="356"/>
      <c r="CH15" s="356"/>
      <c r="CI15" s="356"/>
      <c r="CJ15" s="356"/>
      <c r="CK15" s="356"/>
      <c r="CL15" s="356"/>
      <c r="CM15" s="356"/>
      <c r="CN15" s="356"/>
      <c r="CO15" s="356"/>
      <c r="CP15" s="356"/>
      <c r="CQ15" s="356"/>
      <c r="CR15" s="356"/>
      <c r="CS15" s="356"/>
      <c r="CT15" s="356"/>
      <c r="CU15" s="356"/>
      <c r="CV15" s="356"/>
      <c r="CW15" s="356"/>
      <c r="CX15" s="356"/>
      <c r="CY15" s="356"/>
      <c r="CZ15" s="356"/>
      <c r="DA15" s="356"/>
      <c r="DB15" s="356"/>
      <c r="DC15" s="356"/>
      <c r="DD15" s="356"/>
      <c r="DE15" s="356"/>
      <c r="DF15" s="356"/>
      <c r="DG15" s="356"/>
      <c r="DH15" s="356"/>
      <c r="DI15" s="356"/>
      <c r="DJ15" s="356"/>
      <c r="DK15" s="356"/>
      <c r="DL15" s="356"/>
      <c r="DM15" s="356"/>
      <c r="DN15" s="356"/>
      <c r="DO15" s="356"/>
      <c r="DP15" s="356"/>
      <c r="DQ15" s="356"/>
      <c r="DR15" s="356"/>
      <c r="DS15" s="356"/>
      <c r="DT15" s="356"/>
      <c r="DU15" s="356"/>
      <c r="DV15" s="356"/>
      <c r="DW15" s="356"/>
      <c r="DX15" s="356"/>
      <c r="DY15" s="356"/>
      <c r="DZ15" s="356"/>
      <c r="EA15" s="356"/>
      <c r="EB15" s="356"/>
      <c r="EC15" s="356"/>
      <c r="ED15" s="356"/>
      <c r="EE15" s="356"/>
      <c r="EF15" s="356"/>
      <c r="EG15" s="356"/>
      <c r="EH15" s="356"/>
      <c r="EI15" s="356"/>
      <c r="EJ15" s="356"/>
      <c r="EK15" s="356"/>
      <c r="EL15" s="356"/>
      <c r="EM15" s="356"/>
      <c r="EN15" s="356"/>
      <c r="EO15" s="356"/>
      <c r="EP15" s="356"/>
      <c r="EQ15" s="356"/>
      <c r="ER15" s="356"/>
      <c r="ES15" s="356"/>
      <c r="ET15" s="356"/>
      <c r="EU15" s="356"/>
      <c r="EV15" s="356"/>
      <c r="EW15" s="356"/>
      <c r="EX15" s="356"/>
      <c r="EY15" s="356"/>
      <c r="EZ15" s="356"/>
      <c r="FA15" s="356"/>
      <c r="FB15" s="356"/>
      <c r="FC15" s="356"/>
      <c r="FD15" s="356"/>
      <c r="FE15" s="356"/>
      <c r="FF15" s="356"/>
      <c r="FG15" s="356"/>
      <c r="FH15" s="356"/>
      <c r="FI15" s="356"/>
      <c r="FJ15" s="356"/>
      <c r="FK15" s="356"/>
      <c r="FL15" s="356"/>
      <c r="FM15" s="356"/>
      <c r="FN15" s="356"/>
      <c r="FO15" s="356"/>
      <c r="FP15" s="356"/>
      <c r="FQ15" s="356"/>
      <c r="FR15" s="356"/>
      <c r="FS15" s="356"/>
      <c r="FT15" s="356"/>
      <c r="FU15" s="356"/>
      <c r="FV15" s="356"/>
      <c r="FW15" s="356"/>
      <c r="FX15" s="356"/>
      <c r="FY15" s="356"/>
      <c r="FZ15" s="356"/>
      <c r="GA15" s="356"/>
      <c r="GB15" s="356"/>
      <c r="GC15" s="356"/>
      <c r="GD15" s="356"/>
      <c r="GE15" s="356"/>
      <c r="GF15" s="356"/>
      <c r="GG15" s="356"/>
      <c r="GH15" s="356"/>
      <c r="GI15" s="356"/>
      <c r="GJ15" s="356"/>
      <c r="GK15" s="356"/>
      <c r="GL15" s="356"/>
      <c r="GM15" s="356"/>
      <c r="GN15" s="356"/>
      <c r="GO15" s="356"/>
      <c r="GP15" s="356"/>
      <c r="GQ15" s="356"/>
      <c r="GR15" s="356"/>
      <c r="GS15" s="356"/>
      <c r="GT15" s="356"/>
      <c r="GU15" s="356"/>
      <c r="GV15" s="356"/>
      <c r="GW15" s="356"/>
      <c r="GX15" s="356"/>
      <c r="GY15" s="356"/>
      <c r="GZ15" s="356"/>
      <c r="HA15" s="356"/>
      <c r="HB15" s="356"/>
      <c r="HC15" s="356"/>
      <c r="HD15" s="356"/>
      <c r="HE15" s="356"/>
      <c r="HF15" s="356"/>
      <c r="HG15" s="356"/>
      <c r="HH15" s="356"/>
      <c r="HI15" s="356"/>
      <c r="HJ15" s="356"/>
      <c r="HK15" s="356"/>
      <c r="HL15" s="356"/>
      <c r="HM15" s="356"/>
      <c r="HN15" s="356"/>
      <c r="HO15" s="356"/>
      <c r="HP15" s="356"/>
      <c r="HQ15" s="356"/>
      <c r="HR15" s="356"/>
      <c r="HS15" s="356"/>
      <c r="HT15" s="356"/>
      <c r="HU15" s="356"/>
      <c r="HV15" s="356"/>
      <c r="HW15" s="356"/>
      <c r="HX15" s="356"/>
      <c r="HY15" s="356"/>
      <c r="HZ15" s="356"/>
      <c r="IA15" s="356"/>
      <c r="IB15" s="356"/>
      <c r="IC15" s="356"/>
      <c r="ID15" s="356"/>
      <c r="IE15" s="356"/>
      <c r="IF15" s="356"/>
      <c r="IG15" s="356"/>
      <c r="IH15" s="356"/>
      <c r="II15" s="356"/>
      <c r="IJ15" s="356"/>
      <c r="IK15" s="356"/>
      <c r="IL15" s="356"/>
      <c r="IM15" s="356"/>
      <c r="IN15" s="356"/>
      <c r="IO15" s="356"/>
      <c r="IP15" s="356"/>
      <c r="IQ15" s="356"/>
      <c r="IR15" s="356"/>
      <c r="IS15" s="356"/>
      <c r="IT15" s="356"/>
      <c r="IU15" s="356"/>
      <c r="IV15" s="356"/>
      <c r="IW15" s="356"/>
      <c r="IX15" s="356"/>
      <c r="IY15" s="356"/>
      <c r="IZ15" s="356"/>
      <c r="JA15" s="356"/>
      <c r="JB15" s="356"/>
      <c r="JC15" s="356"/>
      <c r="JD15" s="356"/>
      <c r="JE15" s="356"/>
      <c r="JF15" s="356"/>
      <c r="JG15" s="356"/>
      <c r="JH15" s="356"/>
      <c r="JI15" s="356"/>
      <c r="JJ15" s="356"/>
      <c r="JK15" s="356"/>
      <c r="JL15" s="356"/>
      <c r="JM15" s="356"/>
      <c r="JN15" s="356"/>
      <c r="JO15" s="356"/>
      <c r="JP15" s="356"/>
      <c r="JQ15" s="356"/>
      <c r="JR15" s="356"/>
      <c r="JS15" s="356"/>
      <c r="JT15" s="356"/>
      <c r="JU15" s="356"/>
      <c r="JV15" s="356"/>
      <c r="JW15" s="356"/>
      <c r="JX15" s="356"/>
      <c r="JY15" s="356"/>
      <c r="JZ15" s="356"/>
      <c r="KA15" s="356"/>
      <c r="KB15" s="356"/>
      <c r="KC15" s="356"/>
      <c r="KD15" s="356"/>
      <c r="KE15" s="356"/>
      <c r="KF15" s="356"/>
      <c r="KG15" s="356"/>
      <c r="KH15" s="356"/>
      <c r="KI15" s="356"/>
      <c r="KJ15" s="356"/>
      <c r="KK15" s="356"/>
      <c r="KL15" s="356"/>
      <c r="KM15" s="356"/>
      <c r="KN15" s="356"/>
      <c r="KO15" s="356"/>
      <c r="KP15" s="356"/>
      <c r="KQ15" s="356"/>
      <c r="KR15" s="356"/>
      <c r="KS15" s="356"/>
      <c r="KT15" s="356"/>
      <c r="KU15" s="356"/>
      <c r="KV15" s="356"/>
      <c r="KW15" s="356"/>
      <c r="KX15" s="356"/>
      <c r="KY15" s="356"/>
      <c r="KZ15" s="356"/>
      <c r="LA15" s="356"/>
      <c r="LB15" s="356"/>
      <c r="LC15" s="356"/>
      <c r="LD15" s="356"/>
      <c r="LE15" s="356"/>
      <c r="LF15" s="356"/>
      <c r="LG15" s="356"/>
      <c r="LH15" s="356"/>
      <c r="LI15" s="356"/>
      <c r="LJ15" s="356"/>
      <c r="LK15" s="356"/>
      <c r="LL15" s="356"/>
      <c r="LM15" s="356"/>
      <c r="LN15" s="356"/>
      <c r="LO15" s="356"/>
      <c r="LP15" s="356"/>
      <c r="LQ15" s="356"/>
      <c r="LR15" s="356"/>
      <c r="LS15" s="356"/>
      <c r="LT15" s="356"/>
      <c r="LU15" s="356"/>
      <c r="LV15" s="356"/>
      <c r="LW15" s="356"/>
      <c r="LX15" s="356"/>
      <c r="LY15" s="356"/>
      <c r="LZ15" s="356"/>
      <c r="MA15" s="356"/>
      <c r="MB15" s="356"/>
      <c r="MC15" s="356"/>
      <c r="MD15" s="356"/>
      <c r="ME15" s="356"/>
      <c r="MF15" s="356"/>
      <c r="MG15" s="356"/>
      <c r="MH15" s="356"/>
      <c r="MI15" s="356"/>
      <c r="MJ15" s="356"/>
      <c r="MK15" s="356"/>
      <c r="ML15" s="356"/>
      <c r="MM15" s="356"/>
      <c r="MN15" s="356"/>
      <c r="MO15" s="356"/>
      <c r="MP15" s="356"/>
      <c r="MQ15" s="356"/>
      <c r="MR15" s="356"/>
      <c r="MS15" s="356"/>
      <c r="MT15" s="356"/>
      <c r="MU15" s="356"/>
      <c r="MV15" s="356"/>
      <c r="MW15" s="356"/>
      <c r="MX15" s="356"/>
      <c r="MY15" s="356"/>
      <c r="MZ15" s="356"/>
      <c r="NA15" s="356"/>
      <c r="NB15" s="356"/>
      <c r="NC15" s="356"/>
      <c r="ND15" s="356"/>
      <c r="NE15" s="356"/>
      <c r="NF15" s="356"/>
      <c r="NG15" s="356"/>
      <c r="NH15" s="356"/>
      <c r="NI15" s="356"/>
      <c r="NJ15" s="356"/>
      <c r="NK15" s="356"/>
      <c r="NL15" s="356"/>
      <c r="NM15" s="356"/>
      <c r="NN15" s="356"/>
      <c r="NO15" s="356"/>
      <c r="NP15" s="356"/>
      <c r="NQ15" s="356"/>
      <c r="NR15" s="356"/>
      <c r="NS15" s="356"/>
      <c r="NT15" s="356"/>
      <c r="NU15" s="356"/>
      <c r="NV15" s="356"/>
      <c r="NW15" s="356"/>
      <c r="NX15" s="356"/>
      <c r="NY15" s="356"/>
      <c r="NZ15" s="356"/>
      <c r="OA15" s="356"/>
      <c r="OB15" s="356"/>
      <c r="OC15" s="356"/>
      <c r="OD15" s="356"/>
      <c r="OE15" s="356"/>
      <c r="OF15" s="356"/>
      <c r="OG15" s="356"/>
      <c r="OH15" s="356"/>
      <c r="OI15" s="356"/>
      <c r="OJ15" s="356"/>
      <c r="OK15" s="356"/>
      <c r="OL15" s="356"/>
      <c r="OM15" s="356"/>
      <c r="ON15" s="356"/>
      <c r="OO15" s="356"/>
      <c r="OP15" s="356"/>
      <c r="OQ15" s="356"/>
      <c r="OR15" s="356"/>
      <c r="OS15" s="356"/>
      <c r="OT15" s="356"/>
      <c r="OU15" s="356"/>
      <c r="OV15" s="356"/>
      <c r="OW15" s="356"/>
      <c r="OX15" s="356"/>
      <c r="OY15" s="356"/>
      <c r="OZ15" s="356"/>
      <c r="PA15" s="356"/>
      <c r="PB15" s="356"/>
      <c r="PC15" s="356"/>
      <c r="PD15" s="356"/>
      <c r="PE15" s="356"/>
      <c r="PF15" s="356"/>
      <c r="PG15" s="356"/>
      <c r="PH15" s="356"/>
      <c r="PI15" s="356"/>
      <c r="PJ15" s="356"/>
      <c r="PK15" s="356"/>
      <c r="PL15" s="356"/>
      <c r="PM15" s="356"/>
      <c r="PN15" s="356"/>
      <c r="PO15" s="356"/>
      <c r="PP15" s="356"/>
      <c r="PQ15" s="356"/>
      <c r="PR15" s="356"/>
      <c r="PS15" s="356"/>
      <c r="PT15" s="356"/>
      <c r="PU15" s="356"/>
      <c r="PV15" s="356"/>
      <c r="PW15" s="356"/>
      <c r="PX15" s="356"/>
      <c r="PY15" s="356"/>
      <c r="PZ15" s="356"/>
      <c r="QA15" s="356"/>
      <c r="QB15" s="356"/>
      <c r="QC15" s="356"/>
      <c r="QD15" s="356"/>
      <c r="QE15" s="356"/>
      <c r="QF15" s="356"/>
      <c r="QG15" s="356"/>
      <c r="QH15" s="356"/>
      <c r="QI15" s="356"/>
      <c r="QJ15" s="356"/>
      <c r="QK15" s="356"/>
      <c r="QL15" s="356"/>
      <c r="QM15" s="356"/>
      <c r="QN15" s="356"/>
      <c r="QO15" s="356"/>
      <c r="QP15" s="356"/>
      <c r="QQ15" s="356"/>
      <c r="QR15" s="356"/>
      <c r="QS15" s="356"/>
      <c r="QT15" s="356"/>
      <c r="QU15" s="356"/>
      <c r="QV15" s="356"/>
      <c r="QW15" s="356"/>
      <c r="QX15" s="356"/>
      <c r="QY15" s="356"/>
      <c r="QZ15" s="356"/>
      <c r="RA15" s="356"/>
      <c r="RB15" s="356"/>
      <c r="RC15" s="356"/>
      <c r="RD15" s="356"/>
      <c r="RE15" s="356"/>
      <c r="RF15" s="356"/>
      <c r="RG15" s="356"/>
      <c r="RH15" s="356"/>
      <c r="RI15" s="356"/>
      <c r="RJ15" s="356"/>
      <c r="RK15" s="356"/>
      <c r="RL15" s="356"/>
      <c r="RM15" s="356"/>
      <c r="RN15" s="356"/>
      <c r="RO15" s="356"/>
      <c r="RP15" s="356"/>
      <c r="RQ15" s="356"/>
      <c r="RR15" s="356"/>
      <c r="RS15" s="356"/>
      <c r="RT15" s="356"/>
      <c r="RU15" s="356"/>
      <c r="RV15" s="356"/>
      <c r="RW15" s="356"/>
      <c r="RX15" s="356"/>
      <c r="RY15" s="356"/>
      <c r="RZ15" s="356"/>
      <c r="SA15" s="356"/>
      <c r="SB15" s="356"/>
      <c r="SC15" s="356"/>
      <c r="SD15" s="356"/>
      <c r="SE15" s="356"/>
      <c r="SF15" s="356"/>
      <c r="SG15" s="356"/>
      <c r="SH15" s="356"/>
      <c r="SI15" s="356"/>
      <c r="SJ15" s="356"/>
      <c r="SK15" s="356"/>
      <c r="SL15" s="356"/>
      <c r="SM15" s="356"/>
      <c r="SN15" s="356"/>
      <c r="SO15" s="356"/>
      <c r="SP15" s="356"/>
      <c r="SQ15" s="356"/>
      <c r="SR15" s="356"/>
      <c r="SS15" s="356"/>
      <c r="ST15" s="356"/>
      <c r="SU15" s="356"/>
      <c r="SV15" s="356"/>
      <c r="SW15" s="356"/>
      <c r="SX15" s="356"/>
      <c r="SY15" s="356"/>
      <c r="SZ15" s="356"/>
      <c r="TA15" s="356"/>
      <c r="TB15" s="356"/>
      <c r="TC15" s="356"/>
      <c r="TD15" s="356"/>
      <c r="TE15" s="356"/>
      <c r="TF15" s="356"/>
      <c r="TG15" s="356"/>
      <c r="TH15" s="356"/>
      <c r="TI15" s="356"/>
      <c r="TJ15" s="356"/>
      <c r="TK15" s="356"/>
      <c r="TL15" s="356"/>
      <c r="TM15" s="356"/>
      <c r="TN15" s="356"/>
      <c r="TO15" s="356"/>
      <c r="TP15" s="356"/>
      <c r="TQ15" s="356"/>
      <c r="TR15" s="356"/>
      <c r="TS15" s="356"/>
      <c r="TT15" s="356"/>
      <c r="TU15" s="356"/>
      <c r="TV15" s="356"/>
      <c r="TW15" s="356"/>
      <c r="TX15" s="356"/>
      <c r="TY15" s="356"/>
      <c r="TZ15" s="356"/>
      <c r="UA15" s="356"/>
      <c r="UB15" s="356"/>
      <c r="UC15" s="356"/>
      <c r="UD15" s="356"/>
      <c r="UE15" s="356"/>
      <c r="UF15" s="356"/>
      <c r="UG15" s="356"/>
      <c r="UH15" s="356"/>
      <c r="UI15" s="356"/>
      <c r="UJ15" s="356"/>
      <c r="UK15" s="356"/>
      <c r="UL15" s="356"/>
      <c r="UM15" s="356"/>
      <c r="UN15" s="356"/>
      <c r="UO15" s="356"/>
      <c r="UP15" s="356"/>
      <c r="UQ15" s="356"/>
      <c r="UR15" s="356"/>
      <c r="US15" s="356"/>
      <c r="UT15" s="356"/>
      <c r="UU15" s="356"/>
      <c r="UV15" s="356"/>
      <c r="UW15" s="356"/>
      <c r="UX15" s="356"/>
      <c r="UY15" s="356"/>
      <c r="UZ15" s="356"/>
      <c r="VA15" s="356"/>
      <c r="VB15" s="356"/>
      <c r="VC15" s="356"/>
      <c r="VD15" s="356"/>
      <c r="VE15" s="356"/>
      <c r="VF15" s="356"/>
      <c r="VG15" s="356"/>
      <c r="VH15" s="356"/>
      <c r="VI15" s="356"/>
      <c r="VJ15" s="356"/>
      <c r="VK15" s="356"/>
      <c r="VL15" s="356"/>
      <c r="VM15" s="356"/>
      <c r="VN15" s="356"/>
      <c r="VO15" s="356"/>
      <c r="VP15" s="356"/>
      <c r="VQ15" s="356"/>
      <c r="VR15" s="356"/>
      <c r="VS15" s="356"/>
      <c r="VT15" s="356"/>
      <c r="VU15" s="356"/>
      <c r="VV15" s="356"/>
      <c r="VW15" s="356"/>
      <c r="VX15" s="356"/>
      <c r="VY15" s="356"/>
      <c r="VZ15" s="356"/>
      <c r="WA15" s="356"/>
      <c r="WB15" s="356"/>
      <c r="WC15" s="356"/>
      <c r="WD15" s="356"/>
      <c r="WE15" s="356"/>
      <c r="WF15" s="356"/>
      <c r="WG15" s="356"/>
      <c r="WH15" s="356"/>
      <c r="WI15" s="356"/>
      <c r="WJ15" s="356"/>
      <c r="WK15" s="356"/>
      <c r="WL15" s="356"/>
      <c r="WM15" s="356"/>
      <c r="WN15" s="356"/>
      <c r="WO15" s="356"/>
      <c r="WP15" s="356"/>
      <c r="WQ15" s="356"/>
      <c r="WR15" s="356"/>
      <c r="WS15" s="356"/>
      <c r="WT15" s="356"/>
      <c r="WU15" s="356"/>
      <c r="WV15" s="356"/>
      <c r="WW15" s="356"/>
      <c r="WX15" s="356"/>
      <c r="WY15" s="356"/>
      <c r="WZ15" s="356"/>
      <c r="XA15" s="356"/>
      <c r="XB15" s="356"/>
      <c r="XC15" s="356"/>
      <c r="XD15" s="356"/>
      <c r="XE15" s="356"/>
      <c r="XF15" s="356"/>
      <c r="XG15" s="356"/>
      <c r="XH15" s="356"/>
      <c r="XI15" s="356"/>
      <c r="XJ15" s="356"/>
      <c r="XK15" s="356"/>
      <c r="XL15" s="356"/>
      <c r="XM15" s="356"/>
      <c r="XN15" s="356"/>
      <c r="XO15" s="356"/>
      <c r="XP15" s="356"/>
      <c r="XQ15" s="356"/>
      <c r="XR15" s="356"/>
      <c r="XS15" s="356"/>
      <c r="XT15" s="356"/>
      <c r="XU15" s="356"/>
      <c r="XV15" s="356"/>
      <c r="XW15" s="356"/>
      <c r="XX15" s="356"/>
      <c r="XY15" s="356"/>
      <c r="XZ15" s="356"/>
      <c r="YA15" s="356"/>
      <c r="YB15" s="356"/>
      <c r="YC15" s="356"/>
      <c r="YD15" s="356"/>
      <c r="YE15" s="356"/>
      <c r="YF15" s="356"/>
      <c r="YG15" s="356"/>
      <c r="YH15" s="356"/>
      <c r="YI15" s="356"/>
      <c r="YJ15" s="356"/>
      <c r="YK15" s="356"/>
      <c r="YL15" s="356"/>
      <c r="YM15" s="356"/>
      <c r="YN15" s="356"/>
      <c r="YO15" s="356"/>
      <c r="YP15" s="356"/>
      <c r="YQ15" s="356"/>
      <c r="YR15" s="356"/>
      <c r="YS15" s="356"/>
      <c r="YT15" s="356"/>
      <c r="YU15" s="356"/>
      <c r="YV15" s="356"/>
      <c r="YW15" s="356"/>
      <c r="YX15" s="356"/>
      <c r="YY15" s="356"/>
      <c r="YZ15" s="356"/>
      <c r="ZA15" s="356"/>
      <c r="ZB15" s="356"/>
      <c r="ZC15" s="356"/>
      <c r="ZD15" s="356"/>
      <c r="ZE15" s="356"/>
      <c r="ZF15" s="356"/>
      <c r="ZG15" s="356"/>
      <c r="ZH15" s="356"/>
      <c r="ZI15" s="356"/>
      <c r="ZJ15" s="356"/>
      <c r="ZK15" s="356"/>
      <c r="ZL15" s="356"/>
      <c r="ZM15" s="356"/>
      <c r="ZN15" s="356"/>
      <c r="ZO15" s="356"/>
      <c r="ZP15" s="356"/>
      <c r="ZQ15" s="356"/>
      <c r="ZR15" s="356"/>
      <c r="ZS15" s="356"/>
      <c r="ZT15" s="356"/>
      <c r="ZU15" s="356"/>
      <c r="ZV15" s="356"/>
      <c r="ZW15" s="356"/>
      <c r="ZX15" s="356"/>
      <c r="ZY15" s="356"/>
      <c r="ZZ15" s="356"/>
      <c r="AAA15" s="356"/>
      <c r="AAB15" s="356"/>
      <c r="AAC15" s="356"/>
      <c r="AAD15" s="356"/>
      <c r="AAE15" s="356"/>
      <c r="AAF15" s="356"/>
      <c r="AAG15" s="356"/>
      <c r="AAH15" s="356"/>
      <c r="AAI15" s="356"/>
      <c r="AAJ15" s="356"/>
      <c r="AAK15" s="356"/>
      <c r="AAL15" s="356"/>
      <c r="AAM15" s="356"/>
      <c r="AAN15" s="356"/>
      <c r="AAO15" s="356"/>
      <c r="AAP15" s="356"/>
      <c r="AAQ15" s="356"/>
      <c r="AAR15" s="356"/>
      <c r="AAS15" s="356"/>
      <c r="AAT15" s="356"/>
      <c r="AAU15" s="356"/>
      <c r="AAV15" s="356"/>
      <c r="AAW15" s="356"/>
      <c r="AAX15" s="356"/>
      <c r="AAY15" s="356"/>
      <c r="AAZ15" s="356"/>
      <c r="ABA15" s="356"/>
      <c r="ABB15" s="356"/>
      <c r="ABC15" s="356"/>
      <c r="ABD15" s="356"/>
      <c r="ABE15" s="356"/>
      <c r="ABF15" s="356"/>
      <c r="ABG15" s="356"/>
      <c r="ABH15" s="356"/>
      <c r="ABI15" s="356"/>
      <c r="ABJ15" s="356"/>
      <c r="ABK15" s="356"/>
      <c r="ABL15" s="356"/>
      <c r="ABM15" s="356"/>
      <c r="ABN15" s="356"/>
      <c r="ABO15" s="356"/>
      <c r="ABP15" s="356"/>
      <c r="ABQ15" s="356"/>
      <c r="ABR15" s="356"/>
      <c r="ABS15" s="356"/>
      <c r="ABT15" s="356"/>
      <c r="ABU15" s="356"/>
      <c r="ABV15" s="356"/>
      <c r="ABW15" s="356"/>
      <c r="ABX15" s="356"/>
      <c r="ABY15" s="356"/>
      <c r="ABZ15" s="356"/>
      <c r="ACA15" s="356"/>
      <c r="ACB15" s="356"/>
      <c r="ACC15" s="356"/>
      <c r="ACD15" s="356"/>
      <c r="ACE15" s="356"/>
      <c r="ACF15" s="356"/>
      <c r="ACG15" s="356"/>
      <c r="ACH15" s="356"/>
      <c r="ACI15" s="356"/>
      <c r="ACJ15" s="356"/>
      <c r="ACK15" s="356"/>
      <c r="ACL15" s="356"/>
      <c r="ACM15" s="356"/>
      <c r="ACN15" s="356"/>
      <c r="ACO15" s="356"/>
      <c r="ACP15" s="356"/>
      <c r="ACQ15" s="356"/>
      <c r="ACR15" s="356"/>
      <c r="ACS15" s="356"/>
      <c r="ACT15" s="356"/>
      <c r="ACU15" s="356"/>
      <c r="ACV15" s="356"/>
      <c r="ACW15" s="356"/>
      <c r="ACX15" s="356"/>
      <c r="ACY15" s="356"/>
      <c r="ACZ15" s="356"/>
      <c r="ADA15" s="356"/>
      <c r="ADB15" s="356"/>
      <c r="ADC15" s="356"/>
      <c r="ADD15" s="356"/>
      <c r="ADE15" s="356"/>
      <c r="ADF15" s="356"/>
      <c r="ADG15" s="356"/>
      <c r="ADH15" s="356"/>
      <c r="ADI15" s="356"/>
      <c r="ADJ15" s="356"/>
      <c r="ADK15" s="356"/>
      <c r="ADL15" s="356"/>
      <c r="ADM15" s="356"/>
      <c r="ADN15" s="356"/>
      <c r="ADO15" s="356"/>
      <c r="ADP15" s="356"/>
      <c r="ADQ15" s="356"/>
      <c r="ADR15" s="356"/>
      <c r="ADS15" s="356"/>
      <c r="ADT15" s="356"/>
      <c r="ADU15" s="356"/>
      <c r="ADV15" s="356"/>
      <c r="ADW15" s="356"/>
      <c r="ADX15" s="356"/>
      <c r="ADY15" s="356"/>
      <c r="ADZ15" s="356"/>
      <c r="AEA15" s="356"/>
      <c r="AEB15" s="356"/>
      <c r="AEC15" s="356"/>
      <c r="AED15" s="356"/>
      <c r="AEE15" s="356"/>
      <c r="AEF15" s="356"/>
      <c r="AEG15" s="356"/>
      <c r="AEH15" s="356"/>
      <c r="AEI15" s="356"/>
      <c r="AEJ15" s="356"/>
      <c r="AEK15" s="356"/>
      <c r="AEL15" s="356"/>
      <c r="AEM15" s="356"/>
      <c r="AEN15" s="356"/>
      <c r="AEO15" s="356"/>
      <c r="AEP15" s="356"/>
      <c r="AEQ15" s="356"/>
      <c r="AER15" s="356"/>
      <c r="AES15" s="356"/>
      <c r="AET15" s="356"/>
      <c r="AEU15" s="356"/>
      <c r="AEV15" s="356"/>
      <c r="AEW15" s="356"/>
      <c r="AEX15" s="356"/>
      <c r="AEY15" s="356"/>
      <c r="AEZ15" s="356"/>
      <c r="AFA15" s="356"/>
      <c r="AFB15" s="356"/>
      <c r="AFC15" s="356"/>
      <c r="AFD15" s="356"/>
      <c r="AFE15" s="356"/>
      <c r="AFF15" s="356"/>
      <c r="AFG15" s="356"/>
      <c r="AFH15" s="356"/>
      <c r="AFI15" s="356"/>
      <c r="AFJ15" s="356"/>
      <c r="AFK15" s="356"/>
      <c r="AFL15" s="356"/>
      <c r="AFM15" s="356"/>
      <c r="AFN15" s="356"/>
      <c r="AFO15" s="356"/>
      <c r="AFP15" s="356"/>
      <c r="AFQ15" s="356"/>
      <c r="AFR15" s="356"/>
      <c r="AFS15" s="356"/>
      <c r="AFT15" s="356"/>
      <c r="AFU15" s="356"/>
      <c r="AFV15" s="356"/>
      <c r="AFW15" s="356"/>
      <c r="AFX15" s="356"/>
      <c r="AFY15" s="356"/>
      <c r="AFZ15" s="356"/>
      <c r="AGA15" s="356"/>
      <c r="AGB15" s="356"/>
      <c r="AGC15" s="356"/>
      <c r="AGD15" s="356"/>
      <c r="AGE15" s="356"/>
      <c r="AGF15" s="356"/>
      <c r="AGG15" s="356"/>
      <c r="AGH15" s="356"/>
      <c r="AGI15" s="356"/>
      <c r="AGJ15" s="356"/>
      <c r="AGK15" s="356"/>
      <c r="AGL15" s="356"/>
      <c r="AGM15" s="356"/>
      <c r="AGN15" s="356"/>
      <c r="AGO15" s="356"/>
      <c r="AGP15" s="356"/>
      <c r="AGQ15" s="356"/>
      <c r="AGR15" s="356"/>
      <c r="AGS15" s="356"/>
      <c r="AGT15" s="356"/>
      <c r="AGU15" s="356"/>
      <c r="AGV15" s="356"/>
      <c r="AGW15" s="356"/>
      <c r="AGX15" s="356"/>
      <c r="AGY15" s="356"/>
      <c r="AGZ15" s="356"/>
      <c r="AHA15" s="356"/>
      <c r="AHB15" s="356"/>
      <c r="AHC15" s="356"/>
      <c r="AHD15" s="356"/>
      <c r="AHE15" s="356"/>
      <c r="AHF15" s="356"/>
      <c r="AHG15" s="356"/>
      <c r="AHH15" s="356"/>
      <c r="AHI15" s="356"/>
      <c r="AHJ15" s="356"/>
      <c r="AHK15" s="356"/>
      <c r="AHL15" s="356"/>
      <c r="AHM15" s="356"/>
      <c r="AHN15" s="356"/>
      <c r="AHO15" s="356"/>
      <c r="AHP15" s="356"/>
      <c r="AHQ15" s="356"/>
      <c r="AHR15" s="356"/>
      <c r="AHS15" s="356"/>
      <c r="AHT15" s="356"/>
      <c r="AHU15" s="356"/>
      <c r="AHV15" s="356"/>
      <c r="AHW15" s="356"/>
      <c r="AHX15" s="356"/>
      <c r="AHY15" s="356"/>
      <c r="AHZ15" s="356"/>
      <c r="AIA15" s="356"/>
      <c r="AIB15" s="356"/>
      <c r="AIC15" s="356"/>
      <c r="AID15" s="356"/>
      <c r="AIE15" s="356"/>
      <c r="AIF15" s="356"/>
      <c r="AIG15" s="356"/>
      <c r="AIH15" s="356"/>
      <c r="AII15" s="356"/>
      <c r="AIJ15" s="356"/>
      <c r="AIK15" s="356"/>
      <c r="AIL15" s="356"/>
      <c r="AIM15" s="356"/>
      <c r="AIN15" s="356"/>
      <c r="AIO15" s="356"/>
      <c r="AIP15" s="356"/>
      <c r="AIQ15" s="356"/>
      <c r="AIR15" s="356"/>
      <c r="AIS15" s="356"/>
      <c r="AIT15" s="356"/>
      <c r="AIU15" s="356"/>
      <c r="AIV15" s="356"/>
      <c r="AIW15" s="356"/>
      <c r="AIX15" s="356"/>
      <c r="AIY15" s="356"/>
      <c r="AIZ15" s="356"/>
      <c r="AJA15" s="356"/>
      <c r="AJB15" s="356"/>
      <c r="AJC15" s="356"/>
      <c r="AJD15" s="356"/>
      <c r="AJE15" s="356"/>
      <c r="AJF15" s="356"/>
      <c r="AJG15" s="356"/>
      <c r="AJH15" s="356"/>
      <c r="AJI15" s="356"/>
      <c r="AJJ15" s="356"/>
      <c r="AJK15" s="356"/>
      <c r="AJL15" s="356"/>
      <c r="AJM15" s="356"/>
      <c r="AJN15" s="356"/>
      <c r="AJO15" s="356"/>
      <c r="AJP15" s="356"/>
      <c r="AJQ15" s="356"/>
      <c r="AJR15" s="356"/>
      <c r="AJS15" s="356"/>
      <c r="AJT15" s="356"/>
      <c r="AJU15" s="356"/>
      <c r="AJV15" s="356"/>
      <c r="AJW15" s="356"/>
      <c r="AJX15" s="356"/>
      <c r="AJY15" s="356"/>
      <c r="AJZ15" s="356"/>
      <c r="AKA15" s="356"/>
      <c r="AKB15" s="356"/>
      <c r="AKC15" s="356"/>
      <c r="AKD15" s="356"/>
      <c r="AKE15" s="356"/>
      <c r="AKF15" s="356"/>
      <c r="AKG15" s="356"/>
      <c r="AKH15" s="356"/>
      <c r="AKI15" s="356"/>
      <c r="AKJ15" s="356"/>
      <c r="AKK15" s="356"/>
      <c r="AKL15" s="356"/>
      <c r="AKM15" s="356"/>
      <c r="AKN15" s="356"/>
      <c r="AKO15" s="356"/>
      <c r="AKP15" s="356"/>
      <c r="AKQ15" s="356"/>
      <c r="AKR15" s="356"/>
      <c r="AKS15" s="356"/>
      <c r="AKT15" s="356"/>
      <c r="AKU15" s="356"/>
      <c r="AKV15" s="356"/>
      <c r="AKW15" s="356"/>
      <c r="AKX15" s="356"/>
      <c r="AKY15" s="356"/>
      <c r="AKZ15" s="356"/>
      <c r="ALA15" s="356"/>
      <c r="ALB15" s="356"/>
      <c r="ALC15" s="356"/>
      <c r="ALD15" s="356"/>
      <c r="ALE15" s="356"/>
      <c r="ALF15" s="356"/>
      <c r="ALG15" s="356"/>
      <c r="ALH15" s="356"/>
      <c r="ALI15" s="356"/>
      <c r="ALJ15" s="356"/>
      <c r="ALK15" s="356"/>
      <c r="ALL15" s="356"/>
      <c r="ALM15" s="356"/>
      <c r="ALN15" s="356"/>
      <c r="ALO15" s="356"/>
      <c r="ALP15" s="356"/>
      <c r="ALQ15" s="356"/>
      <c r="ALR15" s="356"/>
      <c r="ALS15" s="356"/>
      <c r="ALT15" s="356"/>
      <c r="ALU15" s="356"/>
      <c r="ALV15" s="356"/>
      <c r="ALW15" s="356"/>
      <c r="ALX15" s="356"/>
      <c r="ALY15" s="356"/>
      <c r="ALZ15" s="356"/>
      <c r="AMA15" s="356"/>
      <c r="AMB15" s="356"/>
    </row>
    <row r="16" spans="1:1016" s="95" customFormat="1" ht="15.75">
      <c r="A16" s="347"/>
      <c r="B16" s="240" t="s">
        <v>51</v>
      </c>
      <c r="C16" s="123">
        <f>SUM(C8:C14)</f>
        <v>91902122</v>
      </c>
      <c r="D16" s="123">
        <f t="shared" ref="D16:G16" si="1">SUM(D8:D14)</f>
        <v>0</v>
      </c>
      <c r="E16" s="123">
        <f t="shared" si="1"/>
        <v>7073351.3399999999</v>
      </c>
      <c r="F16" s="123">
        <f t="shared" si="1"/>
        <v>0</v>
      </c>
      <c r="G16" s="123">
        <f t="shared" si="1"/>
        <v>-12996326.5</v>
      </c>
      <c r="H16" s="640">
        <f t="shared" si="0"/>
        <v>85979146.840000004</v>
      </c>
      <c r="I16" s="34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6"/>
      <c r="BF16" s="356"/>
      <c r="BG16" s="356"/>
      <c r="BH16" s="356"/>
      <c r="BI16" s="356"/>
      <c r="BJ16" s="356"/>
      <c r="BK16" s="356"/>
      <c r="BL16" s="356"/>
      <c r="BM16" s="356"/>
      <c r="BN16" s="356"/>
      <c r="BO16" s="356"/>
      <c r="BP16" s="356"/>
      <c r="BQ16" s="356"/>
      <c r="BR16" s="356"/>
      <c r="BS16" s="356"/>
      <c r="BT16" s="356"/>
      <c r="BU16" s="356"/>
      <c r="BV16" s="356"/>
      <c r="BW16" s="356"/>
      <c r="BX16" s="356"/>
      <c r="BY16" s="356"/>
      <c r="BZ16" s="356"/>
      <c r="CA16" s="356"/>
      <c r="CB16" s="356"/>
      <c r="CC16" s="356"/>
      <c r="CD16" s="356"/>
      <c r="CE16" s="356"/>
      <c r="CF16" s="356"/>
      <c r="CG16" s="356"/>
      <c r="CH16" s="356"/>
      <c r="CI16" s="356"/>
      <c r="CJ16" s="356"/>
      <c r="CK16" s="356"/>
      <c r="CL16" s="356"/>
      <c r="CM16" s="356"/>
      <c r="CN16" s="356"/>
      <c r="CO16" s="356"/>
      <c r="CP16" s="356"/>
      <c r="CQ16" s="356"/>
      <c r="CR16" s="356"/>
      <c r="CS16" s="356"/>
      <c r="CT16" s="356"/>
      <c r="CU16" s="356"/>
      <c r="CV16" s="356"/>
      <c r="CW16" s="356"/>
      <c r="CX16" s="356"/>
      <c r="CY16" s="356"/>
      <c r="CZ16" s="356"/>
      <c r="DA16" s="356"/>
      <c r="DB16" s="356"/>
      <c r="DC16" s="356"/>
      <c r="DD16" s="356"/>
      <c r="DE16" s="356"/>
      <c r="DF16" s="356"/>
      <c r="DG16" s="356"/>
      <c r="DH16" s="356"/>
      <c r="DI16" s="356"/>
      <c r="DJ16" s="356"/>
      <c r="DK16" s="356"/>
      <c r="DL16" s="356"/>
      <c r="DM16" s="356"/>
      <c r="DN16" s="356"/>
      <c r="DO16" s="356"/>
      <c r="DP16" s="356"/>
      <c r="DQ16" s="356"/>
      <c r="DR16" s="356"/>
      <c r="DS16" s="356"/>
      <c r="DT16" s="356"/>
      <c r="DU16" s="356"/>
      <c r="DV16" s="356"/>
      <c r="DW16" s="356"/>
      <c r="DX16" s="356"/>
      <c r="DY16" s="356"/>
      <c r="DZ16" s="356"/>
      <c r="EA16" s="356"/>
      <c r="EB16" s="356"/>
      <c r="EC16" s="356"/>
      <c r="ED16" s="356"/>
      <c r="EE16" s="356"/>
      <c r="EF16" s="356"/>
      <c r="EG16" s="356"/>
      <c r="EH16" s="356"/>
      <c r="EI16" s="356"/>
      <c r="EJ16" s="356"/>
      <c r="EK16" s="356"/>
      <c r="EL16" s="356"/>
      <c r="EM16" s="356"/>
      <c r="EN16" s="356"/>
      <c r="EO16" s="356"/>
      <c r="EP16" s="356"/>
      <c r="EQ16" s="356"/>
      <c r="ER16" s="356"/>
      <c r="ES16" s="356"/>
      <c r="ET16" s="356"/>
      <c r="EU16" s="356"/>
      <c r="EV16" s="356"/>
      <c r="EW16" s="356"/>
      <c r="EX16" s="356"/>
      <c r="EY16" s="356"/>
      <c r="EZ16" s="356"/>
      <c r="FA16" s="356"/>
      <c r="FB16" s="356"/>
      <c r="FC16" s="356"/>
      <c r="FD16" s="356"/>
      <c r="FE16" s="356"/>
      <c r="FF16" s="356"/>
      <c r="FG16" s="356"/>
      <c r="FH16" s="356"/>
      <c r="FI16" s="356"/>
      <c r="FJ16" s="356"/>
      <c r="FK16" s="356"/>
      <c r="FL16" s="356"/>
      <c r="FM16" s="356"/>
      <c r="FN16" s="356"/>
      <c r="FO16" s="356"/>
      <c r="FP16" s="356"/>
      <c r="FQ16" s="356"/>
      <c r="FR16" s="356"/>
      <c r="FS16" s="356"/>
      <c r="FT16" s="356"/>
      <c r="FU16" s="356"/>
      <c r="FV16" s="356"/>
      <c r="FW16" s="356"/>
      <c r="FX16" s="356"/>
      <c r="FY16" s="356"/>
      <c r="FZ16" s="356"/>
      <c r="GA16" s="356"/>
      <c r="GB16" s="356"/>
      <c r="GC16" s="356"/>
      <c r="GD16" s="356"/>
      <c r="GE16" s="356"/>
      <c r="GF16" s="356"/>
      <c r="GG16" s="356"/>
      <c r="GH16" s="356"/>
      <c r="GI16" s="356"/>
      <c r="GJ16" s="356"/>
      <c r="GK16" s="356"/>
      <c r="GL16" s="356"/>
      <c r="GM16" s="356"/>
      <c r="GN16" s="356"/>
      <c r="GO16" s="356"/>
      <c r="GP16" s="356"/>
      <c r="GQ16" s="356"/>
      <c r="GR16" s="356"/>
      <c r="GS16" s="356"/>
      <c r="GT16" s="356"/>
      <c r="GU16" s="356"/>
      <c r="GV16" s="356"/>
      <c r="GW16" s="356"/>
      <c r="GX16" s="356"/>
      <c r="GY16" s="356"/>
      <c r="GZ16" s="356"/>
      <c r="HA16" s="356"/>
      <c r="HB16" s="356"/>
      <c r="HC16" s="356"/>
      <c r="HD16" s="356"/>
      <c r="HE16" s="356"/>
      <c r="HF16" s="356"/>
      <c r="HG16" s="356"/>
      <c r="HH16" s="356"/>
      <c r="HI16" s="356"/>
      <c r="HJ16" s="356"/>
      <c r="HK16" s="356"/>
      <c r="HL16" s="356"/>
      <c r="HM16" s="356"/>
      <c r="HN16" s="356"/>
      <c r="HO16" s="356"/>
      <c r="HP16" s="356"/>
      <c r="HQ16" s="356"/>
      <c r="HR16" s="356"/>
      <c r="HS16" s="356"/>
      <c r="HT16" s="356"/>
      <c r="HU16" s="356"/>
      <c r="HV16" s="356"/>
      <c r="HW16" s="356"/>
      <c r="HX16" s="356"/>
      <c r="HY16" s="356"/>
      <c r="HZ16" s="356"/>
      <c r="IA16" s="356"/>
      <c r="IB16" s="356"/>
      <c r="IC16" s="356"/>
      <c r="ID16" s="356"/>
      <c r="IE16" s="356"/>
      <c r="IF16" s="356"/>
      <c r="IG16" s="356"/>
      <c r="IH16" s="356"/>
      <c r="II16" s="356"/>
      <c r="IJ16" s="356"/>
      <c r="IK16" s="356"/>
      <c r="IL16" s="356"/>
      <c r="IM16" s="356"/>
      <c r="IN16" s="356"/>
      <c r="IO16" s="356"/>
      <c r="IP16" s="356"/>
      <c r="IQ16" s="356"/>
      <c r="IR16" s="356"/>
      <c r="IS16" s="356"/>
      <c r="IT16" s="356"/>
      <c r="IU16" s="356"/>
      <c r="IV16" s="356"/>
      <c r="IW16" s="356"/>
      <c r="IX16" s="356"/>
      <c r="IY16" s="356"/>
      <c r="IZ16" s="356"/>
      <c r="JA16" s="356"/>
      <c r="JB16" s="356"/>
      <c r="JC16" s="356"/>
      <c r="JD16" s="356"/>
      <c r="JE16" s="356"/>
      <c r="JF16" s="356"/>
      <c r="JG16" s="356"/>
      <c r="JH16" s="356"/>
      <c r="JI16" s="356"/>
      <c r="JJ16" s="356"/>
      <c r="JK16" s="356"/>
      <c r="JL16" s="356"/>
      <c r="JM16" s="356"/>
      <c r="JN16" s="356"/>
      <c r="JO16" s="356"/>
      <c r="JP16" s="356"/>
      <c r="JQ16" s="356"/>
      <c r="JR16" s="356"/>
      <c r="JS16" s="356"/>
      <c r="JT16" s="356"/>
      <c r="JU16" s="356"/>
      <c r="JV16" s="356"/>
      <c r="JW16" s="356"/>
      <c r="JX16" s="356"/>
      <c r="JY16" s="356"/>
      <c r="JZ16" s="356"/>
      <c r="KA16" s="356"/>
      <c r="KB16" s="356"/>
      <c r="KC16" s="356"/>
      <c r="KD16" s="356"/>
      <c r="KE16" s="356"/>
      <c r="KF16" s="356"/>
      <c r="KG16" s="356"/>
      <c r="KH16" s="356"/>
      <c r="KI16" s="356"/>
      <c r="KJ16" s="356"/>
      <c r="KK16" s="356"/>
      <c r="KL16" s="356"/>
      <c r="KM16" s="356"/>
      <c r="KN16" s="356"/>
      <c r="KO16" s="356"/>
      <c r="KP16" s="356"/>
      <c r="KQ16" s="356"/>
      <c r="KR16" s="356"/>
      <c r="KS16" s="356"/>
      <c r="KT16" s="356"/>
      <c r="KU16" s="356"/>
      <c r="KV16" s="356"/>
      <c r="KW16" s="356"/>
      <c r="KX16" s="356"/>
      <c r="KY16" s="356"/>
      <c r="KZ16" s="356"/>
      <c r="LA16" s="356"/>
      <c r="LB16" s="356"/>
      <c r="LC16" s="356"/>
      <c r="LD16" s="356"/>
      <c r="LE16" s="356"/>
      <c r="LF16" s="356"/>
      <c r="LG16" s="356"/>
      <c r="LH16" s="356"/>
      <c r="LI16" s="356"/>
      <c r="LJ16" s="356"/>
      <c r="LK16" s="356"/>
      <c r="LL16" s="356"/>
      <c r="LM16" s="356"/>
      <c r="LN16" s="356"/>
      <c r="LO16" s="356"/>
      <c r="LP16" s="356"/>
      <c r="LQ16" s="356"/>
      <c r="LR16" s="356"/>
      <c r="LS16" s="356"/>
      <c r="LT16" s="356"/>
      <c r="LU16" s="356"/>
      <c r="LV16" s="356"/>
      <c r="LW16" s="356"/>
      <c r="LX16" s="356"/>
      <c r="LY16" s="356"/>
      <c r="LZ16" s="356"/>
      <c r="MA16" s="356"/>
      <c r="MB16" s="356"/>
      <c r="MC16" s="356"/>
      <c r="MD16" s="356"/>
      <c r="ME16" s="356"/>
      <c r="MF16" s="356"/>
      <c r="MG16" s="356"/>
      <c r="MH16" s="356"/>
      <c r="MI16" s="356"/>
      <c r="MJ16" s="356"/>
      <c r="MK16" s="356"/>
      <c r="ML16" s="356"/>
      <c r="MM16" s="356"/>
      <c r="MN16" s="356"/>
      <c r="MO16" s="356"/>
      <c r="MP16" s="356"/>
      <c r="MQ16" s="356"/>
      <c r="MR16" s="356"/>
      <c r="MS16" s="356"/>
      <c r="MT16" s="356"/>
      <c r="MU16" s="356"/>
      <c r="MV16" s="356"/>
      <c r="MW16" s="356"/>
      <c r="MX16" s="356"/>
      <c r="MY16" s="356"/>
      <c r="MZ16" s="356"/>
      <c r="NA16" s="356"/>
      <c r="NB16" s="356"/>
      <c r="NC16" s="356"/>
      <c r="ND16" s="356"/>
      <c r="NE16" s="356"/>
      <c r="NF16" s="356"/>
      <c r="NG16" s="356"/>
      <c r="NH16" s="356"/>
      <c r="NI16" s="356"/>
      <c r="NJ16" s="356"/>
      <c r="NK16" s="356"/>
      <c r="NL16" s="356"/>
      <c r="NM16" s="356"/>
      <c r="NN16" s="356"/>
      <c r="NO16" s="356"/>
      <c r="NP16" s="356"/>
      <c r="NQ16" s="356"/>
      <c r="NR16" s="356"/>
      <c r="NS16" s="356"/>
      <c r="NT16" s="356"/>
      <c r="NU16" s="356"/>
      <c r="NV16" s="356"/>
      <c r="NW16" s="356"/>
      <c r="NX16" s="356"/>
      <c r="NY16" s="356"/>
      <c r="NZ16" s="356"/>
      <c r="OA16" s="356"/>
      <c r="OB16" s="356"/>
      <c r="OC16" s="356"/>
      <c r="OD16" s="356"/>
      <c r="OE16" s="356"/>
      <c r="OF16" s="356"/>
      <c r="OG16" s="356"/>
      <c r="OH16" s="356"/>
      <c r="OI16" s="356"/>
      <c r="OJ16" s="356"/>
      <c r="OK16" s="356"/>
      <c r="OL16" s="356"/>
      <c r="OM16" s="356"/>
      <c r="ON16" s="356"/>
      <c r="OO16" s="356"/>
      <c r="OP16" s="356"/>
      <c r="OQ16" s="356"/>
      <c r="OR16" s="356"/>
      <c r="OS16" s="356"/>
      <c r="OT16" s="356"/>
      <c r="OU16" s="356"/>
      <c r="OV16" s="356"/>
      <c r="OW16" s="356"/>
      <c r="OX16" s="356"/>
      <c r="OY16" s="356"/>
      <c r="OZ16" s="356"/>
      <c r="PA16" s="356"/>
      <c r="PB16" s="356"/>
      <c r="PC16" s="356"/>
      <c r="PD16" s="356"/>
      <c r="PE16" s="356"/>
      <c r="PF16" s="356"/>
      <c r="PG16" s="356"/>
      <c r="PH16" s="356"/>
      <c r="PI16" s="356"/>
      <c r="PJ16" s="356"/>
      <c r="PK16" s="356"/>
      <c r="PL16" s="356"/>
      <c r="PM16" s="356"/>
      <c r="PN16" s="356"/>
      <c r="PO16" s="356"/>
      <c r="PP16" s="356"/>
      <c r="PQ16" s="356"/>
      <c r="PR16" s="356"/>
      <c r="PS16" s="356"/>
      <c r="PT16" s="356"/>
      <c r="PU16" s="356"/>
      <c r="PV16" s="356"/>
      <c r="PW16" s="356"/>
      <c r="PX16" s="356"/>
      <c r="PY16" s="356"/>
      <c r="PZ16" s="356"/>
      <c r="QA16" s="356"/>
      <c r="QB16" s="356"/>
      <c r="QC16" s="356"/>
      <c r="QD16" s="356"/>
      <c r="QE16" s="356"/>
      <c r="QF16" s="356"/>
      <c r="QG16" s="356"/>
      <c r="QH16" s="356"/>
      <c r="QI16" s="356"/>
      <c r="QJ16" s="356"/>
      <c r="QK16" s="356"/>
      <c r="QL16" s="356"/>
      <c r="QM16" s="356"/>
      <c r="QN16" s="356"/>
      <c r="QO16" s="356"/>
      <c r="QP16" s="356"/>
      <c r="QQ16" s="356"/>
      <c r="QR16" s="356"/>
      <c r="QS16" s="356"/>
      <c r="QT16" s="356"/>
      <c r="QU16" s="356"/>
      <c r="QV16" s="356"/>
      <c r="QW16" s="356"/>
      <c r="QX16" s="356"/>
      <c r="QY16" s="356"/>
      <c r="QZ16" s="356"/>
      <c r="RA16" s="356"/>
      <c r="RB16" s="356"/>
      <c r="RC16" s="356"/>
      <c r="RD16" s="356"/>
      <c r="RE16" s="356"/>
      <c r="RF16" s="356"/>
      <c r="RG16" s="356"/>
      <c r="RH16" s="356"/>
      <c r="RI16" s="356"/>
      <c r="RJ16" s="356"/>
      <c r="RK16" s="356"/>
      <c r="RL16" s="356"/>
      <c r="RM16" s="356"/>
      <c r="RN16" s="356"/>
      <c r="RO16" s="356"/>
      <c r="RP16" s="356"/>
      <c r="RQ16" s="356"/>
      <c r="RR16" s="356"/>
      <c r="RS16" s="356"/>
      <c r="RT16" s="356"/>
      <c r="RU16" s="356"/>
      <c r="RV16" s="356"/>
      <c r="RW16" s="356"/>
      <c r="RX16" s="356"/>
      <c r="RY16" s="356"/>
      <c r="RZ16" s="356"/>
      <c r="SA16" s="356"/>
      <c r="SB16" s="356"/>
      <c r="SC16" s="356"/>
      <c r="SD16" s="356"/>
      <c r="SE16" s="356"/>
      <c r="SF16" s="356"/>
      <c r="SG16" s="356"/>
      <c r="SH16" s="356"/>
      <c r="SI16" s="356"/>
      <c r="SJ16" s="356"/>
      <c r="SK16" s="356"/>
      <c r="SL16" s="356"/>
      <c r="SM16" s="356"/>
      <c r="SN16" s="356"/>
      <c r="SO16" s="356"/>
      <c r="SP16" s="356"/>
      <c r="SQ16" s="356"/>
      <c r="SR16" s="356"/>
      <c r="SS16" s="356"/>
      <c r="ST16" s="356"/>
      <c r="SU16" s="356"/>
      <c r="SV16" s="356"/>
      <c r="SW16" s="356"/>
      <c r="SX16" s="356"/>
      <c r="SY16" s="356"/>
      <c r="SZ16" s="356"/>
      <c r="TA16" s="356"/>
      <c r="TB16" s="356"/>
      <c r="TC16" s="356"/>
      <c r="TD16" s="356"/>
      <c r="TE16" s="356"/>
      <c r="TF16" s="356"/>
      <c r="TG16" s="356"/>
      <c r="TH16" s="356"/>
      <c r="TI16" s="356"/>
      <c r="TJ16" s="356"/>
      <c r="TK16" s="356"/>
      <c r="TL16" s="356"/>
      <c r="TM16" s="356"/>
      <c r="TN16" s="356"/>
      <c r="TO16" s="356"/>
      <c r="TP16" s="356"/>
      <c r="TQ16" s="356"/>
      <c r="TR16" s="356"/>
      <c r="TS16" s="356"/>
      <c r="TT16" s="356"/>
      <c r="TU16" s="356"/>
      <c r="TV16" s="356"/>
      <c r="TW16" s="356"/>
      <c r="TX16" s="356"/>
      <c r="TY16" s="356"/>
      <c r="TZ16" s="356"/>
      <c r="UA16" s="356"/>
      <c r="UB16" s="356"/>
      <c r="UC16" s="356"/>
      <c r="UD16" s="356"/>
      <c r="UE16" s="356"/>
      <c r="UF16" s="356"/>
      <c r="UG16" s="356"/>
      <c r="UH16" s="356"/>
      <c r="UI16" s="356"/>
      <c r="UJ16" s="356"/>
      <c r="UK16" s="356"/>
      <c r="UL16" s="356"/>
      <c r="UM16" s="356"/>
      <c r="UN16" s="356"/>
      <c r="UO16" s="356"/>
      <c r="UP16" s="356"/>
      <c r="UQ16" s="356"/>
      <c r="UR16" s="356"/>
      <c r="US16" s="356"/>
      <c r="UT16" s="356"/>
      <c r="UU16" s="356"/>
      <c r="UV16" s="356"/>
      <c r="UW16" s="356"/>
      <c r="UX16" s="356"/>
      <c r="UY16" s="356"/>
      <c r="UZ16" s="356"/>
      <c r="VA16" s="356"/>
      <c r="VB16" s="356"/>
      <c r="VC16" s="356"/>
      <c r="VD16" s="356"/>
      <c r="VE16" s="356"/>
      <c r="VF16" s="356"/>
      <c r="VG16" s="356"/>
      <c r="VH16" s="356"/>
      <c r="VI16" s="356"/>
      <c r="VJ16" s="356"/>
      <c r="VK16" s="356"/>
      <c r="VL16" s="356"/>
      <c r="VM16" s="356"/>
      <c r="VN16" s="356"/>
      <c r="VO16" s="356"/>
      <c r="VP16" s="356"/>
      <c r="VQ16" s="356"/>
      <c r="VR16" s="356"/>
      <c r="VS16" s="356"/>
      <c r="VT16" s="356"/>
      <c r="VU16" s="356"/>
      <c r="VV16" s="356"/>
      <c r="VW16" s="356"/>
      <c r="VX16" s="356"/>
      <c r="VY16" s="356"/>
      <c r="VZ16" s="356"/>
      <c r="WA16" s="356"/>
      <c r="WB16" s="356"/>
      <c r="WC16" s="356"/>
      <c r="WD16" s="356"/>
      <c r="WE16" s="356"/>
      <c r="WF16" s="356"/>
      <c r="WG16" s="356"/>
      <c r="WH16" s="356"/>
      <c r="WI16" s="356"/>
      <c r="WJ16" s="356"/>
      <c r="WK16" s="356"/>
      <c r="WL16" s="356"/>
      <c r="WM16" s="356"/>
      <c r="WN16" s="356"/>
      <c r="WO16" s="356"/>
      <c r="WP16" s="356"/>
      <c r="WQ16" s="356"/>
      <c r="WR16" s="356"/>
      <c r="WS16" s="356"/>
      <c r="WT16" s="356"/>
      <c r="WU16" s="356"/>
      <c r="WV16" s="356"/>
      <c r="WW16" s="356"/>
      <c r="WX16" s="356"/>
      <c r="WY16" s="356"/>
      <c r="WZ16" s="356"/>
      <c r="XA16" s="356"/>
      <c r="XB16" s="356"/>
      <c r="XC16" s="356"/>
      <c r="XD16" s="356"/>
      <c r="XE16" s="356"/>
      <c r="XF16" s="356"/>
      <c r="XG16" s="356"/>
      <c r="XH16" s="356"/>
      <c r="XI16" s="356"/>
      <c r="XJ16" s="356"/>
      <c r="XK16" s="356"/>
      <c r="XL16" s="356"/>
      <c r="XM16" s="356"/>
      <c r="XN16" s="356"/>
      <c r="XO16" s="356"/>
      <c r="XP16" s="356"/>
      <c r="XQ16" s="356"/>
      <c r="XR16" s="356"/>
      <c r="XS16" s="356"/>
      <c r="XT16" s="356"/>
      <c r="XU16" s="356"/>
      <c r="XV16" s="356"/>
      <c r="XW16" s="356"/>
      <c r="XX16" s="356"/>
      <c r="XY16" s="356"/>
      <c r="XZ16" s="356"/>
      <c r="YA16" s="356"/>
      <c r="YB16" s="356"/>
      <c r="YC16" s="356"/>
      <c r="YD16" s="356"/>
      <c r="YE16" s="356"/>
      <c r="YF16" s="356"/>
      <c r="YG16" s="356"/>
      <c r="YH16" s="356"/>
      <c r="YI16" s="356"/>
      <c r="YJ16" s="356"/>
      <c r="YK16" s="356"/>
      <c r="YL16" s="356"/>
      <c r="YM16" s="356"/>
      <c r="YN16" s="356"/>
      <c r="YO16" s="356"/>
      <c r="YP16" s="356"/>
      <c r="YQ16" s="356"/>
      <c r="YR16" s="356"/>
      <c r="YS16" s="356"/>
      <c r="YT16" s="356"/>
      <c r="YU16" s="356"/>
      <c r="YV16" s="356"/>
      <c r="YW16" s="356"/>
      <c r="YX16" s="356"/>
      <c r="YY16" s="356"/>
      <c r="YZ16" s="356"/>
      <c r="ZA16" s="356"/>
      <c r="ZB16" s="356"/>
      <c r="ZC16" s="356"/>
      <c r="ZD16" s="356"/>
      <c r="ZE16" s="356"/>
      <c r="ZF16" s="356"/>
      <c r="ZG16" s="356"/>
      <c r="ZH16" s="356"/>
      <c r="ZI16" s="356"/>
      <c r="ZJ16" s="356"/>
      <c r="ZK16" s="356"/>
      <c r="ZL16" s="356"/>
      <c r="ZM16" s="356"/>
      <c r="ZN16" s="356"/>
      <c r="ZO16" s="356"/>
      <c r="ZP16" s="356"/>
      <c r="ZQ16" s="356"/>
      <c r="ZR16" s="356"/>
      <c r="ZS16" s="356"/>
      <c r="ZT16" s="356"/>
      <c r="ZU16" s="356"/>
      <c r="ZV16" s="356"/>
      <c r="ZW16" s="356"/>
      <c r="ZX16" s="356"/>
      <c r="ZY16" s="356"/>
      <c r="ZZ16" s="356"/>
      <c r="AAA16" s="356"/>
      <c r="AAB16" s="356"/>
      <c r="AAC16" s="356"/>
      <c r="AAD16" s="356"/>
      <c r="AAE16" s="356"/>
      <c r="AAF16" s="356"/>
      <c r="AAG16" s="356"/>
      <c r="AAH16" s="356"/>
      <c r="AAI16" s="356"/>
      <c r="AAJ16" s="356"/>
      <c r="AAK16" s="356"/>
      <c r="AAL16" s="356"/>
      <c r="AAM16" s="356"/>
      <c r="AAN16" s="356"/>
      <c r="AAO16" s="356"/>
      <c r="AAP16" s="356"/>
      <c r="AAQ16" s="356"/>
      <c r="AAR16" s="356"/>
      <c r="AAS16" s="356"/>
      <c r="AAT16" s="356"/>
      <c r="AAU16" s="356"/>
      <c r="AAV16" s="356"/>
      <c r="AAW16" s="356"/>
      <c r="AAX16" s="356"/>
      <c r="AAY16" s="356"/>
      <c r="AAZ16" s="356"/>
      <c r="ABA16" s="356"/>
      <c r="ABB16" s="356"/>
      <c r="ABC16" s="356"/>
      <c r="ABD16" s="356"/>
      <c r="ABE16" s="356"/>
      <c r="ABF16" s="356"/>
      <c r="ABG16" s="356"/>
      <c r="ABH16" s="356"/>
      <c r="ABI16" s="356"/>
      <c r="ABJ16" s="356"/>
      <c r="ABK16" s="356"/>
      <c r="ABL16" s="356"/>
      <c r="ABM16" s="356"/>
      <c r="ABN16" s="356"/>
      <c r="ABO16" s="356"/>
      <c r="ABP16" s="356"/>
      <c r="ABQ16" s="356"/>
      <c r="ABR16" s="356"/>
      <c r="ABS16" s="356"/>
      <c r="ABT16" s="356"/>
      <c r="ABU16" s="356"/>
      <c r="ABV16" s="356"/>
      <c r="ABW16" s="356"/>
      <c r="ABX16" s="356"/>
      <c r="ABY16" s="356"/>
      <c r="ABZ16" s="356"/>
      <c r="ACA16" s="356"/>
      <c r="ACB16" s="356"/>
      <c r="ACC16" s="356"/>
      <c r="ACD16" s="356"/>
      <c r="ACE16" s="356"/>
      <c r="ACF16" s="356"/>
      <c r="ACG16" s="356"/>
      <c r="ACH16" s="356"/>
      <c r="ACI16" s="356"/>
      <c r="ACJ16" s="356"/>
      <c r="ACK16" s="356"/>
      <c r="ACL16" s="356"/>
      <c r="ACM16" s="356"/>
      <c r="ACN16" s="356"/>
      <c r="ACO16" s="356"/>
      <c r="ACP16" s="356"/>
      <c r="ACQ16" s="356"/>
      <c r="ACR16" s="356"/>
      <c r="ACS16" s="356"/>
      <c r="ACT16" s="356"/>
      <c r="ACU16" s="356"/>
      <c r="ACV16" s="356"/>
      <c r="ACW16" s="356"/>
      <c r="ACX16" s="356"/>
      <c r="ACY16" s="356"/>
      <c r="ACZ16" s="356"/>
      <c r="ADA16" s="356"/>
      <c r="ADB16" s="356"/>
      <c r="ADC16" s="356"/>
      <c r="ADD16" s="356"/>
      <c r="ADE16" s="356"/>
      <c r="ADF16" s="356"/>
      <c r="ADG16" s="356"/>
      <c r="ADH16" s="356"/>
      <c r="ADI16" s="356"/>
      <c r="ADJ16" s="356"/>
      <c r="ADK16" s="356"/>
      <c r="ADL16" s="356"/>
      <c r="ADM16" s="356"/>
      <c r="ADN16" s="356"/>
      <c r="ADO16" s="356"/>
      <c r="ADP16" s="356"/>
      <c r="ADQ16" s="356"/>
      <c r="ADR16" s="356"/>
      <c r="ADS16" s="356"/>
      <c r="ADT16" s="356"/>
      <c r="ADU16" s="356"/>
      <c r="ADV16" s="356"/>
      <c r="ADW16" s="356"/>
      <c r="ADX16" s="356"/>
      <c r="ADY16" s="356"/>
      <c r="ADZ16" s="356"/>
      <c r="AEA16" s="356"/>
      <c r="AEB16" s="356"/>
      <c r="AEC16" s="356"/>
      <c r="AED16" s="356"/>
      <c r="AEE16" s="356"/>
      <c r="AEF16" s="356"/>
      <c r="AEG16" s="356"/>
      <c r="AEH16" s="356"/>
      <c r="AEI16" s="356"/>
      <c r="AEJ16" s="356"/>
      <c r="AEK16" s="356"/>
      <c r="AEL16" s="356"/>
      <c r="AEM16" s="356"/>
      <c r="AEN16" s="356"/>
      <c r="AEO16" s="356"/>
      <c r="AEP16" s="356"/>
      <c r="AEQ16" s="356"/>
      <c r="AER16" s="356"/>
      <c r="AES16" s="356"/>
      <c r="AET16" s="356"/>
      <c r="AEU16" s="356"/>
      <c r="AEV16" s="356"/>
      <c r="AEW16" s="356"/>
      <c r="AEX16" s="356"/>
      <c r="AEY16" s="356"/>
      <c r="AEZ16" s="356"/>
      <c r="AFA16" s="356"/>
      <c r="AFB16" s="356"/>
      <c r="AFC16" s="356"/>
      <c r="AFD16" s="356"/>
      <c r="AFE16" s="356"/>
      <c r="AFF16" s="356"/>
      <c r="AFG16" s="356"/>
      <c r="AFH16" s="356"/>
      <c r="AFI16" s="356"/>
      <c r="AFJ16" s="356"/>
      <c r="AFK16" s="356"/>
      <c r="AFL16" s="356"/>
      <c r="AFM16" s="356"/>
      <c r="AFN16" s="356"/>
      <c r="AFO16" s="356"/>
      <c r="AFP16" s="356"/>
      <c r="AFQ16" s="356"/>
      <c r="AFR16" s="356"/>
      <c r="AFS16" s="356"/>
      <c r="AFT16" s="356"/>
      <c r="AFU16" s="356"/>
      <c r="AFV16" s="356"/>
      <c r="AFW16" s="356"/>
      <c r="AFX16" s="356"/>
      <c r="AFY16" s="356"/>
      <c r="AFZ16" s="356"/>
      <c r="AGA16" s="356"/>
      <c r="AGB16" s="356"/>
      <c r="AGC16" s="356"/>
      <c r="AGD16" s="356"/>
      <c r="AGE16" s="356"/>
      <c r="AGF16" s="356"/>
      <c r="AGG16" s="356"/>
      <c r="AGH16" s="356"/>
      <c r="AGI16" s="356"/>
      <c r="AGJ16" s="356"/>
      <c r="AGK16" s="356"/>
      <c r="AGL16" s="356"/>
      <c r="AGM16" s="356"/>
      <c r="AGN16" s="356"/>
      <c r="AGO16" s="356"/>
      <c r="AGP16" s="356"/>
      <c r="AGQ16" s="356"/>
      <c r="AGR16" s="356"/>
      <c r="AGS16" s="356"/>
      <c r="AGT16" s="356"/>
      <c r="AGU16" s="356"/>
      <c r="AGV16" s="356"/>
      <c r="AGW16" s="356"/>
      <c r="AGX16" s="356"/>
      <c r="AGY16" s="356"/>
      <c r="AGZ16" s="356"/>
      <c r="AHA16" s="356"/>
      <c r="AHB16" s="356"/>
      <c r="AHC16" s="356"/>
      <c r="AHD16" s="356"/>
      <c r="AHE16" s="356"/>
      <c r="AHF16" s="356"/>
      <c r="AHG16" s="356"/>
      <c r="AHH16" s="356"/>
      <c r="AHI16" s="356"/>
      <c r="AHJ16" s="356"/>
      <c r="AHK16" s="356"/>
      <c r="AHL16" s="356"/>
      <c r="AHM16" s="356"/>
      <c r="AHN16" s="356"/>
      <c r="AHO16" s="356"/>
      <c r="AHP16" s="356"/>
      <c r="AHQ16" s="356"/>
      <c r="AHR16" s="356"/>
      <c r="AHS16" s="356"/>
      <c r="AHT16" s="356"/>
      <c r="AHU16" s="356"/>
      <c r="AHV16" s="356"/>
      <c r="AHW16" s="356"/>
      <c r="AHX16" s="356"/>
      <c r="AHY16" s="356"/>
      <c r="AHZ16" s="356"/>
      <c r="AIA16" s="356"/>
      <c r="AIB16" s="356"/>
      <c r="AIC16" s="356"/>
      <c r="AID16" s="356"/>
      <c r="AIE16" s="356"/>
      <c r="AIF16" s="356"/>
      <c r="AIG16" s="356"/>
      <c r="AIH16" s="356"/>
      <c r="AII16" s="356"/>
      <c r="AIJ16" s="356"/>
      <c r="AIK16" s="356"/>
      <c r="AIL16" s="356"/>
      <c r="AIM16" s="356"/>
      <c r="AIN16" s="356"/>
      <c r="AIO16" s="356"/>
      <c r="AIP16" s="356"/>
      <c r="AIQ16" s="356"/>
      <c r="AIR16" s="356"/>
      <c r="AIS16" s="356"/>
      <c r="AIT16" s="356"/>
      <c r="AIU16" s="356"/>
      <c r="AIV16" s="356"/>
      <c r="AIW16" s="356"/>
      <c r="AIX16" s="356"/>
      <c r="AIY16" s="356"/>
      <c r="AIZ16" s="356"/>
      <c r="AJA16" s="356"/>
      <c r="AJB16" s="356"/>
      <c r="AJC16" s="356"/>
      <c r="AJD16" s="356"/>
      <c r="AJE16" s="356"/>
      <c r="AJF16" s="356"/>
      <c r="AJG16" s="356"/>
      <c r="AJH16" s="356"/>
      <c r="AJI16" s="356"/>
      <c r="AJJ16" s="356"/>
      <c r="AJK16" s="356"/>
      <c r="AJL16" s="356"/>
      <c r="AJM16" s="356"/>
      <c r="AJN16" s="356"/>
      <c r="AJO16" s="356"/>
      <c r="AJP16" s="356"/>
      <c r="AJQ16" s="356"/>
      <c r="AJR16" s="356"/>
      <c r="AJS16" s="356"/>
      <c r="AJT16" s="356"/>
      <c r="AJU16" s="356"/>
      <c r="AJV16" s="356"/>
      <c r="AJW16" s="356"/>
      <c r="AJX16" s="356"/>
      <c r="AJY16" s="356"/>
      <c r="AJZ16" s="356"/>
      <c r="AKA16" s="356"/>
      <c r="AKB16" s="356"/>
      <c r="AKC16" s="356"/>
      <c r="AKD16" s="356"/>
      <c r="AKE16" s="356"/>
      <c r="AKF16" s="356"/>
      <c r="AKG16" s="356"/>
      <c r="AKH16" s="356"/>
      <c r="AKI16" s="356"/>
      <c r="AKJ16" s="356"/>
      <c r="AKK16" s="356"/>
      <c r="AKL16" s="356"/>
      <c r="AKM16" s="356"/>
      <c r="AKN16" s="356"/>
      <c r="AKO16" s="356"/>
      <c r="AKP16" s="356"/>
      <c r="AKQ16" s="356"/>
      <c r="AKR16" s="356"/>
      <c r="AKS16" s="356"/>
      <c r="AKT16" s="356"/>
      <c r="AKU16" s="356"/>
      <c r="AKV16" s="356"/>
      <c r="AKW16" s="356"/>
      <c r="AKX16" s="356"/>
      <c r="AKY16" s="356"/>
      <c r="AKZ16" s="356"/>
      <c r="ALA16" s="356"/>
      <c r="ALB16" s="356"/>
      <c r="ALC16" s="356"/>
      <c r="ALD16" s="356"/>
      <c r="ALE16" s="356"/>
      <c r="ALF16" s="356"/>
      <c r="ALG16" s="356"/>
      <c r="ALH16" s="356"/>
      <c r="ALI16" s="356"/>
      <c r="ALJ16" s="356"/>
      <c r="ALK16" s="356"/>
      <c r="ALL16" s="356"/>
      <c r="ALM16" s="356"/>
      <c r="ALN16" s="356"/>
      <c r="ALO16" s="356"/>
      <c r="ALP16" s="356"/>
      <c r="ALQ16" s="356"/>
      <c r="ALR16" s="356"/>
      <c r="ALS16" s="356"/>
      <c r="ALT16" s="356"/>
      <c r="ALU16" s="356"/>
      <c r="ALV16" s="356"/>
      <c r="ALW16" s="356"/>
      <c r="ALX16" s="356"/>
      <c r="ALY16" s="356"/>
      <c r="ALZ16" s="356"/>
      <c r="AMA16" s="356"/>
      <c r="AMB16" s="356"/>
    </row>
    <row r="17" spans="1:1016" s="95" customFormat="1" ht="47.25">
      <c r="A17" s="343" t="s">
        <v>24</v>
      </c>
      <c r="B17" s="344" t="s">
        <v>87</v>
      </c>
      <c r="C17" s="635"/>
      <c r="D17" s="635"/>
      <c r="E17" s="635"/>
      <c r="F17" s="635"/>
      <c r="G17" s="635"/>
      <c r="H17" s="638"/>
      <c r="I17" s="34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6"/>
      <c r="BF17" s="356"/>
      <c r="BG17" s="356"/>
      <c r="BH17" s="356"/>
      <c r="BI17" s="356"/>
      <c r="BJ17" s="356"/>
      <c r="BK17" s="356"/>
      <c r="BL17" s="356"/>
      <c r="BM17" s="356"/>
      <c r="BN17" s="356"/>
      <c r="BO17" s="356"/>
      <c r="BP17" s="356"/>
      <c r="BQ17" s="356"/>
      <c r="BR17" s="356"/>
      <c r="BS17" s="356"/>
      <c r="BT17" s="356"/>
      <c r="BU17" s="356"/>
      <c r="BV17" s="356"/>
      <c r="BW17" s="356"/>
      <c r="BX17" s="356"/>
      <c r="BY17" s="356"/>
      <c r="BZ17" s="356"/>
      <c r="CA17" s="356"/>
      <c r="CB17" s="356"/>
      <c r="CC17" s="356"/>
      <c r="CD17" s="356"/>
      <c r="CE17" s="356"/>
      <c r="CF17" s="356"/>
      <c r="CG17" s="356"/>
      <c r="CH17" s="356"/>
      <c r="CI17" s="356"/>
      <c r="CJ17" s="356"/>
      <c r="CK17" s="356"/>
      <c r="CL17" s="356"/>
      <c r="CM17" s="356"/>
      <c r="CN17" s="356"/>
      <c r="CO17" s="356"/>
      <c r="CP17" s="356"/>
      <c r="CQ17" s="356"/>
      <c r="CR17" s="356"/>
      <c r="CS17" s="356"/>
      <c r="CT17" s="356"/>
      <c r="CU17" s="356"/>
      <c r="CV17" s="356"/>
      <c r="CW17" s="356"/>
      <c r="CX17" s="356"/>
      <c r="CY17" s="356"/>
      <c r="CZ17" s="356"/>
      <c r="DA17" s="356"/>
      <c r="DB17" s="356"/>
      <c r="DC17" s="356"/>
      <c r="DD17" s="356"/>
      <c r="DE17" s="356"/>
      <c r="DF17" s="356"/>
      <c r="DG17" s="356"/>
      <c r="DH17" s="356"/>
      <c r="DI17" s="356"/>
      <c r="DJ17" s="356"/>
      <c r="DK17" s="356"/>
      <c r="DL17" s="356"/>
      <c r="DM17" s="356"/>
      <c r="DN17" s="356"/>
      <c r="DO17" s="356"/>
      <c r="DP17" s="356"/>
      <c r="DQ17" s="356"/>
      <c r="DR17" s="356"/>
      <c r="DS17" s="356"/>
      <c r="DT17" s="356"/>
      <c r="DU17" s="356"/>
      <c r="DV17" s="356"/>
      <c r="DW17" s="356"/>
      <c r="DX17" s="356"/>
      <c r="DY17" s="356"/>
      <c r="DZ17" s="356"/>
      <c r="EA17" s="356"/>
      <c r="EB17" s="356"/>
      <c r="EC17" s="356"/>
      <c r="ED17" s="356"/>
      <c r="EE17" s="356"/>
      <c r="EF17" s="356"/>
      <c r="EG17" s="356"/>
      <c r="EH17" s="356"/>
      <c r="EI17" s="356"/>
      <c r="EJ17" s="356"/>
      <c r="EK17" s="356"/>
      <c r="EL17" s="356"/>
      <c r="EM17" s="356"/>
      <c r="EN17" s="356"/>
      <c r="EO17" s="356"/>
      <c r="EP17" s="356"/>
      <c r="EQ17" s="356"/>
      <c r="ER17" s="356"/>
      <c r="ES17" s="356"/>
      <c r="ET17" s="356"/>
      <c r="EU17" s="356"/>
      <c r="EV17" s="356"/>
      <c r="EW17" s="356"/>
      <c r="EX17" s="356"/>
      <c r="EY17" s="356"/>
      <c r="EZ17" s="356"/>
      <c r="FA17" s="356"/>
      <c r="FB17" s="356"/>
      <c r="FC17" s="356"/>
      <c r="FD17" s="356"/>
      <c r="FE17" s="356"/>
      <c r="FF17" s="356"/>
      <c r="FG17" s="356"/>
      <c r="FH17" s="356"/>
      <c r="FI17" s="356"/>
      <c r="FJ17" s="356"/>
      <c r="FK17" s="356"/>
      <c r="FL17" s="356"/>
      <c r="FM17" s="356"/>
      <c r="FN17" s="356"/>
      <c r="FO17" s="356"/>
      <c r="FP17" s="356"/>
      <c r="FQ17" s="356"/>
      <c r="FR17" s="356"/>
      <c r="FS17" s="356"/>
      <c r="FT17" s="356"/>
      <c r="FU17" s="356"/>
      <c r="FV17" s="356"/>
      <c r="FW17" s="356"/>
      <c r="FX17" s="356"/>
      <c r="FY17" s="356"/>
      <c r="FZ17" s="356"/>
      <c r="GA17" s="356"/>
      <c r="GB17" s="356"/>
      <c r="GC17" s="356"/>
      <c r="GD17" s="356"/>
      <c r="GE17" s="356"/>
      <c r="GF17" s="356"/>
      <c r="GG17" s="356"/>
      <c r="GH17" s="356"/>
      <c r="GI17" s="356"/>
      <c r="GJ17" s="356"/>
      <c r="GK17" s="356"/>
      <c r="GL17" s="356"/>
      <c r="GM17" s="356"/>
      <c r="GN17" s="356"/>
      <c r="GO17" s="356"/>
      <c r="GP17" s="356"/>
      <c r="GQ17" s="356"/>
      <c r="GR17" s="356"/>
      <c r="GS17" s="356"/>
      <c r="GT17" s="356"/>
      <c r="GU17" s="356"/>
      <c r="GV17" s="356"/>
      <c r="GW17" s="356"/>
      <c r="GX17" s="356"/>
      <c r="GY17" s="356"/>
      <c r="GZ17" s="356"/>
      <c r="HA17" s="356"/>
      <c r="HB17" s="356"/>
      <c r="HC17" s="356"/>
      <c r="HD17" s="356"/>
      <c r="HE17" s="356"/>
      <c r="HF17" s="356"/>
      <c r="HG17" s="356"/>
      <c r="HH17" s="356"/>
      <c r="HI17" s="356"/>
      <c r="HJ17" s="356"/>
      <c r="HK17" s="356"/>
      <c r="HL17" s="356"/>
      <c r="HM17" s="356"/>
      <c r="HN17" s="356"/>
      <c r="HO17" s="356"/>
      <c r="HP17" s="356"/>
      <c r="HQ17" s="356"/>
      <c r="HR17" s="356"/>
      <c r="HS17" s="356"/>
      <c r="HT17" s="356"/>
      <c r="HU17" s="356"/>
      <c r="HV17" s="356"/>
      <c r="HW17" s="356"/>
      <c r="HX17" s="356"/>
      <c r="HY17" s="356"/>
      <c r="HZ17" s="356"/>
      <c r="IA17" s="356"/>
      <c r="IB17" s="356"/>
      <c r="IC17" s="356"/>
      <c r="ID17" s="356"/>
      <c r="IE17" s="356"/>
      <c r="IF17" s="356"/>
      <c r="IG17" s="356"/>
      <c r="IH17" s="356"/>
      <c r="II17" s="356"/>
      <c r="IJ17" s="356"/>
      <c r="IK17" s="356"/>
      <c r="IL17" s="356"/>
      <c r="IM17" s="356"/>
      <c r="IN17" s="356"/>
      <c r="IO17" s="356"/>
      <c r="IP17" s="356"/>
      <c r="IQ17" s="356"/>
      <c r="IR17" s="356"/>
      <c r="IS17" s="356"/>
      <c r="IT17" s="356"/>
      <c r="IU17" s="356"/>
      <c r="IV17" s="356"/>
      <c r="IW17" s="356"/>
      <c r="IX17" s="356"/>
      <c r="IY17" s="356"/>
      <c r="IZ17" s="356"/>
      <c r="JA17" s="356"/>
      <c r="JB17" s="356"/>
      <c r="JC17" s="356"/>
      <c r="JD17" s="356"/>
      <c r="JE17" s="356"/>
      <c r="JF17" s="356"/>
      <c r="JG17" s="356"/>
      <c r="JH17" s="356"/>
      <c r="JI17" s="356"/>
      <c r="JJ17" s="356"/>
      <c r="JK17" s="356"/>
      <c r="JL17" s="356"/>
      <c r="JM17" s="356"/>
      <c r="JN17" s="356"/>
      <c r="JO17" s="356"/>
      <c r="JP17" s="356"/>
      <c r="JQ17" s="356"/>
      <c r="JR17" s="356"/>
      <c r="JS17" s="356"/>
      <c r="JT17" s="356"/>
      <c r="JU17" s="356"/>
      <c r="JV17" s="356"/>
      <c r="JW17" s="356"/>
      <c r="JX17" s="356"/>
      <c r="JY17" s="356"/>
      <c r="JZ17" s="356"/>
      <c r="KA17" s="356"/>
      <c r="KB17" s="356"/>
      <c r="KC17" s="356"/>
      <c r="KD17" s="356"/>
      <c r="KE17" s="356"/>
      <c r="KF17" s="356"/>
      <c r="KG17" s="356"/>
      <c r="KH17" s="356"/>
      <c r="KI17" s="356"/>
      <c r="KJ17" s="356"/>
      <c r="KK17" s="356"/>
      <c r="KL17" s="356"/>
      <c r="KM17" s="356"/>
      <c r="KN17" s="356"/>
      <c r="KO17" s="356"/>
      <c r="KP17" s="356"/>
      <c r="KQ17" s="356"/>
      <c r="KR17" s="356"/>
      <c r="KS17" s="356"/>
      <c r="KT17" s="356"/>
      <c r="KU17" s="356"/>
      <c r="KV17" s="356"/>
      <c r="KW17" s="356"/>
      <c r="KX17" s="356"/>
      <c r="KY17" s="356"/>
      <c r="KZ17" s="356"/>
      <c r="LA17" s="356"/>
      <c r="LB17" s="356"/>
      <c r="LC17" s="356"/>
      <c r="LD17" s="356"/>
      <c r="LE17" s="356"/>
      <c r="LF17" s="356"/>
      <c r="LG17" s="356"/>
      <c r="LH17" s="356"/>
      <c r="LI17" s="356"/>
      <c r="LJ17" s="356"/>
      <c r="LK17" s="356"/>
      <c r="LL17" s="356"/>
      <c r="LM17" s="356"/>
      <c r="LN17" s="356"/>
      <c r="LO17" s="356"/>
      <c r="LP17" s="356"/>
      <c r="LQ17" s="356"/>
      <c r="LR17" s="356"/>
      <c r="LS17" s="356"/>
      <c r="LT17" s="356"/>
      <c r="LU17" s="356"/>
      <c r="LV17" s="356"/>
      <c r="LW17" s="356"/>
      <c r="LX17" s="356"/>
      <c r="LY17" s="356"/>
      <c r="LZ17" s="356"/>
      <c r="MA17" s="356"/>
      <c r="MB17" s="356"/>
      <c r="MC17" s="356"/>
      <c r="MD17" s="356"/>
      <c r="ME17" s="356"/>
      <c r="MF17" s="356"/>
      <c r="MG17" s="356"/>
      <c r="MH17" s="356"/>
      <c r="MI17" s="356"/>
      <c r="MJ17" s="356"/>
      <c r="MK17" s="356"/>
      <c r="ML17" s="356"/>
      <c r="MM17" s="356"/>
      <c r="MN17" s="356"/>
      <c r="MO17" s="356"/>
      <c r="MP17" s="356"/>
      <c r="MQ17" s="356"/>
      <c r="MR17" s="356"/>
      <c r="MS17" s="356"/>
      <c r="MT17" s="356"/>
      <c r="MU17" s="356"/>
      <c r="MV17" s="356"/>
      <c r="MW17" s="356"/>
      <c r="MX17" s="356"/>
      <c r="MY17" s="356"/>
      <c r="MZ17" s="356"/>
      <c r="NA17" s="356"/>
      <c r="NB17" s="356"/>
      <c r="NC17" s="356"/>
      <c r="ND17" s="356"/>
      <c r="NE17" s="356"/>
      <c r="NF17" s="356"/>
      <c r="NG17" s="356"/>
      <c r="NH17" s="356"/>
      <c r="NI17" s="356"/>
      <c r="NJ17" s="356"/>
      <c r="NK17" s="356"/>
      <c r="NL17" s="356"/>
      <c r="NM17" s="356"/>
      <c r="NN17" s="356"/>
      <c r="NO17" s="356"/>
      <c r="NP17" s="356"/>
      <c r="NQ17" s="356"/>
      <c r="NR17" s="356"/>
      <c r="NS17" s="356"/>
      <c r="NT17" s="356"/>
      <c r="NU17" s="356"/>
      <c r="NV17" s="356"/>
      <c r="NW17" s="356"/>
      <c r="NX17" s="356"/>
      <c r="NY17" s="356"/>
      <c r="NZ17" s="356"/>
      <c r="OA17" s="356"/>
      <c r="OB17" s="356"/>
      <c r="OC17" s="356"/>
      <c r="OD17" s="356"/>
      <c r="OE17" s="356"/>
      <c r="OF17" s="356"/>
      <c r="OG17" s="356"/>
      <c r="OH17" s="356"/>
      <c r="OI17" s="356"/>
      <c r="OJ17" s="356"/>
      <c r="OK17" s="356"/>
      <c r="OL17" s="356"/>
      <c r="OM17" s="356"/>
      <c r="ON17" s="356"/>
      <c r="OO17" s="356"/>
      <c r="OP17" s="356"/>
      <c r="OQ17" s="356"/>
      <c r="OR17" s="356"/>
      <c r="OS17" s="356"/>
      <c r="OT17" s="356"/>
      <c r="OU17" s="356"/>
      <c r="OV17" s="356"/>
      <c r="OW17" s="356"/>
      <c r="OX17" s="356"/>
      <c r="OY17" s="356"/>
      <c r="OZ17" s="356"/>
      <c r="PA17" s="356"/>
      <c r="PB17" s="356"/>
      <c r="PC17" s="356"/>
      <c r="PD17" s="356"/>
      <c r="PE17" s="356"/>
      <c r="PF17" s="356"/>
      <c r="PG17" s="356"/>
      <c r="PH17" s="356"/>
      <c r="PI17" s="356"/>
      <c r="PJ17" s="356"/>
      <c r="PK17" s="356"/>
      <c r="PL17" s="356"/>
      <c r="PM17" s="356"/>
      <c r="PN17" s="356"/>
      <c r="PO17" s="356"/>
      <c r="PP17" s="356"/>
      <c r="PQ17" s="356"/>
      <c r="PR17" s="356"/>
      <c r="PS17" s="356"/>
      <c r="PT17" s="356"/>
      <c r="PU17" s="356"/>
      <c r="PV17" s="356"/>
      <c r="PW17" s="356"/>
      <c r="PX17" s="356"/>
      <c r="PY17" s="356"/>
      <c r="PZ17" s="356"/>
      <c r="QA17" s="356"/>
      <c r="QB17" s="356"/>
      <c r="QC17" s="356"/>
      <c r="QD17" s="356"/>
      <c r="QE17" s="356"/>
      <c r="QF17" s="356"/>
      <c r="QG17" s="356"/>
      <c r="QH17" s="356"/>
      <c r="QI17" s="356"/>
      <c r="QJ17" s="356"/>
      <c r="QK17" s="356"/>
      <c r="QL17" s="356"/>
      <c r="QM17" s="356"/>
      <c r="QN17" s="356"/>
      <c r="QO17" s="356"/>
      <c r="QP17" s="356"/>
      <c r="QQ17" s="356"/>
      <c r="QR17" s="356"/>
      <c r="QS17" s="356"/>
      <c r="QT17" s="356"/>
      <c r="QU17" s="356"/>
      <c r="QV17" s="356"/>
      <c r="QW17" s="356"/>
      <c r="QX17" s="356"/>
      <c r="QY17" s="356"/>
      <c r="QZ17" s="356"/>
      <c r="RA17" s="356"/>
      <c r="RB17" s="356"/>
      <c r="RC17" s="356"/>
      <c r="RD17" s="356"/>
      <c r="RE17" s="356"/>
      <c r="RF17" s="356"/>
      <c r="RG17" s="356"/>
      <c r="RH17" s="356"/>
      <c r="RI17" s="356"/>
      <c r="RJ17" s="356"/>
      <c r="RK17" s="356"/>
      <c r="RL17" s="356"/>
      <c r="RM17" s="356"/>
      <c r="RN17" s="356"/>
      <c r="RO17" s="356"/>
      <c r="RP17" s="356"/>
      <c r="RQ17" s="356"/>
      <c r="RR17" s="356"/>
      <c r="RS17" s="356"/>
      <c r="RT17" s="356"/>
      <c r="RU17" s="356"/>
      <c r="RV17" s="356"/>
      <c r="RW17" s="356"/>
      <c r="RX17" s="356"/>
      <c r="RY17" s="356"/>
      <c r="RZ17" s="356"/>
      <c r="SA17" s="356"/>
      <c r="SB17" s="356"/>
      <c r="SC17" s="356"/>
      <c r="SD17" s="356"/>
      <c r="SE17" s="356"/>
      <c r="SF17" s="356"/>
      <c r="SG17" s="356"/>
      <c r="SH17" s="356"/>
      <c r="SI17" s="356"/>
      <c r="SJ17" s="356"/>
      <c r="SK17" s="356"/>
      <c r="SL17" s="356"/>
      <c r="SM17" s="356"/>
      <c r="SN17" s="356"/>
      <c r="SO17" s="356"/>
      <c r="SP17" s="356"/>
      <c r="SQ17" s="356"/>
      <c r="SR17" s="356"/>
      <c r="SS17" s="356"/>
      <c r="ST17" s="356"/>
      <c r="SU17" s="356"/>
      <c r="SV17" s="356"/>
      <c r="SW17" s="356"/>
      <c r="SX17" s="356"/>
      <c r="SY17" s="356"/>
      <c r="SZ17" s="356"/>
      <c r="TA17" s="356"/>
      <c r="TB17" s="356"/>
      <c r="TC17" s="356"/>
      <c r="TD17" s="356"/>
      <c r="TE17" s="356"/>
      <c r="TF17" s="356"/>
      <c r="TG17" s="356"/>
      <c r="TH17" s="356"/>
      <c r="TI17" s="356"/>
      <c r="TJ17" s="356"/>
      <c r="TK17" s="356"/>
      <c r="TL17" s="356"/>
      <c r="TM17" s="356"/>
      <c r="TN17" s="356"/>
      <c r="TO17" s="356"/>
      <c r="TP17" s="356"/>
      <c r="TQ17" s="356"/>
      <c r="TR17" s="356"/>
      <c r="TS17" s="356"/>
      <c r="TT17" s="356"/>
      <c r="TU17" s="356"/>
      <c r="TV17" s="356"/>
      <c r="TW17" s="356"/>
      <c r="TX17" s="356"/>
      <c r="TY17" s="356"/>
      <c r="TZ17" s="356"/>
      <c r="UA17" s="356"/>
      <c r="UB17" s="356"/>
      <c r="UC17" s="356"/>
      <c r="UD17" s="356"/>
      <c r="UE17" s="356"/>
      <c r="UF17" s="356"/>
      <c r="UG17" s="356"/>
      <c r="UH17" s="356"/>
      <c r="UI17" s="356"/>
      <c r="UJ17" s="356"/>
      <c r="UK17" s="356"/>
      <c r="UL17" s="356"/>
      <c r="UM17" s="356"/>
      <c r="UN17" s="356"/>
      <c r="UO17" s="356"/>
      <c r="UP17" s="356"/>
      <c r="UQ17" s="356"/>
      <c r="UR17" s="356"/>
      <c r="US17" s="356"/>
      <c r="UT17" s="356"/>
      <c r="UU17" s="356"/>
      <c r="UV17" s="356"/>
      <c r="UW17" s="356"/>
      <c r="UX17" s="356"/>
      <c r="UY17" s="356"/>
      <c r="UZ17" s="356"/>
      <c r="VA17" s="356"/>
      <c r="VB17" s="356"/>
      <c r="VC17" s="356"/>
      <c r="VD17" s="356"/>
      <c r="VE17" s="356"/>
      <c r="VF17" s="356"/>
      <c r="VG17" s="356"/>
      <c r="VH17" s="356"/>
      <c r="VI17" s="356"/>
      <c r="VJ17" s="356"/>
      <c r="VK17" s="356"/>
      <c r="VL17" s="356"/>
      <c r="VM17" s="356"/>
      <c r="VN17" s="356"/>
      <c r="VO17" s="356"/>
      <c r="VP17" s="356"/>
      <c r="VQ17" s="356"/>
      <c r="VR17" s="356"/>
      <c r="VS17" s="356"/>
      <c r="VT17" s="356"/>
      <c r="VU17" s="356"/>
      <c r="VV17" s="356"/>
      <c r="VW17" s="356"/>
      <c r="VX17" s="356"/>
      <c r="VY17" s="356"/>
      <c r="VZ17" s="356"/>
      <c r="WA17" s="356"/>
      <c r="WB17" s="356"/>
      <c r="WC17" s="356"/>
      <c r="WD17" s="356"/>
      <c r="WE17" s="356"/>
      <c r="WF17" s="356"/>
      <c r="WG17" s="356"/>
      <c r="WH17" s="356"/>
      <c r="WI17" s="356"/>
      <c r="WJ17" s="356"/>
      <c r="WK17" s="356"/>
      <c r="WL17" s="356"/>
      <c r="WM17" s="356"/>
      <c r="WN17" s="356"/>
      <c r="WO17" s="356"/>
      <c r="WP17" s="356"/>
      <c r="WQ17" s="356"/>
      <c r="WR17" s="356"/>
      <c r="WS17" s="356"/>
      <c r="WT17" s="356"/>
      <c r="WU17" s="356"/>
      <c r="WV17" s="356"/>
      <c r="WW17" s="356"/>
      <c r="WX17" s="356"/>
      <c r="WY17" s="356"/>
      <c r="WZ17" s="356"/>
      <c r="XA17" s="356"/>
      <c r="XB17" s="356"/>
      <c r="XC17" s="356"/>
      <c r="XD17" s="356"/>
      <c r="XE17" s="356"/>
      <c r="XF17" s="356"/>
      <c r="XG17" s="356"/>
      <c r="XH17" s="356"/>
      <c r="XI17" s="356"/>
      <c r="XJ17" s="356"/>
      <c r="XK17" s="356"/>
      <c r="XL17" s="356"/>
      <c r="XM17" s="356"/>
      <c r="XN17" s="356"/>
      <c r="XO17" s="356"/>
      <c r="XP17" s="356"/>
      <c r="XQ17" s="356"/>
      <c r="XR17" s="356"/>
      <c r="XS17" s="356"/>
      <c r="XT17" s="356"/>
      <c r="XU17" s="356"/>
      <c r="XV17" s="356"/>
      <c r="XW17" s="356"/>
      <c r="XX17" s="356"/>
      <c r="XY17" s="356"/>
      <c r="XZ17" s="356"/>
      <c r="YA17" s="356"/>
      <c r="YB17" s="356"/>
      <c r="YC17" s="356"/>
      <c r="YD17" s="356"/>
      <c r="YE17" s="356"/>
      <c r="YF17" s="356"/>
      <c r="YG17" s="356"/>
      <c r="YH17" s="356"/>
      <c r="YI17" s="356"/>
      <c r="YJ17" s="356"/>
      <c r="YK17" s="356"/>
      <c r="YL17" s="356"/>
      <c r="YM17" s="356"/>
      <c r="YN17" s="356"/>
      <c r="YO17" s="356"/>
      <c r="YP17" s="356"/>
      <c r="YQ17" s="356"/>
      <c r="YR17" s="356"/>
      <c r="YS17" s="356"/>
      <c r="YT17" s="356"/>
      <c r="YU17" s="356"/>
      <c r="YV17" s="356"/>
      <c r="YW17" s="356"/>
      <c r="YX17" s="356"/>
      <c r="YY17" s="356"/>
      <c r="YZ17" s="356"/>
      <c r="ZA17" s="356"/>
      <c r="ZB17" s="356"/>
      <c r="ZC17" s="356"/>
      <c r="ZD17" s="356"/>
      <c r="ZE17" s="356"/>
      <c r="ZF17" s="356"/>
      <c r="ZG17" s="356"/>
      <c r="ZH17" s="356"/>
      <c r="ZI17" s="356"/>
      <c r="ZJ17" s="356"/>
      <c r="ZK17" s="356"/>
      <c r="ZL17" s="356"/>
      <c r="ZM17" s="356"/>
      <c r="ZN17" s="356"/>
      <c r="ZO17" s="356"/>
      <c r="ZP17" s="356"/>
      <c r="ZQ17" s="356"/>
      <c r="ZR17" s="356"/>
      <c r="ZS17" s="356"/>
      <c r="ZT17" s="356"/>
      <c r="ZU17" s="356"/>
      <c r="ZV17" s="356"/>
      <c r="ZW17" s="356"/>
      <c r="ZX17" s="356"/>
      <c r="ZY17" s="356"/>
      <c r="ZZ17" s="356"/>
      <c r="AAA17" s="356"/>
      <c r="AAB17" s="356"/>
      <c r="AAC17" s="356"/>
      <c r="AAD17" s="356"/>
      <c r="AAE17" s="356"/>
      <c r="AAF17" s="356"/>
      <c r="AAG17" s="356"/>
      <c r="AAH17" s="356"/>
      <c r="AAI17" s="356"/>
      <c r="AAJ17" s="356"/>
      <c r="AAK17" s="356"/>
      <c r="AAL17" s="356"/>
      <c r="AAM17" s="356"/>
      <c r="AAN17" s="356"/>
      <c r="AAO17" s="356"/>
      <c r="AAP17" s="356"/>
      <c r="AAQ17" s="356"/>
      <c r="AAR17" s="356"/>
      <c r="AAS17" s="356"/>
      <c r="AAT17" s="356"/>
      <c r="AAU17" s="356"/>
      <c r="AAV17" s="356"/>
      <c r="AAW17" s="356"/>
      <c r="AAX17" s="356"/>
      <c r="AAY17" s="356"/>
      <c r="AAZ17" s="356"/>
      <c r="ABA17" s="356"/>
      <c r="ABB17" s="356"/>
      <c r="ABC17" s="356"/>
      <c r="ABD17" s="356"/>
      <c r="ABE17" s="356"/>
      <c r="ABF17" s="356"/>
      <c r="ABG17" s="356"/>
      <c r="ABH17" s="356"/>
      <c r="ABI17" s="356"/>
      <c r="ABJ17" s="356"/>
      <c r="ABK17" s="356"/>
      <c r="ABL17" s="356"/>
      <c r="ABM17" s="356"/>
      <c r="ABN17" s="356"/>
      <c r="ABO17" s="356"/>
      <c r="ABP17" s="356"/>
      <c r="ABQ17" s="356"/>
      <c r="ABR17" s="356"/>
      <c r="ABS17" s="356"/>
      <c r="ABT17" s="356"/>
      <c r="ABU17" s="356"/>
      <c r="ABV17" s="356"/>
      <c r="ABW17" s="356"/>
      <c r="ABX17" s="356"/>
      <c r="ABY17" s="356"/>
      <c r="ABZ17" s="356"/>
      <c r="ACA17" s="356"/>
      <c r="ACB17" s="356"/>
      <c r="ACC17" s="356"/>
      <c r="ACD17" s="356"/>
      <c r="ACE17" s="356"/>
      <c r="ACF17" s="356"/>
      <c r="ACG17" s="356"/>
      <c r="ACH17" s="356"/>
      <c r="ACI17" s="356"/>
      <c r="ACJ17" s="356"/>
      <c r="ACK17" s="356"/>
      <c r="ACL17" s="356"/>
      <c r="ACM17" s="356"/>
      <c r="ACN17" s="356"/>
      <c r="ACO17" s="356"/>
      <c r="ACP17" s="356"/>
      <c r="ACQ17" s="356"/>
      <c r="ACR17" s="356"/>
      <c r="ACS17" s="356"/>
      <c r="ACT17" s="356"/>
      <c r="ACU17" s="356"/>
      <c r="ACV17" s="356"/>
      <c r="ACW17" s="356"/>
      <c r="ACX17" s="356"/>
      <c r="ACY17" s="356"/>
      <c r="ACZ17" s="356"/>
      <c r="ADA17" s="356"/>
      <c r="ADB17" s="356"/>
      <c r="ADC17" s="356"/>
      <c r="ADD17" s="356"/>
      <c r="ADE17" s="356"/>
      <c r="ADF17" s="356"/>
      <c r="ADG17" s="356"/>
      <c r="ADH17" s="356"/>
      <c r="ADI17" s="356"/>
      <c r="ADJ17" s="356"/>
      <c r="ADK17" s="356"/>
      <c r="ADL17" s="356"/>
      <c r="ADM17" s="356"/>
      <c r="ADN17" s="356"/>
      <c r="ADO17" s="356"/>
      <c r="ADP17" s="356"/>
      <c r="ADQ17" s="356"/>
      <c r="ADR17" s="356"/>
      <c r="ADS17" s="356"/>
      <c r="ADT17" s="356"/>
      <c r="ADU17" s="356"/>
      <c r="ADV17" s="356"/>
      <c r="ADW17" s="356"/>
      <c r="ADX17" s="356"/>
      <c r="ADY17" s="356"/>
      <c r="ADZ17" s="356"/>
      <c r="AEA17" s="356"/>
      <c r="AEB17" s="356"/>
      <c r="AEC17" s="356"/>
      <c r="AED17" s="356"/>
      <c r="AEE17" s="356"/>
      <c r="AEF17" s="356"/>
      <c r="AEG17" s="356"/>
      <c r="AEH17" s="356"/>
      <c r="AEI17" s="356"/>
      <c r="AEJ17" s="356"/>
      <c r="AEK17" s="356"/>
      <c r="AEL17" s="356"/>
      <c r="AEM17" s="356"/>
      <c r="AEN17" s="356"/>
      <c r="AEO17" s="356"/>
      <c r="AEP17" s="356"/>
      <c r="AEQ17" s="356"/>
      <c r="AER17" s="356"/>
      <c r="AES17" s="356"/>
      <c r="AET17" s="356"/>
      <c r="AEU17" s="356"/>
      <c r="AEV17" s="356"/>
      <c r="AEW17" s="356"/>
      <c r="AEX17" s="356"/>
      <c r="AEY17" s="356"/>
      <c r="AEZ17" s="356"/>
      <c r="AFA17" s="356"/>
      <c r="AFB17" s="356"/>
      <c r="AFC17" s="356"/>
      <c r="AFD17" s="356"/>
      <c r="AFE17" s="356"/>
      <c r="AFF17" s="356"/>
      <c r="AFG17" s="356"/>
      <c r="AFH17" s="356"/>
      <c r="AFI17" s="356"/>
      <c r="AFJ17" s="356"/>
      <c r="AFK17" s="356"/>
      <c r="AFL17" s="356"/>
      <c r="AFM17" s="356"/>
      <c r="AFN17" s="356"/>
      <c r="AFO17" s="356"/>
      <c r="AFP17" s="356"/>
      <c r="AFQ17" s="356"/>
      <c r="AFR17" s="356"/>
      <c r="AFS17" s="356"/>
      <c r="AFT17" s="356"/>
      <c r="AFU17" s="356"/>
      <c r="AFV17" s="356"/>
      <c r="AFW17" s="356"/>
      <c r="AFX17" s="356"/>
      <c r="AFY17" s="356"/>
      <c r="AFZ17" s="356"/>
      <c r="AGA17" s="356"/>
      <c r="AGB17" s="356"/>
      <c r="AGC17" s="356"/>
      <c r="AGD17" s="356"/>
      <c r="AGE17" s="356"/>
      <c r="AGF17" s="356"/>
      <c r="AGG17" s="356"/>
      <c r="AGH17" s="356"/>
      <c r="AGI17" s="356"/>
      <c r="AGJ17" s="356"/>
      <c r="AGK17" s="356"/>
      <c r="AGL17" s="356"/>
      <c r="AGM17" s="356"/>
      <c r="AGN17" s="356"/>
      <c r="AGO17" s="356"/>
      <c r="AGP17" s="356"/>
      <c r="AGQ17" s="356"/>
      <c r="AGR17" s="356"/>
      <c r="AGS17" s="356"/>
      <c r="AGT17" s="356"/>
      <c r="AGU17" s="356"/>
      <c r="AGV17" s="356"/>
      <c r="AGW17" s="356"/>
      <c r="AGX17" s="356"/>
      <c r="AGY17" s="356"/>
      <c r="AGZ17" s="356"/>
      <c r="AHA17" s="356"/>
      <c r="AHB17" s="356"/>
      <c r="AHC17" s="356"/>
      <c r="AHD17" s="356"/>
      <c r="AHE17" s="356"/>
      <c r="AHF17" s="356"/>
      <c r="AHG17" s="356"/>
      <c r="AHH17" s="356"/>
      <c r="AHI17" s="356"/>
      <c r="AHJ17" s="356"/>
      <c r="AHK17" s="356"/>
      <c r="AHL17" s="356"/>
      <c r="AHM17" s="356"/>
      <c r="AHN17" s="356"/>
      <c r="AHO17" s="356"/>
      <c r="AHP17" s="356"/>
      <c r="AHQ17" s="356"/>
      <c r="AHR17" s="356"/>
      <c r="AHS17" s="356"/>
      <c r="AHT17" s="356"/>
      <c r="AHU17" s="356"/>
      <c r="AHV17" s="356"/>
      <c r="AHW17" s="356"/>
      <c r="AHX17" s="356"/>
      <c r="AHY17" s="356"/>
      <c r="AHZ17" s="356"/>
      <c r="AIA17" s="356"/>
      <c r="AIB17" s="356"/>
      <c r="AIC17" s="356"/>
      <c r="AID17" s="356"/>
      <c r="AIE17" s="356"/>
      <c r="AIF17" s="356"/>
      <c r="AIG17" s="356"/>
      <c r="AIH17" s="356"/>
      <c r="AII17" s="356"/>
      <c r="AIJ17" s="356"/>
      <c r="AIK17" s="356"/>
      <c r="AIL17" s="356"/>
      <c r="AIM17" s="356"/>
      <c r="AIN17" s="356"/>
      <c r="AIO17" s="356"/>
      <c r="AIP17" s="356"/>
      <c r="AIQ17" s="356"/>
      <c r="AIR17" s="356"/>
      <c r="AIS17" s="356"/>
      <c r="AIT17" s="356"/>
      <c r="AIU17" s="356"/>
      <c r="AIV17" s="356"/>
      <c r="AIW17" s="356"/>
      <c r="AIX17" s="356"/>
      <c r="AIY17" s="356"/>
      <c r="AIZ17" s="356"/>
      <c r="AJA17" s="356"/>
      <c r="AJB17" s="356"/>
      <c r="AJC17" s="356"/>
      <c r="AJD17" s="356"/>
      <c r="AJE17" s="356"/>
      <c r="AJF17" s="356"/>
      <c r="AJG17" s="356"/>
      <c r="AJH17" s="356"/>
      <c r="AJI17" s="356"/>
      <c r="AJJ17" s="356"/>
      <c r="AJK17" s="356"/>
      <c r="AJL17" s="356"/>
      <c r="AJM17" s="356"/>
      <c r="AJN17" s="356"/>
      <c r="AJO17" s="356"/>
      <c r="AJP17" s="356"/>
      <c r="AJQ17" s="356"/>
      <c r="AJR17" s="356"/>
      <c r="AJS17" s="356"/>
      <c r="AJT17" s="356"/>
      <c r="AJU17" s="356"/>
      <c r="AJV17" s="356"/>
      <c r="AJW17" s="356"/>
      <c r="AJX17" s="356"/>
      <c r="AJY17" s="356"/>
      <c r="AJZ17" s="356"/>
      <c r="AKA17" s="356"/>
      <c r="AKB17" s="356"/>
      <c r="AKC17" s="356"/>
      <c r="AKD17" s="356"/>
      <c r="AKE17" s="356"/>
      <c r="AKF17" s="356"/>
      <c r="AKG17" s="356"/>
      <c r="AKH17" s="356"/>
      <c r="AKI17" s="356"/>
      <c r="AKJ17" s="356"/>
      <c r="AKK17" s="356"/>
      <c r="AKL17" s="356"/>
      <c r="AKM17" s="356"/>
      <c r="AKN17" s="356"/>
      <c r="AKO17" s="356"/>
      <c r="AKP17" s="356"/>
      <c r="AKQ17" s="356"/>
      <c r="AKR17" s="356"/>
      <c r="AKS17" s="356"/>
      <c r="AKT17" s="356"/>
      <c r="AKU17" s="356"/>
      <c r="AKV17" s="356"/>
      <c r="AKW17" s="356"/>
      <c r="AKX17" s="356"/>
      <c r="AKY17" s="356"/>
      <c r="AKZ17" s="356"/>
      <c r="ALA17" s="356"/>
      <c r="ALB17" s="356"/>
      <c r="ALC17" s="356"/>
      <c r="ALD17" s="356"/>
      <c r="ALE17" s="356"/>
      <c r="ALF17" s="356"/>
      <c r="ALG17" s="356"/>
      <c r="ALH17" s="356"/>
      <c r="ALI17" s="356"/>
      <c r="ALJ17" s="356"/>
      <c r="ALK17" s="356"/>
      <c r="ALL17" s="356"/>
      <c r="ALM17" s="356"/>
      <c r="ALN17" s="356"/>
      <c r="ALO17" s="356"/>
      <c r="ALP17" s="356"/>
      <c r="ALQ17" s="356"/>
      <c r="ALR17" s="356"/>
      <c r="ALS17" s="356"/>
      <c r="ALT17" s="356"/>
      <c r="ALU17" s="356"/>
      <c r="ALV17" s="356"/>
      <c r="ALW17" s="356"/>
      <c r="ALX17" s="356"/>
      <c r="ALY17" s="356"/>
      <c r="ALZ17" s="356"/>
      <c r="AMA17" s="356"/>
      <c r="AMB17" s="356"/>
    </row>
    <row r="18" spans="1:1016" s="95" customFormat="1" ht="15.75">
      <c r="A18" s="347">
        <v>1</v>
      </c>
      <c r="B18" s="240" t="s">
        <v>1949</v>
      </c>
      <c r="C18" s="633">
        <v>44936791</v>
      </c>
      <c r="D18" s="635"/>
      <c r="E18" s="649">
        <v>99604854.049999997</v>
      </c>
      <c r="F18" s="633">
        <v>785995</v>
      </c>
      <c r="G18" s="649">
        <v>-32173424</v>
      </c>
      <c r="H18" s="640">
        <f>SUM(C18:G18)</f>
        <v>113154216.05000001</v>
      </c>
      <c r="I18" s="346" t="s">
        <v>1946</v>
      </c>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6"/>
      <c r="BF18" s="356"/>
      <c r="BG18" s="356"/>
      <c r="BH18" s="356"/>
      <c r="BI18" s="356"/>
      <c r="BJ18" s="356"/>
      <c r="BK18" s="356"/>
      <c r="BL18" s="356"/>
      <c r="BM18" s="356"/>
      <c r="BN18" s="356"/>
      <c r="BO18" s="356"/>
      <c r="BP18" s="356"/>
      <c r="BQ18" s="356"/>
      <c r="BR18" s="356"/>
      <c r="BS18" s="356"/>
      <c r="BT18" s="356"/>
      <c r="BU18" s="356"/>
      <c r="BV18" s="356"/>
      <c r="BW18" s="356"/>
      <c r="BX18" s="356"/>
      <c r="BY18" s="356"/>
      <c r="BZ18" s="356"/>
      <c r="CA18" s="356"/>
      <c r="CB18" s="356"/>
      <c r="CC18" s="356"/>
      <c r="CD18" s="356"/>
      <c r="CE18" s="356"/>
      <c r="CF18" s="356"/>
      <c r="CG18" s="356"/>
      <c r="CH18" s="356"/>
      <c r="CI18" s="356"/>
      <c r="CJ18" s="356"/>
      <c r="CK18" s="356"/>
      <c r="CL18" s="356"/>
      <c r="CM18" s="356"/>
      <c r="CN18" s="356"/>
      <c r="CO18" s="356"/>
      <c r="CP18" s="356"/>
      <c r="CQ18" s="356"/>
      <c r="CR18" s="356"/>
      <c r="CS18" s="356"/>
      <c r="CT18" s="356"/>
      <c r="CU18" s="356"/>
      <c r="CV18" s="356"/>
      <c r="CW18" s="356"/>
      <c r="CX18" s="356"/>
      <c r="CY18" s="356"/>
      <c r="CZ18" s="356"/>
      <c r="DA18" s="356"/>
      <c r="DB18" s="356"/>
      <c r="DC18" s="356"/>
      <c r="DD18" s="356"/>
      <c r="DE18" s="356"/>
      <c r="DF18" s="356"/>
      <c r="DG18" s="356"/>
      <c r="DH18" s="356"/>
      <c r="DI18" s="356"/>
      <c r="DJ18" s="356"/>
      <c r="DK18" s="356"/>
      <c r="DL18" s="356"/>
      <c r="DM18" s="356"/>
      <c r="DN18" s="356"/>
      <c r="DO18" s="356"/>
      <c r="DP18" s="356"/>
      <c r="DQ18" s="356"/>
      <c r="DR18" s="356"/>
      <c r="DS18" s="356"/>
      <c r="DT18" s="356"/>
      <c r="DU18" s="356"/>
      <c r="DV18" s="356"/>
      <c r="DW18" s="356"/>
      <c r="DX18" s="356"/>
      <c r="DY18" s="356"/>
      <c r="DZ18" s="356"/>
      <c r="EA18" s="356"/>
      <c r="EB18" s="356"/>
      <c r="EC18" s="356"/>
      <c r="ED18" s="356"/>
      <c r="EE18" s="356"/>
      <c r="EF18" s="356"/>
      <c r="EG18" s="356"/>
      <c r="EH18" s="356"/>
      <c r="EI18" s="356"/>
      <c r="EJ18" s="356"/>
      <c r="EK18" s="356"/>
      <c r="EL18" s="356"/>
      <c r="EM18" s="356"/>
      <c r="EN18" s="356"/>
      <c r="EO18" s="356"/>
      <c r="EP18" s="356"/>
      <c r="EQ18" s="356"/>
      <c r="ER18" s="356"/>
      <c r="ES18" s="356"/>
      <c r="ET18" s="356"/>
      <c r="EU18" s="356"/>
      <c r="EV18" s="356"/>
      <c r="EW18" s="356"/>
      <c r="EX18" s="356"/>
      <c r="EY18" s="356"/>
      <c r="EZ18" s="356"/>
      <c r="FA18" s="356"/>
      <c r="FB18" s="356"/>
      <c r="FC18" s="356"/>
      <c r="FD18" s="356"/>
      <c r="FE18" s="356"/>
      <c r="FF18" s="356"/>
      <c r="FG18" s="356"/>
      <c r="FH18" s="356"/>
      <c r="FI18" s="356"/>
      <c r="FJ18" s="356"/>
      <c r="FK18" s="356"/>
      <c r="FL18" s="356"/>
      <c r="FM18" s="356"/>
      <c r="FN18" s="356"/>
      <c r="FO18" s="356"/>
      <c r="FP18" s="356"/>
      <c r="FQ18" s="356"/>
      <c r="FR18" s="356"/>
      <c r="FS18" s="356"/>
      <c r="FT18" s="356"/>
      <c r="FU18" s="356"/>
      <c r="FV18" s="356"/>
      <c r="FW18" s="356"/>
      <c r="FX18" s="356"/>
      <c r="FY18" s="356"/>
      <c r="FZ18" s="356"/>
      <c r="GA18" s="356"/>
      <c r="GB18" s="356"/>
      <c r="GC18" s="356"/>
      <c r="GD18" s="356"/>
      <c r="GE18" s="356"/>
      <c r="GF18" s="356"/>
      <c r="GG18" s="356"/>
      <c r="GH18" s="356"/>
      <c r="GI18" s="356"/>
      <c r="GJ18" s="356"/>
      <c r="GK18" s="356"/>
      <c r="GL18" s="356"/>
      <c r="GM18" s="356"/>
      <c r="GN18" s="356"/>
      <c r="GO18" s="356"/>
      <c r="GP18" s="356"/>
      <c r="GQ18" s="356"/>
      <c r="GR18" s="356"/>
      <c r="GS18" s="356"/>
      <c r="GT18" s="356"/>
      <c r="GU18" s="356"/>
      <c r="GV18" s="356"/>
      <c r="GW18" s="356"/>
      <c r="GX18" s="356"/>
      <c r="GY18" s="356"/>
      <c r="GZ18" s="356"/>
      <c r="HA18" s="356"/>
      <c r="HB18" s="356"/>
      <c r="HC18" s="356"/>
      <c r="HD18" s="356"/>
      <c r="HE18" s="356"/>
      <c r="HF18" s="356"/>
      <c r="HG18" s="356"/>
      <c r="HH18" s="356"/>
      <c r="HI18" s="356"/>
      <c r="HJ18" s="356"/>
      <c r="HK18" s="356"/>
      <c r="HL18" s="356"/>
      <c r="HM18" s="356"/>
      <c r="HN18" s="356"/>
      <c r="HO18" s="356"/>
      <c r="HP18" s="356"/>
      <c r="HQ18" s="356"/>
      <c r="HR18" s="356"/>
      <c r="HS18" s="356"/>
      <c r="HT18" s="356"/>
      <c r="HU18" s="356"/>
      <c r="HV18" s="356"/>
      <c r="HW18" s="356"/>
      <c r="HX18" s="356"/>
      <c r="HY18" s="356"/>
      <c r="HZ18" s="356"/>
      <c r="IA18" s="356"/>
      <c r="IB18" s="356"/>
      <c r="IC18" s="356"/>
      <c r="ID18" s="356"/>
      <c r="IE18" s="356"/>
      <c r="IF18" s="356"/>
      <c r="IG18" s="356"/>
      <c r="IH18" s="356"/>
      <c r="II18" s="356"/>
      <c r="IJ18" s="356"/>
      <c r="IK18" s="356"/>
      <c r="IL18" s="356"/>
      <c r="IM18" s="356"/>
      <c r="IN18" s="356"/>
      <c r="IO18" s="356"/>
      <c r="IP18" s="356"/>
      <c r="IQ18" s="356"/>
      <c r="IR18" s="356"/>
      <c r="IS18" s="356"/>
      <c r="IT18" s="356"/>
      <c r="IU18" s="356"/>
      <c r="IV18" s="356"/>
      <c r="IW18" s="356"/>
      <c r="IX18" s="356"/>
      <c r="IY18" s="356"/>
      <c r="IZ18" s="356"/>
      <c r="JA18" s="356"/>
      <c r="JB18" s="356"/>
      <c r="JC18" s="356"/>
      <c r="JD18" s="356"/>
      <c r="JE18" s="356"/>
      <c r="JF18" s="356"/>
      <c r="JG18" s="356"/>
      <c r="JH18" s="356"/>
      <c r="JI18" s="356"/>
      <c r="JJ18" s="356"/>
      <c r="JK18" s="356"/>
      <c r="JL18" s="356"/>
      <c r="JM18" s="356"/>
      <c r="JN18" s="356"/>
      <c r="JO18" s="356"/>
      <c r="JP18" s="356"/>
      <c r="JQ18" s="356"/>
      <c r="JR18" s="356"/>
      <c r="JS18" s="356"/>
      <c r="JT18" s="356"/>
      <c r="JU18" s="356"/>
      <c r="JV18" s="356"/>
      <c r="JW18" s="356"/>
      <c r="JX18" s="356"/>
      <c r="JY18" s="356"/>
      <c r="JZ18" s="356"/>
      <c r="KA18" s="356"/>
      <c r="KB18" s="356"/>
      <c r="KC18" s="356"/>
      <c r="KD18" s="356"/>
      <c r="KE18" s="356"/>
      <c r="KF18" s="356"/>
      <c r="KG18" s="356"/>
      <c r="KH18" s="356"/>
      <c r="KI18" s="356"/>
      <c r="KJ18" s="356"/>
      <c r="KK18" s="356"/>
      <c r="KL18" s="356"/>
      <c r="KM18" s="356"/>
      <c r="KN18" s="356"/>
      <c r="KO18" s="356"/>
      <c r="KP18" s="356"/>
      <c r="KQ18" s="356"/>
      <c r="KR18" s="356"/>
      <c r="KS18" s="356"/>
      <c r="KT18" s="356"/>
      <c r="KU18" s="356"/>
      <c r="KV18" s="356"/>
      <c r="KW18" s="356"/>
      <c r="KX18" s="356"/>
      <c r="KY18" s="356"/>
      <c r="KZ18" s="356"/>
      <c r="LA18" s="356"/>
      <c r="LB18" s="356"/>
      <c r="LC18" s="356"/>
      <c r="LD18" s="356"/>
      <c r="LE18" s="356"/>
      <c r="LF18" s="356"/>
      <c r="LG18" s="356"/>
      <c r="LH18" s="356"/>
      <c r="LI18" s="356"/>
      <c r="LJ18" s="356"/>
      <c r="LK18" s="356"/>
      <c r="LL18" s="356"/>
      <c r="LM18" s="356"/>
      <c r="LN18" s="356"/>
      <c r="LO18" s="356"/>
      <c r="LP18" s="356"/>
      <c r="LQ18" s="356"/>
      <c r="LR18" s="356"/>
      <c r="LS18" s="356"/>
      <c r="LT18" s="356"/>
      <c r="LU18" s="356"/>
      <c r="LV18" s="356"/>
      <c r="LW18" s="356"/>
      <c r="LX18" s="356"/>
      <c r="LY18" s="356"/>
      <c r="LZ18" s="356"/>
      <c r="MA18" s="356"/>
      <c r="MB18" s="356"/>
      <c r="MC18" s="356"/>
      <c r="MD18" s="356"/>
      <c r="ME18" s="356"/>
      <c r="MF18" s="356"/>
      <c r="MG18" s="356"/>
      <c r="MH18" s="356"/>
      <c r="MI18" s="356"/>
      <c r="MJ18" s="356"/>
      <c r="MK18" s="356"/>
      <c r="ML18" s="356"/>
      <c r="MM18" s="356"/>
      <c r="MN18" s="356"/>
      <c r="MO18" s="356"/>
      <c r="MP18" s="356"/>
      <c r="MQ18" s="356"/>
      <c r="MR18" s="356"/>
      <c r="MS18" s="356"/>
      <c r="MT18" s="356"/>
      <c r="MU18" s="356"/>
      <c r="MV18" s="356"/>
      <c r="MW18" s="356"/>
      <c r="MX18" s="356"/>
      <c r="MY18" s="356"/>
      <c r="MZ18" s="356"/>
      <c r="NA18" s="356"/>
      <c r="NB18" s="356"/>
      <c r="NC18" s="356"/>
      <c r="ND18" s="356"/>
      <c r="NE18" s="356"/>
      <c r="NF18" s="356"/>
      <c r="NG18" s="356"/>
      <c r="NH18" s="356"/>
      <c r="NI18" s="356"/>
      <c r="NJ18" s="356"/>
      <c r="NK18" s="356"/>
      <c r="NL18" s="356"/>
      <c r="NM18" s="356"/>
      <c r="NN18" s="356"/>
      <c r="NO18" s="356"/>
      <c r="NP18" s="356"/>
      <c r="NQ18" s="356"/>
      <c r="NR18" s="356"/>
      <c r="NS18" s="356"/>
      <c r="NT18" s="356"/>
      <c r="NU18" s="356"/>
      <c r="NV18" s="356"/>
      <c r="NW18" s="356"/>
      <c r="NX18" s="356"/>
      <c r="NY18" s="356"/>
      <c r="NZ18" s="356"/>
      <c r="OA18" s="356"/>
      <c r="OB18" s="356"/>
      <c r="OC18" s="356"/>
      <c r="OD18" s="356"/>
      <c r="OE18" s="356"/>
      <c r="OF18" s="356"/>
      <c r="OG18" s="356"/>
      <c r="OH18" s="356"/>
      <c r="OI18" s="356"/>
      <c r="OJ18" s="356"/>
      <c r="OK18" s="356"/>
      <c r="OL18" s="356"/>
      <c r="OM18" s="356"/>
      <c r="ON18" s="356"/>
      <c r="OO18" s="356"/>
      <c r="OP18" s="356"/>
      <c r="OQ18" s="356"/>
      <c r="OR18" s="356"/>
      <c r="OS18" s="356"/>
      <c r="OT18" s="356"/>
      <c r="OU18" s="356"/>
      <c r="OV18" s="356"/>
      <c r="OW18" s="356"/>
      <c r="OX18" s="356"/>
      <c r="OY18" s="356"/>
      <c r="OZ18" s="356"/>
      <c r="PA18" s="356"/>
      <c r="PB18" s="356"/>
      <c r="PC18" s="356"/>
      <c r="PD18" s="356"/>
      <c r="PE18" s="356"/>
      <c r="PF18" s="356"/>
      <c r="PG18" s="356"/>
      <c r="PH18" s="356"/>
      <c r="PI18" s="356"/>
      <c r="PJ18" s="356"/>
      <c r="PK18" s="356"/>
      <c r="PL18" s="356"/>
      <c r="PM18" s="356"/>
      <c r="PN18" s="356"/>
      <c r="PO18" s="356"/>
      <c r="PP18" s="356"/>
      <c r="PQ18" s="356"/>
      <c r="PR18" s="356"/>
      <c r="PS18" s="356"/>
      <c r="PT18" s="356"/>
      <c r="PU18" s="356"/>
      <c r="PV18" s="356"/>
      <c r="PW18" s="356"/>
      <c r="PX18" s="356"/>
      <c r="PY18" s="356"/>
      <c r="PZ18" s="356"/>
      <c r="QA18" s="356"/>
      <c r="QB18" s="356"/>
      <c r="QC18" s="356"/>
      <c r="QD18" s="356"/>
      <c r="QE18" s="356"/>
      <c r="QF18" s="356"/>
      <c r="QG18" s="356"/>
      <c r="QH18" s="356"/>
      <c r="QI18" s="356"/>
      <c r="QJ18" s="356"/>
      <c r="QK18" s="356"/>
      <c r="QL18" s="356"/>
      <c r="QM18" s="356"/>
      <c r="QN18" s="356"/>
      <c r="QO18" s="356"/>
      <c r="QP18" s="356"/>
      <c r="QQ18" s="356"/>
      <c r="QR18" s="356"/>
      <c r="QS18" s="356"/>
      <c r="QT18" s="356"/>
      <c r="QU18" s="356"/>
      <c r="QV18" s="356"/>
      <c r="QW18" s="356"/>
      <c r="QX18" s="356"/>
      <c r="QY18" s="356"/>
      <c r="QZ18" s="356"/>
      <c r="RA18" s="356"/>
      <c r="RB18" s="356"/>
      <c r="RC18" s="356"/>
      <c r="RD18" s="356"/>
      <c r="RE18" s="356"/>
      <c r="RF18" s="356"/>
      <c r="RG18" s="356"/>
      <c r="RH18" s="356"/>
      <c r="RI18" s="356"/>
      <c r="RJ18" s="356"/>
      <c r="RK18" s="356"/>
      <c r="RL18" s="356"/>
      <c r="RM18" s="356"/>
      <c r="RN18" s="356"/>
      <c r="RO18" s="356"/>
      <c r="RP18" s="356"/>
      <c r="RQ18" s="356"/>
      <c r="RR18" s="356"/>
      <c r="RS18" s="356"/>
      <c r="RT18" s="356"/>
      <c r="RU18" s="356"/>
      <c r="RV18" s="356"/>
      <c r="RW18" s="356"/>
      <c r="RX18" s="356"/>
      <c r="RY18" s="356"/>
      <c r="RZ18" s="356"/>
      <c r="SA18" s="356"/>
      <c r="SB18" s="356"/>
      <c r="SC18" s="356"/>
      <c r="SD18" s="356"/>
      <c r="SE18" s="356"/>
      <c r="SF18" s="356"/>
      <c r="SG18" s="356"/>
      <c r="SH18" s="356"/>
      <c r="SI18" s="356"/>
      <c r="SJ18" s="356"/>
      <c r="SK18" s="356"/>
      <c r="SL18" s="356"/>
      <c r="SM18" s="356"/>
      <c r="SN18" s="356"/>
      <c r="SO18" s="356"/>
      <c r="SP18" s="356"/>
      <c r="SQ18" s="356"/>
      <c r="SR18" s="356"/>
      <c r="SS18" s="356"/>
      <c r="ST18" s="356"/>
      <c r="SU18" s="356"/>
      <c r="SV18" s="356"/>
      <c r="SW18" s="356"/>
      <c r="SX18" s="356"/>
      <c r="SY18" s="356"/>
      <c r="SZ18" s="356"/>
      <c r="TA18" s="356"/>
      <c r="TB18" s="356"/>
      <c r="TC18" s="356"/>
      <c r="TD18" s="356"/>
      <c r="TE18" s="356"/>
      <c r="TF18" s="356"/>
      <c r="TG18" s="356"/>
      <c r="TH18" s="356"/>
      <c r="TI18" s="356"/>
      <c r="TJ18" s="356"/>
      <c r="TK18" s="356"/>
      <c r="TL18" s="356"/>
      <c r="TM18" s="356"/>
      <c r="TN18" s="356"/>
      <c r="TO18" s="356"/>
      <c r="TP18" s="356"/>
      <c r="TQ18" s="356"/>
      <c r="TR18" s="356"/>
      <c r="TS18" s="356"/>
      <c r="TT18" s="356"/>
      <c r="TU18" s="356"/>
      <c r="TV18" s="356"/>
      <c r="TW18" s="356"/>
      <c r="TX18" s="356"/>
      <c r="TY18" s="356"/>
      <c r="TZ18" s="356"/>
      <c r="UA18" s="356"/>
      <c r="UB18" s="356"/>
      <c r="UC18" s="356"/>
      <c r="UD18" s="356"/>
      <c r="UE18" s="356"/>
      <c r="UF18" s="356"/>
      <c r="UG18" s="356"/>
      <c r="UH18" s="356"/>
      <c r="UI18" s="356"/>
      <c r="UJ18" s="356"/>
      <c r="UK18" s="356"/>
      <c r="UL18" s="356"/>
      <c r="UM18" s="356"/>
      <c r="UN18" s="356"/>
      <c r="UO18" s="356"/>
      <c r="UP18" s="356"/>
      <c r="UQ18" s="356"/>
      <c r="UR18" s="356"/>
      <c r="US18" s="356"/>
      <c r="UT18" s="356"/>
      <c r="UU18" s="356"/>
      <c r="UV18" s="356"/>
      <c r="UW18" s="356"/>
      <c r="UX18" s="356"/>
      <c r="UY18" s="356"/>
      <c r="UZ18" s="356"/>
      <c r="VA18" s="356"/>
      <c r="VB18" s="356"/>
      <c r="VC18" s="356"/>
      <c r="VD18" s="356"/>
      <c r="VE18" s="356"/>
      <c r="VF18" s="356"/>
      <c r="VG18" s="356"/>
      <c r="VH18" s="356"/>
      <c r="VI18" s="356"/>
      <c r="VJ18" s="356"/>
      <c r="VK18" s="356"/>
      <c r="VL18" s="356"/>
      <c r="VM18" s="356"/>
      <c r="VN18" s="356"/>
      <c r="VO18" s="356"/>
      <c r="VP18" s="356"/>
      <c r="VQ18" s="356"/>
      <c r="VR18" s="356"/>
      <c r="VS18" s="356"/>
      <c r="VT18" s="356"/>
      <c r="VU18" s="356"/>
      <c r="VV18" s="356"/>
      <c r="VW18" s="356"/>
      <c r="VX18" s="356"/>
      <c r="VY18" s="356"/>
      <c r="VZ18" s="356"/>
      <c r="WA18" s="356"/>
      <c r="WB18" s="356"/>
      <c r="WC18" s="356"/>
      <c r="WD18" s="356"/>
      <c r="WE18" s="356"/>
      <c r="WF18" s="356"/>
      <c r="WG18" s="356"/>
      <c r="WH18" s="356"/>
      <c r="WI18" s="356"/>
      <c r="WJ18" s="356"/>
      <c r="WK18" s="356"/>
      <c r="WL18" s="356"/>
      <c r="WM18" s="356"/>
      <c r="WN18" s="356"/>
      <c r="WO18" s="356"/>
      <c r="WP18" s="356"/>
      <c r="WQ18" s="356"/>
      <c r="WR18" s="356"/>
      <c r="WS18" s="356"/>
      <c r="WT18" s="356"/>
      <c r="WU18" s="356"/>
      <c r="WV18" s="356"/>
      <c r="WW18" s="356"/>
      <c r="WX18" s="356"/>
      <c r="WY18" s="356"/>
      <c r="WZ18" s="356"/>
      <c r="XA18" s="356"/>
      <c r="XB18" s="356"/>
      <c r="XC18" s="356"/>
      <c r="XD18" s="356"/>
      <c r="XE18" s="356"/>
      <c r="XF18" s="356"/>
      <c r="XG18" s="356"/>
      <c r="XH18" s="356"/>
      <c r="XI18" s="356"/>
      <c r="XJ18" s="356"/>
      <c r="XK18" s="356"/>
      <c r="XL18" s="356"/>
      <c r="XM18" s="356"/>
      <c r="XN18" s="356"/>
      <c r="XO18" s="356"/>
      <c r="XP18" s="356"/>
      <c r="XQ18" s="356"/>
      <c r="XR18" s="356"/>
      <c r="XS18" s="356"/>
      <c r="XT18" s="356"/>
      <c r="XU18" s="356"/>
      <c r="XV18" s="356"/>
      <c r="XW18" s="356"/>
      <c r="XX18" s="356"/>
      <c r="XY18" s="356"/>
      <c r="XZ18" s="356"/>
      <c r="YA18" s="356"/>
      <c r="YB18" s="356"/>
      <c r="YC18" s="356"/>
      <c r="YD18" s="356"/>
      <c r="YE18" s="356"/>
      <c r="YF18" s="356"/>
      <c r="YG18" s="356"/>
      <c r="YH18" s="356"/>
      <c r="YI18" s="356"/>
      <c r="YJ18" s="356"/>
      <c r="YK18" s="356"/>
      <c r="YL18" s="356"/>
      <c r="YM18" s="356"/>
      <c r="YN18" s="356"/>
      <c r="YO18" s="356"/>
      <c r="YP18" s="356"/>
      <c r="YQ18" s="356"/>
      <c r="YR18" s="356"/>
      <c r="YS18" s="356"/>
      <c r="YT18" s="356"/>
      <c r="YU18" s="356"/>
      <c r="YV18" s="356"/>
      <c r="YW18" s="356"/>
      <c r="YX18" s="356"/>
      <c r="YY18" s="356"/>
      <c r="YZ18" s="356"/>
      <c r="ZA18" s="356"/>
      <c r="ZB18" s="356"/>
      <c r="ZC18" s="356"/>
      <c r="ZD18" s="356"/>
      <c r="ZE18" s="356"/>
      <c r="ZF18" s="356"/>
      <c r="ZG18" s="356"/>
      <c r="ZH18" s="356"/>
      <c r="ZI18" s="356"/>
      <c r="ZJ18" s="356"/>
      <c r="ZK18" s="356"/>
      <c r="ZL18" s="356"/>
      <c r="ZM18" s="356"/>
      <c r="ZN18" s="356"/>
      <c r="ZO18" s="356"/>
      <c r="ZP18" s="356"/>
      <c r="ZQ18" s="356"/>
      <c r="ZR18" s="356"/>
      <c r="ZS18" s="356"/>
      <c r="ZT18" s="356"/>
      <c r="ZU18" s="356"/>
      <c r="ZV18" s="356"/>
      <c r="ZW18" s="356"/>
      <c r="ZX18" s="356"/>
      <c r="ZY18" s="356"/>
      <c r="ZZ18" s="356"/>
      <c r="AAA18" s="356"/>
      <c r="AAB18" s="356"/>
      <c r="AAC18" s="356"/>
      <c r="AAD18" s="356"/>
      <c r="AAE18" s="356"/>
      <c r="AAF18" s="356"/>
      <c r="AAG18" s="356"/>
      <c r="AAH18" s="356"/>
      <c r="AAI18" s="356"/>
      <c r="AAJ18" s="356"/>
      <c r="AAK18" s="356"/>
      <c r="AAL18" s="356"/>
      <c r="AAM18" s="356"/>
      <c r="AAN18" s="356"/>
      <c r="AAO18" s="356"/>
      <c r="AAP18" s="356"/>
      <c r="AAQ18" s="356"/>
      <c r="AAR18" s="356"/>
      <c r="AAS18" s="356"/>
      <c r="AAT18" s="356"/>
      <c r="AAU18" s="356"/>
      <c r="AAV18" s="356"/>
      <c r="AAW18" s="356"/>
      <c r="AAX18" s="356"/>
      <c r="AAY18" s="356"/>
      <c r="AAZ18" s="356"/>
      <c r="ABA18" s="356"/>
      <c r="ABB18" s="356"/>
      <c r="ABC18" s="356"/>
      <c r="ABD18" s="356"/>
      <c r="ABE18" s="356"/>
      <c r="ABF18" s="356"/>
      <c r="ABG18" s="356"/>
      <c r="ABH18" s="356"/>
      <c r="ABI18" s="356"/>
      <c r="ABJ18" s="356"/>
      <c r="ABK18" s="356"/>
      <c r="ABL18" s="356"/>
      <c r="ABM18" s="356"/>
      <c r="ABN18" s="356"/>
      <c r="ABO18" s="356"/>
      <c r="ABP18" s="356"/>
      <c r="ABQ18" s="356"/>
      <c r="ABR18" s="356"/>
      <c r="ABS18" s="356"/>
      <c r="ABT18" s="356"/>
      <c r="ABU18" s="356"/>
      <c r="ABV18" s="356"/>
      <c r="ABW18" s="356"/>
      <c r="ABX18" s="356"/>
      <c r="ABY18" s="356"/>
      <c r="ABZ18" s="356"/>
      <c r="ACA18" s="356"/>
      <c r="ACB18" s="356"/>
      <c r="ACC18" s="356"/>
      <c r="ACD18" s="356"/>
      <c r="ACE18" s="356"/>
      <c r="ACF18" s="356"/>
      <c r="ACG18" s="356"/>
      <c r="ACH18" s="356"/>
      <c r="ACI18" s="356"/>
      <c r="ACJ18" s="356"/>
      <c r="ACK18" s="356"/>
      <c r="ACL18" s="356"/>
      <c r="ACM18" s="356"/>
      <c r="ACN18" s="356"/>
      <c r="ACO18" s="356"/>
      <c r="ACP18" s="356"/>
      <c r="ACQ18" s="356"/>
      <c r="ACR18" s="356"/>
      <c r="ACS18" s="356"/>
      <c r="ACT18" s="356"/>
      <c r="ACU18" s="356"/>
      <c r="ACV18" s="356"/>
      <c r="ACW18" s="356"/>
      <c r="ACX18" s="356"/>
      <c r="ACY18" s="356"/>
      <c r="ACZ18" s="356"/>
      <c r="ADA18" s="356"/>
      <c r="ADB18" s="356"/>
      <c r="ADC18" s="356"/>
      <c r="ADD18" s="356"/>
      <c r="ADE18" s="356"/>
      <c r="ADF18" s="356"/>
      <c r="ADG18" s="356"/>
      <c r="ADH18" s="356"/>
      <c r="ADI18" s="356"/>
      <c r="ADJ18" s="356"/>
      <c r="ADK18" s="356"/>
      <c r="ADL18" s="356"/>
      <c r="ADM18" s="356"/>
      <c r="ADN18" s="356"/>
      <c r="ADO18" s="356"/>
      <c r="ADP18" s="356"/>
      <c r="ADQ18" s="356"/>
      <c r="ADR18" s="356"/>
      <c r="ADS18" s="356"/>
      <c r="ADT18" s="356"/>
      <c r="ADU18" s="356"/>
      <c r="ADV18" s="356"/>
      <c r="ADW18" s="356"/>
      <c r="ADX18" s="356"/>
      <c r="ADY18" s="356"/>
      <c r="ADZ18" s="356"/>
      <c r="AEA18" s="356"/>
      <c r="AEB18" s="356"/>
      <c r="AEC18" s="356"/>
      <c r="AED18" s="356"/>
      <c r="AEE18" s="356"/>
      <c r="AEF18" s="356"/>
      <c r="AEG18" s="356"/>
      <c r="AEH18" s="356"/>
      <c r="AEI18" s="356"/>
      <c r="AEJ18" s="356"/>
      <c r="AEK18" s="356"/>
      <c r="AEL18" s="356"/>
      <c r="AEM18" s="356"/>
      <c r="AEN18" s="356"/>
      <c r="AEO18" s="356"/>
      <c r="AEP18" s="356"/>
      <c r="AEQ18" s="356"/>
      <c r="AER18" s="356"/>
      <c r="AES18" s="356"/>
      <c r="AET18" s="356"/>
      <c r="AEU18" s="356"/>
      <c r="AEV18" s="356"/>
      <c r="AEW18" s="356"/>
      <c r="AEX18" s="356"/>
      <c r="AEY18" s="356"/>
      <c r="AEZ18" s="356"/>
      <c r="AFA18" s="356"/>
      <c r="AFB18" s="356"/>
      <c r="AFC18" s="356"/>
      <c r="AFD18" s="356"/>
      <c r="AFE18" s="356"/>
      <c r="AFF18" s="356"/>
      <c r="AFG18" s="356"/>
      <c r="AFH18" s="356"/>
      <c r="AFI18" s="356"/>
      <c r="AFJ18" s="356"/>
      <c r="AFK18" s="356"/>
      <c r="AFL18" s="356"/>
      <c r="AFM18" s="356"/>
      <c r="AFN18" s="356"/>
      <c r="AFO18" s="356"/>
      <c r="AFP18" s="356"/>
      <c r="AFQ18" s="356"/>
      <c r="AFR18" s="356"/>
      <c r="AFS18" s="356"/>
      <c r="AFT18" s="356"/>
      <c r="AFU18" s="356"/>
      <c r="AFV18" s="356"/>
      <c r="AFW18" s="356"/>
      <c r="AFX18" s="356"/>
      <c r="AFY18" s="356"/>
      <c r="AFZ18" s="356"/>
      <c r="AGA18" s="356"/>
      <c r="AGB18" s="356"/>
      <c r="AGC18" s="356"/>
      <c r="AGD18" s="356"/>
      <c r="AGE18" s="356"/>
      <c r="AGF18" s="356"/>
      <c r="AGG18" s="356"/>
      <c r="AGH18" s="356"/>
      <c r="AGI18" s="356"/>
      <c r="AGJ18" s="356"/>
      <c r="AGK18" s="356"/>
      <c r="AGL18" s="356"/>
      <c r="AGM18" s="356"/>
      <c r="AGN18" s="356"/>
      <c r="AGO18" s="356"/>
      <c r="AGP18" s="356"/>
      <c r="AGQ18" s="356"/>
      <c r="AGR18" s="356"/>
      <c r="AGS18" s="356"/>
      <c r="AGT18" s="356"/>
      <c r="AGU18" s="356"/>
      <c r="AGV18" s="356"/>
      <c r="AGW18" s="356"/>
      <c r="AGX18" s="356"/>
      <c r="AGY18" s="356"/>
      <c r="AGZ18" s="356"/>
      <c r="AHA18" s="356"/>
      <c r="AHB18" s="356"/>
      <c r="AHC18" s="356"/>
      <c r="AHD18" s="356"/>
      <c r="AHE18" s="356"/>
      <c r="AHF18" s="356"/>
      <c r="AHG18" s="356"/>
      <c r="AHH18" s="356"/>
      <c r="AHI18" s="356"/>
      <c r="AHJ18" s="356"/>
      <c r="AHK18" s="356"/>
      <c r="AHL18" s="356"/>
      <c r="AHM18" s="356"/>
      <c r="AHN18" s="356"/>
      <c r="AHO18" s="356"/>
      <c r="AHP18" s="356"/>
      <c r="AHQ18" s="356"/>
      <c r="AHR18" s="356"/>
      <c r="AHS18" s="356"/>
      <c r="AHT18" s="356"/>
      <c r="AHU18" s="356"/>
      <c r="AHV18" s="356"/>
      <c r="AHW18" s="356"/>
      <c r="AHX18" s="356"/>
      <c r="AHY18" s="356"/>
      <c r="AHZ18" s="356"/>
      <c r="AIA18" s="356"/>
      <c r="AIB18" s="356"/>
      <c r="AIC18" s="356"/>
      <c r="AID18" s="356"/>
      <c r="AIE18" s="356"/>
      <c r="AIF18" s="356"/>
      <c r="AIG18" s="356"/>
      <c r="AIH18" s="356"/>
      <c r="AII18" s="356"/>
      <c r="AIJ18" s="356"/>
      <c r="AIK18" s="356"/>
      <c r="AIL18" s="356"/>
      <c r="AIM18" s="356"/>
      <c r="AIN18" s="356"/>
      <c r="AIO18" s="356"/>
      <c r="AIP18" s="356"/>
      <c r="AIQ18" s="356"/>
      <c r="AIR18" s="356"/>
      <c r="AIS18" s="356"/>
      <c r="AIT18" s="356"/>
      <c r="AIU18" s="356"/>
      <c r="AIV18" s="356"/>
      <c r="AIW18" s="356"/>
      <c r="AIX18" s="356"/>
      <c r="AIY18" s="356"/>
      <c r="AIZ18" s="356"/>
      <c r="AJA18" s="356"/>
      <c r="AJB18" s="356"/>
      <c r="AJC18" s="356"/>
      <c r="AJD18" s="356"/>
      <c r="AJE18" s="356"/>
      <c r="AJF18" s="356"/>
      <c r="AJG18" s="356"/>
      <c r="AJH18" s="356"/>
      <c r="AJI18" s="356"/>
      <c r="AJJ18" s="356"/>
      <c r="AJK18" s="356"/>
      <c r="AJL18" s="356"/>
      <c r="AJM18" s="356"/>
      <c r="AJN18" s="356"/>
      <c r="AJO18" s="356"/>
      <c r="AJP18" s="356"/>
      <c r="AJQ18" s="356"/>
      <c r="AJR18" s="356"/>
      <c r="AJS18" s="356"/>
      <c r="AJT18" s="356"/>
      <c r="AJU18" s="356"/>
      <c r="AJV18" s="356"/>
      <c r="AJW18" s="356"/>
      <c r="AJX18" s="356"/>
      <c r="AJY18" s="356"/>
      <c r="AJZ18" s="356"/>
      <c r="AKA18" s="356"/>
      <c r="AKB18" s="356"/>
      <c r="AKC18" s="356"/>
      <c r="AKD18" s="356"/>
      <c r="AKE18" s="356"/>
      <c r="AKF18" s="356"/>
      <c r="AKG18" s="356"/>
      <c r="AKH18" s="356"/>
      <c r="AKI18" s="356"/>
      <c r="AKJ18" s="356"/>
      <c r="AKK18" s="356"/>
      <c r="AKL18" s="356"/>
      <c r="AKM18" s="356"/>
      <c r="AKN18" s="356"/>
      <c r="AKO18" s="356"/>
      <c r="AKP18" s="356"/>
      <c r="AKQ18" s="356"/>
      <c r="AKR18" s="356"/>
      <c r="AKS18" s="356"/>
      <c r="AKT18" s="356"/>
      <c r="AKU18" s="356"/>
      <c r="AKV18" s="356"/>
      <c r="AKW18" s="356"/>
      <c r="AKX18" s="356"/>
      <c r="AKY18" s="356"/>
      <c r="AKZ18" s="356"/>
      <c r="ALA18" s="356"/>
      <c r="ALB18" s="356"/>
      <c r="ALC18" s="356"/>
      <c r="ALD18" s="356"/>
      <c r="ALE18" s="356"/>
      <c r="ALF18" s="356"/>
      <c r="ALG18" s="356"/>
      <c r="ALH18" s="356"/>
      <c r="ALI18" s="356"/>
      <c r="ALJ18" s="356"/>
      <c r="ALK18" s="356"/>
      <c r="ALL18" s="356"/>
      <c r="ALM18" s="356"/>
      <c r="ALN18" s="356"/>
      <c r="ALO18" s="356"/>
      <c r="ALP18" s="356"/>
      <c r="ALQ18" s="356"/>
      <c r="ALR18" s="356"/>
      <c r="ALS18" s="356"/>
      <c r="ALT18" s="356"/>
      <c r="ALU18" s="356"/>
      <c r="ALV18" s="356"/>
      <c r="ALW18" s="356"/>
      <c r="ALX18" s="356"/>
      <c r="ALY18" s="356"/>
      <c r="ALZ18" s="356"/>
      <c r="AMA18" s="356"/>
      <c r="AMB18" s="356"/>
    </row>
    <row r="19" spans="1:1016" s="355" customFormat="1" ht="15.75">
      <c r="A19" s="347">
        <v>2</v>
      </c>
      <c r="B19" s="240"/>
      <c r="C19" s="635"/>
      <c r="D19" s="635"/>
      <c r="E19" s="635"/>
      <c r="F19" s="635"/>
      <c r="G19" s="635"/>
      <c r="H19" s="636"/>
      <c r="I19" s="346"/>
    </row>
    <row r="20" spans="1:1016" s="95" customFormat="1" ht="15.75">
      <c r="A20" s="347">
        <v>3</v>
      </c>
      <c r="B20" s="240"/>
      <c r="C20" s="635"/>
      <c r="D20" s="635"/>
      <c r="E20" s="635"/>
      <c r="F20" s="635"/>
      <c r="G20" s="635"/>
      <c r="H20" s="636"/>
      <c r="I20" s="346"/>
      <c r="J20" s="356"/>
      <c r="K20" s="356"/>
      <c r="L20" s="356"/>
      <c r="M20" s="356"/>
      <c r="N20" s="356"/>
      <c r="O20" s="356"/>
      <c r="P20" s="356"/>
      <c r="Q20" s="356"/>
      <c r="R20" s="356"/>
      <c r="S20" s="356"/>
      <c r="T20" s="356"/>
      <c r="U20" s="356"/>
      <c r="V20" s="356"/>
      <c r="W20" s="356"/>
      <c r="X20" s="356"/>
      <c r="Y20" s="356"/>
      <c r="Z20" s="356"/>
      <c r="AA20" s="356"/>
      <c r="AB20" s="356"/>
      <c r="AC20" s="356"/>
      <c r="AD20" s="356"/>
      <c r="AE20" s="356"/>
      <c r="AF20" s="356"/>
      <c r="AG20" s="356"/>
      <c r="AH20" s="356"/>
      <c r="AI20" s="356"/>
      <c r="AJ20" s="356"/>
      <c r="AK20" s="356"/>
      <c r="AL20" s="356"/>
      <c r="AM20" s="356"/>
      <c r="AN20" s="356"/>
      <c r="AO20" s="356"/>
      <c r="AP20" s="356"/>
      <c r="AQ20" s="356"/>
      <c r="AR20" s="356"/>
      <c r="AS20" s="356"/>
      <c r="AT20" s="356"/>
      <c r="AU20" s="356"/>
      <c r="AV20" s="356"/>
      <c r="AW20" s="356"/>
      <c r="AX20" s="356"/>
      <c r="AY20" s="356"/>
      <c r="AZ20" s="356"/>
      <c r="BA20" s="356"/>
      <c r="BB20" s="356"/>
      <c r="BC20" s="356"/>
      <c r="BD20" s="356"/>
      <c r="BE20" s="356"/>
      <c r="BF20" s="356"/>
      <c r="BG20" s="356"/>
      <c r="BH20" s="356"/>
      <c r="BI20" s="356"/>
      <c r="BJ20" s="356"/>
      <c r="BK20" s="356"/>
      <c r="BL20" s="356"/>
      <c r="BM20" s="356"/>
      <c r="BN20" s="356"/>
      <c r="BO20" s="356"/>
      <c r="BP20" s="356"/>
      <c r="BQ20" s="356"/>
      <c r="BR20" s="356"/>
      <c r="BS20" s="356"/>
      <c r="BT20" s="356"/>
      <c r="BU20" s="356"/>
      <c r="BV20" s="356"/>
      <c r="BW20" s="356"/>
      <c r="BX20" s="356"/>
      <c r="BY20" s="356"/>
      <c r="BZ20" s="356"/>
      <c r="CA20" s="356"/>
      <c r="CB20" s="356"/>
      <c r="CC20" s="356"/>
      <c r="CD20" s="356"/>
      <c r="CE20" s="356"/>
      <c r="CF20" s="356"/>
      <c r="CG20" s="356"/>
      <c r="CH20" s="356"/>
      <c r="CI20" s="356"/>
      <c r="CJ20" s="356"/>
      <c r="CK20" s="356"/>
      <c r="CL20" s="356"/>
      <c r="CM20" s="356"/>
      <c r="CN20" s="356"/>
      <c r="CO20" s="356"/>
      <c r="CP20" s="356"/>
      <c r="CQ20" s="356"/>
      <c r="CR20" s="356"/>
      <c r="CS20" s="356"/>
      <c r="CT20" s="356"/>
      <c r="CU20" s="356"/>
      <c r="CV20" s="356"/>
      <c r="CW20" s="356"/>
      <c r="CX20" s="356"/>
      <c r="CY20" s="356"/>
      <c r="CZ20" s="356"/>
      <c r="DA20" s="356"/>
      <c r="DB20" s="356"/>
      <c r="DC20" s="356"/>
      <c r="DD20" s="356"/>
      <c r="DE20" s="356"/>
      <c r="DF20" s="356"/>
      <c r="DG20" s="356"/>
      <c r="DH20" s="356"/>
      <c r="DI20" s="356"/>
      <c r="DJ20" s="356"/>
      <c r="DK20" s="356"/>
      <c r="DL20" s="356"/>
      <c r="DM20" s="356"/>
      <c r="DN20" s="356"/>
      <c r="DO20" s="356"/>
      <c r="DP20" s="356"/>
      <c r="DQ20" s="356"/>
      <c r="DR20" s="356"/>
      <c r="DS20" s="356"/>
      <c r="DT20" s="356"/>
      <c r="DU20" s="356"/>
      <c r="DV20" s="356"/>
      <c r="DW20" s="356"/>
      <c r="DX20" s="356"/>
      <c r="DY20" s="356"/>
      <c r="DZ20" s="356"/>
      <c r="EA20" s="356"/>
      <c r="EB20" s="356"/>
      <c r="EC20" s="356"/>
      <c r="ED20" s="356"/>
      <c r="EE20" s="356"/>
      <c r="EF20" s="356"/>
      <c r="EG20" s="356"/>
      <c r="EH20" s="356"/>
      <c r="EI20" s="356"/>
      <c r="EJ20" s="356"/>
      <c r="EK20" s="356"/>
      <c r="EL20" s="356"/>
      <c r="EM20" s="356"/>
      <c r="EN20" s="356"/>
      <c r="EO20" s="356"/>
      <c r="EP20" s="356"/>
      <c r="EQ20" s="356"/>
      <c r="ER20" s="356"/>
      <c r="ES20" s="356"/>
      <c r="ET20" s="356"/>
      <c r="EU20" s="356"/>
      <c r="EV20" s="356"/>
      <c r="EW20" s="356"/>
      <c r="EX20" s="356"/>
      <c r="EY20" s="356"/>
      <c r="EZ20" s="356"/>
      <c r="FA20" s="356"/>
      <c r="FB20" s="356"/>
      <c r="FC20" s="356"/>
      <c r="FD20" s="356"/>
      <c r="FE20" s="356"/>
      <c r="FF20" s="356"/>
      <c r="FG20" s="356"/>
      <c r="FH20" s="356"/>
      <c r="FI20" s="356"/>
      <c r="FJ20" s="356"/>
      <c r="FK20" s="356"/>
      <c r="FL20" s="356"/>
      <c r="FM20" s="356"/>
      <c r="FN20" s="356"/>
      <c r="FO20" s="356"/>
      <c r="FP20" s="356"/>
      <c r="FQ20" s="356"/>
      <c r="FR20" s="356"/>
      <c r="FS20" s="356"/>
      <c r="FT20" s="356"/>
      <c r="FU20" s="356"/>
      <c r="FV20" s="356"/>
      <c r="FW20" s="356"/>
      <c r="FX20" s="356"/>
      <c r="FY20" s="356"/>
      <c r="FZ20" s="356"/>
      <c r="GA20" s="356"/>
      <c r="GB20" s="356"/>
      <c r="GC20" s="356"/>
      <c r="GD20" s="356"/>
      <c r="GE20" s="356"/>
      <c r="GF20" s="356"/>
      <c r="GG20" s="356"/>
      <c r="GH20" s="356"/>
      <c r="GI20" s="356"/>
      <c r="GJ20" s="356"/>
      <c r="GK20" s="356"/>
      <c r="GL20" s="356"/>
      <c r="GM20" s="356"/>
      <c r="GN20" s="356"/>
      <c r="GO20" s="356"/>
      <c r="GP20" s="356"/>
      <c r="GQ20" s="356"/>
      <c r="GR20" s="356"/>
      <c r="GS20" s="356"/>
      <c r="GT20" s="356"/>
      <c r="GU20" s="356"/>
      <c r="GV20" s="356"/>
      <c r="GW20" s="356"/>
      <c r="GX20" s="356"/>
      <c r="GY20" s="356"/>
      <c r="GZ20" s="356"/>
      <c r="HA20" s="356"/>
      <c r="HB20" s="356"/>
      <c r="HC20" s="356"/>
      <c r="HD20" s="356"/>
      <c r="HE20" s="356"/>
      <c r="HF20" s="356"/>
      <c r="HG20" s="356"/>
      <c r="HH20" s="356"/>
      <c r="HI20" s="356"/>
      <c r="HJ20" s="356"/>
      <c r="HK20" s="356"/>
      <c r="HL20" s="356"/>
      <c r="HM20" s="356"/>
      <c r="HN20" s="356"/>
      <c r="HO20" s="356"/>
      <c r="HP20" s="356"/>
      <c r="HQ20" s="356"/>
      <c r="HR20" s="356"/>
      <c r="HS20" s="356"/>
      <c r="HT20" s="356"/>
      <c r="HU20" s="356"/>
      <c r="HV20" s="356"/>
      <c r="HW20" s="356"/>
      <c r="HX20" s="356"/>
      <c r="HY20" s="356"/>
      <c r="HZ20" s="356"/>
      <c r="IA20" s="356"/>
      <c r="IB20" s="356"/>
      <c r="IC20" s="356"/>
      <c r="ID20" s="356"/>
      <c r="IE20" s="356"/>
      <c r="IF20" s="356"/>
      <c r="IG20" s="356"/>
      <c r="IH20" s="356"/>
      <c r="II20" s="356"/>
      <c r="IJ20" s="356"/>
      <c r="IK20" s="356"/>
      <c r="IL20" s="356"/>
      <c r="IM20" s="356"/>
      <c r="IN20" s="356"/>
      <c r="IO20" s="356"/>
      <c r="IP20" s="356"/>
      <c r="IQ20" s="356"/>
      <c r="IR20" s="356"/>
      <c r="IS20" s="356"/>
      <c r="IT20" s="356"/>
      <c r="IU20" s="356"/>
      <c r="IV20" s="356"/>
      <c r="IW20" s="356"/>
      <c r="IX20" s="356"/>
      <c r="IY20" s="356"/>
      <c r="IZ20" s="356"/>
      <c r="JA20" s="356"/>
      <c r="JB20" s="356"/>
      <c r="JC20" s="356"/>
      <c r="JD20" s="356"/>
      <c r="JE20" s="356"/>
      <c r="JF20" s="356"/>
      <c r="JG20" s="356"/>
      <c r="JH20" s="356"/>
      <c r="JI20" s="356"/>
      <c r="JJ20" s="356"/>
      <c r="JK20" s="356"/>
      <c r="JL20" s="356"/>
      <c r="JM20" s="356"/>
      <c r="JN20" s="356"/>
      <c r="JO20" s="356"/>
      <c r="JP20" s="356"/>
      <c r="JQ20" s="356"/>
      <c r="JR20" s="356"/>
      <c r="JS20" s="356"/>
      <c r="JT20" s="356"/>
      <c r="JU20" s="356"/>
      <c r="JV20" s="356"/>
      <c r="JW20" s="356"/>
      <c r="JX20" s="356"/>
      <c r="JY20" s="356"/>
      <c r="JZ20" s="356"/>
      <c r="KA20" s="356"/>
      <c r="KB20" s="356"/>
      <c r="KC20" s="356"/>
      <c r="KD20" s="356"/>
      <c r="KE20" s="356"/>
      <c r="KF20" s="356"/>
      <c r="KG20" s="356"/>
      <c r="KH20" s="356"/>
      <c r="KI20" s="356"/>
      <c r="KJ20" s="356"/>
      <c r="KK20" s="356"/>
      <c r="KL20" s="356"/>
      <c r="KM20" s="356"/>
      <c r="KN20" s="356"/>
      <c r="KO20" s="356"/>
      <c r="KP20" s="356"/>
      <c r="KQ20" s="356"/>
      <c r="KR20" s="356"/>
      <c r="KS20" s="356"/>
      <c r="KT20" s="356"/>
      <c r="KU20" s="356"/>
      <c r="KV20" s="356"/>
      <c r="KW20" s="356"/>
      <c r="KX20" s="356"/>
      <c r="KY20" s="356"/>
      <c r="KZ20" s="356"/>
      <c r="LA20" s="356"/>
      <c r="LB20" s="356"/>
      <c r="LC20" s="356"/>
      <c r="LD20" s="356"/>
      <c r="LE20" s="356"/>
      <c r="LF20" s="356"/>
      <c r="LG20" s="356"/>
      <c r="LH20" s="356"/>
      <c r="LI20" s="356"/>
      <c r="LJ20" s="356"/>
      <c r="LK20" s="356"/>
      <c r="LL20" s="356"/>
      <c r="LM20" s="356"/>
      <c r="LN20" s="356"/>
      <c r="LO20" s="356"/>
      <c r="LP20" s="356"/>
      <c r="LQ20" s="356"/>
      <c r="LR20" s="356"/>
      <c r="LS20" s="356"/>
      <c r="LT20" s="356"/>
      <c r="LU20" s="356"/>
      <c r="LV20" s="356"/>
      <c r="LW20" s="356"/>
      <c r="LX20" s="356"/>
      <c r="LY20" s="356"/>
      <c r="LZ20" s="356"/>
      <c r="MA20" s="356"/>
      <c r="MB20" s="356"/>
      <c r="MC20" s="356"/>
      <c r="MD20" s="356"/>
      <c r="ME20" s="356"/>
      <c r="MF20" s="356"/>
      <c r="MG20" s="356"/>
      <c r="MH20" s="356"/>
      <c r="MI20" s="356"/>
      <c r="MJ20" s="356"/>
      <c r="MK20" s="356"/>
      <c r="ML20" s="356"/>
      <c r="MM20" s="356"/>
      <c r="MN20" s="356"/>
      <c r="MO20" s="356"/>
      <c r="MP20" s="356"/>
      <c r="MQ20" s="356"/>
      <c r="MR20" s="356"/>
      <c r="MS20" s="356"/>
      <c r="MT20" s="356"/>
      <c r="MU20" s="356"/>
      <c r="MV20" s="356"/>
      <c r="MW20" s="356"/>
      <c r="MX20" s="356"/>
      <c r="MY20" s="356"/>
      <c r="MZ20" s="356"/>
      <c r="NA20" s="356"/>
      <c r="NB20" s="356"/>
      <c r="NC20" s="356"/>
      <c r="ND20" s="356"/>
      <c r="NE20" s="356"/>
      <c r="NF20" s="356"/>
      <c r="NG20" s="356"/>
      <c r="NH20" s="356"/>
      <c r="NI20" s="356"/>
      <c r="NJ20" s="356"/>
      <c r="NK20" s="356"/>
      <c r="NL20" s="356"/>
      <c r="NM20" s="356"/>
      <c r="NN20" s="356"/>
      <c r="NO20" s="356"/>
      <c r="NP20" s="356"/>
      <c r="NQ20" s="356"/>
      <c r="NR20" s="356"/>
      <c r="NS20" s="356"/>
      <c r="NT20" s="356"/>
      <c r="NU20" s="356"/>
      <c r="NV20" s="356"/>
      <c r="NW20" s="356"/>
      <c r="NX20" s="356"/>
      <c r="NY20" s="356"/>
      <c r="NZ20" s="356"/>
      <c r="OA20" s="356"/>
      <c r="OB20" s="356"/>
      <c r="OC20" s="356"/>
      <c r="OD20" s="356"/>
      <c r="OE20" s="356"/>
      <c r="OF20" s="356"/>
      <c r="OG20" s="356"/>
      <c r="OH20" s="356"/>
      <c r="OI20" s="356"/>
      <c r="OJ20" s="356"/>
      <c r="OK20" s="356"/>
      <c r="OL20" s="356"/>
      <c r="OM20" s="356"/>
      <c r="ON20" s="356"/>
      <c r="OO20" s="356"/>
      <c r="OP20" s="356"/>
      <c r="OQ20" s="356"/>
      <c r="OR20" s="356"/>
      <c r="OS20" s="356"/>
      <c r="OT20" s="356"/>
      <c r="OU20" s="356"/>
      <c r="OV20" s="356"/>
      <c r="OW20" s="356"/>
      <c r="OX20" s="356"/>
      <c r="OY20" s="356"/>
      <c r="OZ20" s="356"/>
      <c r="PA20" s="356"/>
      <c r="PB20" s="356"/>
      <c r="PC20" s="356"/>
      <c r="PD20" s="356"/>
      <c r="PE20" s="356"/>
      <c r="PF20" s="356"/>
      <c r="PG20" s="356"/>
      <c r="PH20" s="356"/>
      <c r="PI20" s="356"/>
      <c r="PJ20" s="356"/>
      <c r="PK20" s="356"/>
      <c r="PL20" s="356"/>
      <c r="PM20" s="356"/>
      <c r="PN20" s="356"/>
      <c r="PO20" s="356"/>
      <c r="PP20" s="356"/>
      <c r="PQ20" s="356"/>
      <c r="PR20" s="356"/>
      <c r="PS20" s="356"/>
      <c r="PT20" s="356"/>
      <c r="PU20" s="356"/>
      <c r="PV20" s="356"/>
      <c r="PW20" s="356"/>
      <c r="PX20" s="356"/>
      <c r="PY20" s="356"/>
      <c r="PZ20" s="356"/>
      <c r="QA20" s="356"/>
      <c r="QB20" s="356"/>
      <c r="QC20" s="356"/>
      <c r="QD20" s="356"/>
      <c r="QE20" s="356"/>
      <c r="QF20" s="356"/>
      <c r="QG20" s="356"/>
      <c r="QH20" s="356"/>
      <c r="QI20" s="356"/>
      <c r="QJ20" s="356"/>
      <c r="QK20" s="356"/>
      <c r="QL20" s="356"/>
      <c r="QM20" s="356"/>
      <c r="QN20" s="356"/>
      <c r="QO20" s="356"/>
      <c r="QP20" s="356"/>
      <c r="QQ20" s="356"/>
      <c r="QR20" s="356"/>
      <c r="QS20" s="356"/>
      <c r="QT20" s="356"/>
      <c r="QU20" s="356"/>
      <c r="QV20" s="356"/>
      <c r="QW20" s="356"/>
      <c r="QX20" s="356"/>
      <c r="QY20" s="356"/>
      <c r="QZ20" s="356"/>
      <c r="RA20" s="356"/>
      <c r="RB20" s="356"/>
      <c r="RC20" s="356"/>
      <c r="RD20" s="356"/>
      <c r="RE20" s="356"/>
      <c r="RF20" s="356"/>
      <c r="RG20" s="356"/>
      <c r="RH20" s="356"/>
      <c r="RI20" s="356"/>
      <c r="RJ20" s="356"/>
      <c r="RK20" s="356"/>
      <c r="RL20" s="356"/>
      <c r="RM20" s="356"/>
      <c r="RN20" s="356"/>
      <c r="RO20" s="356"/>
      <c r="RP20" s="356"/>
      <c r="RQ20" s="356"/>
      <c r="RR20" s="356"/>
      <c r="RS20" s="356"/>
      <c r="RT20" s="356"/>
      <c r="RU20" s="356"/>
      <c r="RV20" s="356"/>
      <c r="RW20" s="356"/>
      <c r="RX20" s="356"/>
      <c r="RY20" s="356"/>
      <c r="RZ20" s="356"/>
      <c r="SA20" s="356"/>
      <c r="SB20" s="356"/>
      <c r="SC20" s="356"/>
      <c r="SD20" s="356"/>
      <c r="SE20" s="356"/>
      <c r="SF20" s="356"/>
      <c r="SG20" s="356"/>
      <c r="SH20" s="356"/>
      <c r="SI20" s="356"/>
      <c r="SJ20" s="356"/>
      <c r="SK20" s="356"/>
      <c r="SL20" s="356"/>
      <c r="SM20" s="356"/>
      <c r="SN20" s="356"/>
      <c r="SO20" s="356"/>
      <c r="SP20" s="356"/>
      <c r="SQ20" s="356"/>
      <c r="SR20" s="356"/>
      <c r="SS20" s="356"/>
      <c r="ST20" s="356"/>
      <c r="SU20" s="356"/>
      <c r="SV20" s="356"/>
      <c r="SW20" s="356"/>
      <c r="SX20" s="356"/>
      <c r="SY20" s="356"/>
      <c r="SZ20" s="356"/>
      <c r="TA20" s="356"/>
      <c r="TB20" s="356"/>
      <c r="TC20" s="356"/>
      <c r="TD20" s="356"/>
      <c r="TE20" s="356"/>
      <c r="TF20" s="356"/>
      <c r="TG20" s="356"/>
      <c r="TH20" s="356"/>
      <c r="TI20" s="356"/>
      <c r="TJ20" s="356"/>
      <c r="TK20" s="356"/>
      <c r="TL20" s="356"/>
      <c r="TM20" s="356"/>
      <c r="TN20" s="356"/>
      <c r="TO20" s="356"/>
      <c r="TP20" s="356"/>
      <c r="TQ20" s="356"/>
      <c r="TR20" s="356"/>
      <c r="TS20" s="356"/>
      <c r="TT20" s="356"/>
      <c r="TU20" s="356"/>
      <c r="TV20" s="356"/>
      <c r="TW20" s="356"/>
      <c r="TX20" s="356"/>
      <c r="TY20" s="356"/>
      <c r="TZ20" s="356"/>
      <c r="UA20" s="356"/>
      <c r="UB20" s="356"/>
      <c r="UC20" s="356"/>
      <c r="UD20" s="356"/>
      <c r="UE20" s="356"/>
      <c r="UF20" s="356"/>
      <c r="UG20" s="356"/>
      <c r="UH20" s="356"/>
      <c r="UI20" s="356"/>
      <c r="UJ20" s="356"/>
      <c r="UK20" s="356"/>
      <c r="UL20" s="356"/>
      <c r="UM20" s="356"/>
      <c r="UN20" s="356"/>
      <c r="UO20" s="356"/>
      <c r="UP20" s="356"/>
      <c r="UQ20" s="356"/>
      <c r="UR20" s="356"/>
      <c r="US20" s="356"/>
      <c r="UT20" s="356"/>
      <c r="UU20" s="356"/>
      <c r="UV20" s="356"/>
      <c r="UW20" s="356"/>
      <c r="UX20" s="356"/>
      <c r="UY20" s="356"/>
      <c r="UZ20" s="356"/>
      <c r="VA20" s="356"/>
      <c r="VB20" s="356"/>
      <c r="VC20" s="356"/>
      <c r="VD20" s="356"/>
      <c r="VE20" s="356"/>
      <c r="VF20" s="356"/>
      <c r="VG20" s="356"/>
      <c r="VH20" s="356"/>
      <c r="VI20" s="356"/>
      <c r="VJ20" s="356"/>
      <c r="VK20" s="356"/>
      <c r="VL20" s="356"/>
      <c r="VM20" s="356"/>
      <c r="VN20" s="356"/>
      <c r="VO20" s="356"/>
      <c r="VP20" s="356"/>
      <c r="VQ20" s="356"/>
      <c r="VR20" s="356"/>
      <c r="VS20" s="356"/>
      <c r="VT20" s="356"/>
      <c r="VU20" s="356"/>
      <c r="VV20" s="356"/>
      <c r="VW20" s="356"/>
      <c r="VX20" s="356"/>
      <c r="VY20" s="356"/>
      <c r="VZ20" s="356"/>
      <c r="WA20" s="356"/>
      <c r="WB20" s="356"/>
      <c r="WC20" s="356"/>
      <c r="WD20" s="356"/>
      <c r="WE20" s="356"/>
      <c r="WF20" s="356"/>
      <c r="WG20" s="356"/>
      <c r="WH20" s="356"/>
      <c r="WI20" s="356"/>
      <c r="WJ20" s="356"/>
      <c r="WK20" s="356"/>
      <c r="WL20" s="356"/>
      <c r="WM20" s="356"/>
      <c r="WN20" s="356"/>
      <c r="WO20" s="356"/>
      <c r="WP20" s="356"/>
      <c r="WQ20" s="356"/>
      <c r="WR20" s="356"/>
      <c r="WS20" s="356"/>
      <c r="WT20" s="356"/>
      <c r="WU20" s="356"/>
      <c r="WV20" s="356"/>
      <c r="WW20" s="356"/>
      <c r="WX20" s="356"/>
      <c r="WY20" s="356"/>
      <c r="WZ20" s="356"/>
      <c r="XA20" s="356"/>
      <c r="XB20" s="356"/>
      <c r="XC20" s="356"/>
      <c r="XD20" s="356"/>
      <c r="XE20" s="356"/>
      <c r="XF20" s="356"/>
      <c r="XG20" s="356"/>
      <c r="XH20" s="356"/>
      <c r="XI20" s="356"/>
      <c r="XJ20" s="356"/>
      <c r="XK20" s="356"/>
      <c r="XL20" s="356"/>
      <c r="XM20" s="356"/>
      <c r="XN20" s="356"/>
      <c r="XO20" s="356"/>
      <c r="XP20" s="356"/>
      <c r="XQ20" s="356"/>
      <c r="XR20" s="356"/>
      <c r="XS20" s="356"/>
      <c r="XT20" s="356"/>
      <c r="XU20" s="356"/>
      <c r="XV20" s="356"/>
      <c r="XW20" s="356"/>
      <c r="XX20" s="356"/>
      <c r="XY20" s="356"/>
      <c r="XZ20" s="356"/>
      <c r="YA20" s="356"/>
      <c r="YB20" s="356"/>
      <c r="YC20" s="356"/>
      <c r="YD20" s="356"/>
      <c r="YE20" s="356"/>
      <c r="YF20" s="356"/>
      <c r="YG20" s="356"/>
      <c r="YH20" s="356"/>
      <c r="YI20" s="356"/>
      <c r="YJ20" s="356"/>
      <c r="YK20" s="356"/>
      <c r="YL20" s="356"/>
      <c r="YM20" s="356"/>
      <c r="YN20" s="356"/>
      <c r="YO20" s="356"/>
      <c r="YP20" s="356"/>
      <c r="YQ20" s="356"/>
      <c r="YR20" s="356"/>
      <c r="YS20" s="356"/>
      <c r="YT20" s="356"/>
      <c r="YU20" s="356"/>
      <c r="YV20" s="356"/>
      <c r="YW20" s="356"/>
      <c r="YX20" s="356"/>
      <c r="YY20" s="356"/>
      <c r="YZ20" s="356"/>
      <c r="ZA20" s="356"/>
      <c r="ZB20" s="356"/>
      <c r="ZC20" s="356"/>
      <c r="ZD20" s="356"/>
      <c r="ZE20" s="356"/>
      <c r="ZF20" s="356"/>
      <c r="ZG20" s="356"/>
      <c r="ZH20" s="356"/>
      <c r="ZI20" s="356"/>
      <c r="ZJ20" s="356"/>
      <c r="ZK20" s="356"/>
      <c r="ZL20" s="356"/>
      <c r="ZM20" s="356"/>
      <c r="ZN20" s="356"/>
      <c r="ZO20" s="356"/>
      <c r="ZP20" s="356"/>
      <c r="ZQ20" s="356"/>
      <c r="ZR20" s="356"/>
      <c r="ZS20" s="356"/>
      <c r="ZT20" s="356"/>
      <c r="ZU20" s="356"/>
      <c r="ZV20" s="356"/>
      <c r="ZW20" s="356"/>
      <c r="ZX20" s="356"/>
      <c r="ZY20" s="356"/>
      <c r="ZZ20" s="356"/>
      <c r="AAA20" s="356"/>
      <c r="AAB20" s="356"/>
      <c r="AAC20" s="356"/>
      <c r="AAD20" s="356"/>
      <c r="AAE20" s="356"/>
      <c r="AAF20" s="356"/>
      <c r="AAG20" s="356"/>
      <c r="AAH20" s="356"/>
      <c r="AAI20" s="356"/>
      <c r="AAJ20" s="356"/>
      <c r="AAK20" s="356"/>
      <c r="AAL20" s="356"/>
      <c r="AAM20" s="356"/>
      <c r="AAN20" s="356"/>
      <c r="AAO20" s="356"/>
      <c r="AAP20" s="356"/>
      <c r="AAQ20" s="356"/>
      <c r="AAR20" s="356"/>
      <c r="AAS20" s="356"/>
      <c r="AAT20" s="356"/>
      <c r="AAU20" s="356"/>
      <c r="AAV20" s="356"/>
      <c r="AAW20" s="356"/>
      <c r="AAX20" s="356"/>
      <c r="AAY20" s="356"/>
      <c r="AAZ20" s="356"/>
      <c r="ABA20" s="356"/>
      <c r="ABB20" s="356"/>
      <c r="ABC20" s="356"/>
      <c r="ABD20" s="356"/>
      <c r="ABE20" s="356"/>
      <c r="ABF20" s="356"/>
      <c r="ABG20" s="356"/>
      <c r="ABH20" s="356"/>
      <c r="ABI20" s="356"/>
      <c r="ABJ20" s="356"/>
      <c r="ABK20" s="356"/>
      <c r="ABL20" s="356"/>
      <c r="ABM20" s="356"/>
      <c r="ABN20" s="356"/>
      <c r="ABO20" s="356"/>
      <c r="ABP20" s="356"/>
      <c r="ABQ20" s="356"/>
      <c r="ABR20" s="356"/>
      <c r="ABS20" s="356"/>
      <c r="ABT20" s="356"/>
      <c r="ABU20" s="356"/>
      <c r="ABV20" s="356"/>
      <c r="ABW20" s="356"/>
      <c r="ABX20" s="356"/>
      <c r="ABY20" s="356"/>
      <c r="ABZ20" s="356"/>
      <c r="ACA20" s="356"/>
      <c r="ACB20" s="356"/>
      <c r="ACC20" s="356"/>
      <c r="ACD20" s="356"/>
      <c r="ACE20" s="356"/>
      <c r="ACF20" s="356"/>
      <c r="ACG20" s="356"/>
      <c r="ACH20" s="356"/>
      <c r="ACI20" s="356"/>
      <c r="ACJ20" s="356"/>
      <c r="ACK20" s="356"/>
      <c r="ACL20" s="356"/>
      <c r="ACM20" s="356"/>
      <c r="ACN20" s="356"/>
      <c r="ACO20" s="356"/>
      <c r="ACP20" s="356"/>
      <c r="ACQ20" s="356"/>
      <c r="ACR20" s="356"/>
      <c r="ACS20" s="356"/>
      <c r="ACT20" s="356"/>
      <c r="ACU20" s="356"/>
      <c r="ACV20" s="356"/>
      <c r="ACW20" s="356"/>
      <c r="ACX20" s="356"/>
      <c r="ACY20" s="356"/>
      <c r="ACZ20" s="356"/>
      <c r="ADA20" s="356"/>
      <c r="ADB20" s="356"/>
      <c r="ADC20" s="356"/>
      <c r="ADD20" s="356"/>
      <c r="ADE20" s="356"/>
      <c r="ADF20" s="356"/>
      <c r="ADG20" s="356"/>
      <c r="ADH20" s="356"/>
      <c r="ADI20" s="356"/>
      <c r="ADJ20" s="356"/>
      <c r="ADK20" s="356"/>
      <c r="ADL20" s="356"/>
      <c r="ADM20" s="356"/>
      <c r="ADN20" s="356"/>
      <c r="ADO20" s="356"/>
      <c r="ADP20" s="356"/>
      <c r="ADQ20" s="356"/>
      <c r="ADR20" s="356"/>
      <c r="ADS20" s="356"/>
      <c r="ADT20" s="356"/>
      <c r="ADU20" s="356"/>
      <c r="ADV20" s="356"/>
      <c r="ADW20" s="356"/>
      <c r="ADX20" s="356"/>
      <c r="ADY20" s="356"/>
      <c r="ADZ20" s="356"/>
      <c r="AEA20" s="356"/>
      <c r="AEB20" s="356"/>
      <c r="AEC20" s="356"/>
      <c r="AED20" s="356"/>
      <c r="AEE20" s="356"/>
      <c r="AEF20" s="356"/>
      <c r="AEG20" s="356"/>
      <c r="AEH20" s="356"/>
      <c r="AEI20" s="356"/>
      <c r="AEJ20" s="356"/>
      <c r="AEK20" s="356"/>
      <c r="AEL20" s="356"/>
      <c r="AEM20" s="356"/>
      <c r="AEN20" s="356"/>
      <c r="AEO20" s="356"/>
      <c r="AEP20" s="356"/>
      <c r="AEQ20" s="356"/>
      <c r="AER20" s="356"/>
      <c r="AES20" s="356"/>
      <c r="AET20" s="356"/>
      <c r="AEU20" s="356"/>
      <c r="AEV20" s="356"/>
      <c r="AEW20" s="356"/>
      <c r="AEX20" s="356"/>
      <c r="AEY20" s="356"/>
      <c r="AEZ20" s="356"/>
      <c r="AFA20" s="356"/>
      <c r="AFB20" s="356"/>
      <c r="AFC20" s="356"/>
      <c r="AFD20" s="356"/>
      <c r="AFE20" s="356"/>
      <c r="AFF20" s="356"/>
      <c r="AFG20" s="356"/>
      <c r="AFH20" s="356"/>
      <c r="AFI20" s="356"/>
      <c r="AFJ20" s="356"/>
      <c r="AFK20" s="356"/>
      <c r="AFL20" s="356"/>
      <c r="AFM20" s="356"/>
      <c r="AFN20" s="356"/>
      <c r="AFO20" s="356"/>
      <c r="AFP20" s="356"/>
      <c r="AFQ20" s="356"/>
      <c r="AFR20" s="356"/>
      <c r="AFS20" s="356"/>
      <c r="AFT20" s="356"/>
      <c r="AFU20" s="356"/>
      <c r="AFV20" s="356"/>
      <c r="AFW20" s="356"/>
      <c r="AFX20" s="356"/>
      <c r="AFY20" s="356"/>
      <c r="AFZ20" s="356"/>
      <c r="AGA20" s="356"/>
      <c r="AGB20" s="356"/>
      <c r="AGC20" s="356"/>
      <c r="AGD20" s="356"/>
      <c r="AGE20" s="356"/>
      <c r="AGF20" s="356"/>
      <c r="AGG20" s="356"/>
      <c r="AGH20" s="356"/>
      <c r="AGI20" s="356"/>
      <c r="AGJ20" s="356"/>
      <c r="AGK20" s="356"/>
      <c r="AGL20" s="356"/>
      <c r="AGM20" s="356"/>
      <c r="AGN20" s="356"/>
      <c r="AGO20" s="356"/>
      <c r="AGP20" s="356"/>
      <c r="AGQ20" s="356"/>
      <c r="AGR20" s="356"/>
      <c r="AGS20" s="356"/>
      <c r="AGT20" s="356"/>
      <c r="AGU20" s="356"/>
      <c r="AGV20" s="356"/>
      <c r="AGW20" s="356"/>
      <c r="AGX20" s="356"/>
      <c r="AGY20" s="356"/>
      <c r="AGZ20" s="356"/>
      <c r="AHA20" s="356"/>
      <c r="AHB20" s="356"/>
      <c r="AHC20" s="356"/>
      <c r="AHD20" s="356"/>
      <c r="AHE20" s="356"/>
      <c r="AHF20" s="356"/>
      <c r="AHG20" s="356"/>
      <c r="AHH20" s="356"/>
      <c r="AHI20" s="356"/>
      <c r="AHJ20" s="356"/>
      <c r="AHK20" s="356"/>
      <c r="AHL20" s="356"/>
      <c r="AHM20" s="356"/>
      <c r="AHN20" s="356"/>
      <c r="AHO20" s="356"/>
      <c r="AHP20" s="356"/>
      <c r="AHQ20" s="356"/>
      <c r="AHR20" s="356"/>
      <c r="AHS20" s="356"/>
      <c r="AHT20" s="356"/>
      <c r="AHU20" s="356"/>
      <c r="AHV20" s="356"/>
      <c r="AHW20" s="356"/>
      <c r="AHX20" s="356"/>
      <c r="AHY20" s="356"/>
      <c r="AHZ20" s="356"/>
      <c r="AIA20" s="356"/>
      <c r="AIB20" s="356"/>
      <c r="AIC20" s="356"/>
      <c r="AID20" s="356"/>
      <c r="AIE20" s="356"/>
      <c r="AIF20" s="356"/>
      <c r="AIG20" s="356"/>
      <c r="AIH20" s="356"/>
      <c r="AII20" s="356"/>
      <c r="AIJ20" s="356"/>
      <c r="AIK20" s="356"/>
      <c r="AIL20" s="356"/>
      <c r="AIM20" s="356"/>
      <c r="AIN20" s="356"/>
      <c r="AIO20" s="356"/>
      <c r="AIP20" s="356"/>
      <c r="AIQ20" s="356"/>
      <c r="AIR20" s="356"/>
      <c r="AIS20" s="356"/>
      <c r="AIT20" s="356"/>
      <c r="AIU20" s="356"/>
      <c r="AIV20" s="356"/>
      <c r="AIW20" s="356"/>
      <c r="AIX20" s="356"/>
      <c r="AIY20" s="356"/>
      <c r="AIZ20" s="356"/>
      <c r="AJA20" s="356"/>
      <c r="AJB20" s="356"/>
      <c r="AJC20" s="356"/>
      <c r="AJD20" s="356"/>
      <c r="AJE20" s="356"/>
      <c r="AJF20" s="356"/>
      <c r="AJG20" s="356"/>
      <c r="AJH20" s="356"/>
      <c r="AJI20" s="356"/>
      <c r="AJJ20" s="356"/>
      <c r="AJK20" s="356"/>
      <c r="AJL20" s="356"/>
      <c r="AJM20" s="356"/>
      <c r="AJN20" s="356"/>
      <c r="AJO20" s="356"/>
      <c r="AJP20" s="356"/>
      <c r="AJQ20" s="356"/>
      <c r="AJR20" s="356"/>
      <c r="AJS20" s="356"/>
      <c r="AJT20" s="356"/>
      <c r="AJU20" s="356"/>
      <c r="AJV20" s="356"/>
      <c r="AJW20" s="356"/>
      <c r="AJX20" s="356"/>
      <c r="AJY20" s="356"/>
      <c r="AJZ20" s="356"/>
      <c r="AKA20" s="356"/>
      <c r="AKB20" s="356"/>
      <c r="AKC20" s="356"/>
      <c r="AKD20" s="356"/>
      <c r="AKE20" s="356"/>
      <c r="AKF20" s="356"/>
      <c r="AKG20" s="356"/>
      <c r="AKH20" s="356"/>
      <c r="AKI20" s="356"/>
      <c r="AKJ20" s="356"/>
      <c r="AKK20" s="356"/>
      <c r="AKL20" s="356"/>
      <c r="AKM20" s="356"/>
      <c r="AKN20" s="356"/>
      <c r="AKO20" s="356"/>
      <c r="AKP20" s="356"/>
      <c r="AKQ20" s="356"/>
      <c r="AKR20" s="356"/>
      <c r="AKS20" s="356"/>
      <c r="AKT20" s="356"/>
      <c r="AKU20" s="356"/>
      <c r="AKV20" s="356"/>
      <c r="AKW20" s="356"/>
      <c r="AKX20" s="356"/>
      <c r="AKY20" s="356"/>
      <c r="AKZ20" s="356"/>
      <c r="ALA20" s="356"/>
      <c r="ALB20" s="356"/>
      <c r="ALC20" s="356"/>
      <c r="ALD20" s="356"/>
      <c r="ALE20" s="356"/>
      <c r="ALF20" s="356"/>
      <c r="ALG20" s="356"/>
      <c r="ALH20" s="356"/>
      <c r="ALI20" s="356"/>
      <c r="ALJ20" s="356"/>
      <c r="ALK20" s="356"/>
      <c r="ALL20" s="356"/>
      <c r="ALM20" s="356"/>
      <c r="ALN20" s="356"/>
      <c r="ALO20" s="356"/>
      <c r="ALP20" s="356"/>
      <c r="ALQ20" s="356"/>
      <c r="ALR20" s="356"/>
      <c r="ALS20" s="356"/>
      <c r="ALT20" s="356"/>
      <c r="ALU20" s="356"/>
      <c r="ALV20" s="356"/>
      <c r="ALW20" s="356"/>
      <c r="ALX20" s="356"/>
      <c r="ALY20" s="356"/>
      <c r="ALZ20" s="356"/>
      <c r="AMA20" s="356"/>
      <c r="AMB20" s="356"/>
    </row>
    <row r="21" spans="1:1016" s="95" customFormat="1" ht="15.75">
      <c r="A21" s="347" t="s">
        <v>84</v>
      </c>
      <c r="B21" s="240"/>
      <c r="C21" s="635"/>
      <c r="D21" s="635"/>
      <c r="E21" s="635"/>
      <c r="F21" s="635"/>
      <c r="G21" s="635"/>
      <c r="H21" s="636"/>
      <c r="I21" s="354"/>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6"/>
      <c r="AY21" s="356"/>
      <c r="AZ21" s="356"/>
      <c r="BA21" s="356"/>
      <c r="BB21" s="356"/>
      <c r="BC21" s="356"/>
      <c r="BD21" s="356"/>
      <c r="BE21" s="356"/>
      <c r="BF21" s="356"/>
      <c r="BG21" s="356"/>
      <c r="BH21" s="356"/>
      <c r="BI21" s="356"/>
      <c r="BJ21" s="356"/>
      <c r="BK21" s="356"/>
      <c r="BL21" s="356"/>
      <c r="BM21" s="356"/>
      <c r="BN21" s="356"/>
      <c r="BO21" s="356"/>
      <c r="BP21" s="356"/>
      <c r="BQ21" s="356"/>
      <c r="BR21" s="356"/>
      <c r="BS21" s="356"/>
      <c r="BT21" s="356"/>
      <c r="BU21" s="356"/>
      <c r="BV21" s="356"/>
      <c r="BW21" s="356"/>
      <c r="BX21" s="356"/>
      <c r="BY21" s="356"/>
      <c r="BZ21" s="356"/>
      <c r="CA21" s="356"/>
      <c r="CB21" s="356"/>
      <c r="CC21" s="356"/>
      <c r="CD21" s="356"/>
      <c r="CE21" s="356"/>
      <c r="CF21" s="356"/>
      <c r="CG21" s="356"/>
      <c r="CH21" s="356"/>
      <c r="CI21" s="356"/>
      <c r="CJ21" s="356"/>
      <c r="CK21" s="356"/>
      <c r="CL21" s="356"/>
      <c r="CM21" s="356"/>
      <c r="CN21" s="356"/>
      <c r="CO21" s="356"/>
      <c r="CP21" s="356"/>
      <c r="CQ21" s="356"/>
      <c r="CR21" s="356"/>
      <c r="CS21" s="356"/>
      <c r="CT21" s="356"/>
      <c r="CU21" s="356"/>
      <c r="CV21" s="356"/>
      <c r="CW21" s="356"/>
      <c r="CX21" s="356"/>
      <c r="CY21" s="356"/>
      <c r="CZ21" s="356"/>
      <c r="DA21" s="356"/>
      <c r="DB21" s="356"/>
      <c r="DC21" s="356"/>
      <c r="DD21" s="356"/>
      <c r="DE21" s="356"/>
      <c r="DF21" s="356"/>
      <c r="DG21" s="356"/>
      <c r="DH21" s="356"/>
      <c r="DI21" s="356"/>
      <c r="DJ21" s="356"/>
      <c r="DK21" s="356"/>
      <c r="DL21" s="356"/>
      <c r="DM21" s="356"/>
      <c r="DN21" s="356"/>
      <c r="DO21" s="356"/>
      <c r="DP21" s="356"/>
      <c r="DQ21" s="356"/>
      <c r="DR21" s="356"/>
      <c r="DS21" s="356"/>
      <c r="DT21" s="356"/>
      <c r="DU21" s="356"/>
      <c r="DV21" s="356"/>
      <c r="DW21" s="356"/>
      <c r="DX21" s="356"/>
      <c r="DY21" s="356"/>
      <c r="DZ21" s="356"/>
      <c r="EA21" s="356"/>
      <c r="EB21" s="356"/>
      <c r="EC21" s="356"/>
      <c r="ED21" s="356"/>
      <c r="EE21" s="356"/>
      <c r="EF21" s="356"/>
      <c r="EG21" s="356"/>
      <c r="EH21" s="356"/>
      <c r="EI21" s="356"/>
      <c r="EJ21" s="356"/>
      <c r="EK21" s="356"/>
      <c r="EL21" s="356"/>
      <c r="EM21" s="356"/>
      <c r="EN21" s="356"/>
      <c r="EO21" s="356"/>
      <c r="EP21" s="356"/>
      <c r="EQ21" s="356"/>
      <c r="ER21" s="356"/>
      <c r="ES21" s="356"/>
      <c r="ET21" s="356"/>
      <c r="EU21" s="356"/>
      <c r="EV21" s="356"/>
      <c r="EW21" s="356"/>
      <c r="EX21" s="356"/>
      <c r="EY21" s="356"/>
      <c r="EZ21" s="356"/>
      <c r="FA21" s="356"/>
      <c r="FB21" s="356"/>
      <c r="FC21" s="356"/>
      <c r="FD21" s="356"/>
      <c r="FE21" s="356"/>
      <c r="FF21" s="356"/>
      <c r="FG21" s="356"/>
      <c r="FH21" s="356"/>
      <c r="FI21" s="356"/>
      <c r="FJ21" s="356"/>
      <c r="FK21" s="356"/>
      <c r="FL21" s="356"/>
      <c r="FM21" s="356"/>
      <c r="FN21" s="356"/>
      <c r="FO21" s="356"/>
      <c r="FP21" s="356"/>
      <c r="FQ21" s="356"/>
      <c r="FR21" s="356"/>
      <c r="FS21" s="356"/>
      <c r="FT21" s="356"/>
      <c r="FU21" s="356"/>
      <c r="FV21" s="356"/>
      <c r="FW21" s="356"/>
      <c r="FX21" s="356"/>
      <c r="FY21" s="356"/>
      <c r="FZ21" s="356"/>
      <c r="GA21" s="356"/>
      <c r="GB21" s="356"/>
      <c r="GC21" s="356"/>
      <c r="GD21" s="356"/>
      <c r="GE21" s="356"/>
      <c r="GF21" s="356"/>
      <c r="GG21" s="356"/>
      <c r="GH21" s="356"/>
      <c r="GI21" s="356"/>
      <c r="GJ21" s="356"/>
      <c r="GK21" s="356"/>
      <c r="GL21" s="356"/>
      <c r="GM21" s="356"/>
      <c r="GN21" s="356"/>
      <c r="GO21" s="356"/>
      <c r="GP21" s="356"/>
      <c r="GQ21" s="356"/>
      <c r="GR21" s="356"/>
      <c r="GS21" s="356"/>
      <c r="GT21" s="356"/>
      <c r="GU21" s="356"/>
      <c r="GV21" s="356"/>
      <c r="GW21" s="356"/>
      <c r="GX21" s="356"/>
      <c r="GY21" s="356"/>
      <c r="GZ21" s="356"/>
      <c r="HA21" s="356"/>
      <c r="HB21" s="356"/>
      <c r="HC21" s="356"/>
      <c r="HD21" s="356"/>
      <c r="HE21" s="356"/>
      <c r="HF21" s="356"/>
      <c r="HG21" s="356"/>
      <c r="HH21" s="356"/>
      <c r="HI21" s="356"/>
      <c r="HJ21" s="356"/>
      <c r="HK21" s="356"/>
      <c r="HL21" s="356"/>
      <c r="HM21" s="356"/>
      <c r="HN21" s="356"/>
      <c r="HO21" s="356"/>
      <c r="HP21" s="356"/>
      <c r="HQ21" s="356"/>
      <c r="HR21" s="356"/>
      <c r="HS21" s="356"/>
      <c r="HT21" s="356"/>
      <c r="HU21" s="356"/>
      <c r="HV21" s="356"/>
      <c r="HW21" s="356"/>
      <c r="HX21" s="356"/>
      <c r="HY21" s="356"/>
      <c r="HZ21" s="356"/>
      <c r="IA21" s="356"/>
      <c r="IB21" s="356"/>
      <c r="IC21" s="356"/>
      <c r="ID21" s="356"/>
      <c r="IE21" s="356"/>
      <c r="IF21" s="356"/>
      <c r="IG21" s="356"/>
      <c r="IH21" s="356"/>
      <c r="II21" s="356"/>
      <c r="IJ21" s="356"/>
      <c r="IK21" s="356"/>
      <c r="IL21" s="356"/>
      <c r="IM21" s="356"/>
      <c r="IN21" s="356"/>
      <c r="IO21" s="356"/>
      <c r="IP21" s="356"/>
      <c r="IQ21" s="356"/>
      <c r="IR21" s="356"/>
      <c r="IS21" s="356"/>
      <c r="IT21" s="356"/>
      <c r="IU21" s="356"/>
      <c r="IV21" s="356"/>
      <c r="IW21" s="356"/>
      <c r="IX21" s="356"/>
      <c r="IY21" s="356"/>
      <c r="IZ21" s="356"/>
      <c r="JA21" s="356"/>
      <c r="JB21" s="356"/>
      <c r="JC21" s="356"/>
      <c r="JD21" s="356"/>
      <c r="JE21" s="356"/>
      <c r="JF21" s="356"/>
      <c r="JG21" s="356"/>
      <c r="JH21" s="356"/>
      <c r="JI21" s="356"/>
      <c r="JJ21" s="356"/>
      <c r="JK21" s="356"/>
      <c r="JL21" s="356"/>
      <c r="JM21" s="356"/>
      <c r="JN21" s="356"/>
      <c r="JO21" s="356"/>
      <c r="JP21" s="356"/>
      <c r="JQ21" s="356"/>
      <c r="JR21" s="356"/>
      <c r="JS21" s="356"/>
      <c r="JT21" s="356"/>
      <c r="JU21" s="356"/>
      <c r="JV21" s="356"/>
      <c r="JW21" s="356"/>
      <c r="JX21" s="356"/>
      <c r="JY21" s="356"/>
      <c r="JZ21" s="356"/>
      <c r="KA21" s="356"/>
      <c r="KB21" s="356"/>
      <c r="KC21" s="356"/>
      <c r="KD21" s="356"/>
      <c r="KE21" s="356"/>
      <c r="KF21" s="356"/>
      <c r="KG21" s="356"/>
      <c r="KH21" s="356"/>
      <c r="KI21" s="356"/>
      <c r="KJ21" s="356"/>
      <c r="KK21" s="356"/>
      <c r="KL21" s="356"/>
      <c r="KM21" s="356"/>
      <c r="KN21" s="356"/>
      <c r="KO21" s="356"/>
      <c r="KP21" s="356"/>
      <c r="KQ21" s="356"/>
      <c r="KR21" s="356"/>
      <c r="KS21" s="356"/>
      <c r="KT21" s="356"/>
      <c r="KU21" s="356"/>
      <c r="KV21" s="356"/>
      <c r="KW21" s="356"/>
      <c r="KX21" s="356"/>
      <c r="KY21" s="356"/>
      <c r="KZ21" s="356"/>
      <c r="LA21" s="356"/>
      <c r="LB21" s="356"/>
      <c r="LC21" s="356"/>
      <c r="LD21" s="356"/>
      <c r="LE21" s="356"/>
      <c r="LF21" s="356"/>
      <c r="LG21" s="356"/>
      <c r="LH21" s="356"/>
      <c r="LI21" s="356"/>
      <c r="LJ21" s="356"/>
      <c r="LK21" s="356"/>
      <c r="LL21" s="356"/>
      <c r="LM21" s="356"/>
      <c r="LN21" s="356"/>
      <c r="LO21" s="356"/>
      <c r="LP21" s="356"/>
      <c r="LQ21" s="356"/>
      <c r="LR21" s="356"/>
      <c r="LS21" s="356"/>
      <c r="LT21" s="356"/>
      <c r="LU21" s="356"/>
      <c r="LV21" s="356"/>
      <c r="LW21" s="356"/>
      <c r="LX21" s="356"/>
      <c r="LY21" s="356"/>
      <c r="LZ21" s="356"/>
      <c r="MA21" s="356"/>
      <c r="MB21" s="356"/>
      <c r="MC21" s="356"/>
      <c r="MD21" s="356"/>
      <c r="ME21" s="356"/>
      <c r="MF21" s="356"/>
      <c r="MG21" s="356"/>
      <c r="MH21" s="356"/>
      <c r="MI21" s="356"/>
      <c r="MJ21" s="356"/>
      <c r="MK21" s="356"/>
      <c r="ML21" s="356"/>
      <c r="MM21" s="356"/>
      <c r="MN21" s="356"/>
      <c r="MO21" s="356"/>
      <c r="MP21" s="356"/>
      <c r="MQ21" s="356"/>
      <c r="MR21" s="356"/>
      <c r="MS21" s="356"/>
      <c r="MT21" s="356"/>
      <c r="MU21" s="356"/>
      <c r="MV21" s="356"/>
      <c r="MW21" s="356"/>
      <c r="MX21" s="356"/>
      <c r="MY21" s="356"/>
      <c r="MZ21" s="356"/>
      <c r="NA21" s="356"/>
      <c r="NB21" s="356"/>
      <c r="NC21" s="356"/>
      <c r="ND21" s="356"/>
      <c r="NE21" s="356"/>
      <c r="NF21" s="356"/>
      <c r="NG21" s="356"/>
      <c r="NH21" s="356"/>
      <c r="NI21" s="356"/>
      <c r="NJ21" s="356"/>
      <c r="NK21" s="356"/>
      <c r="NL21" s="356"/>
      <c r="NM21" s="356"/>
      <c r="NN21" s="356"/>
      <c r="NO21" s="356"/>
      <c r="NP21" s="356"/>
      <c r="NQ21" s="356"/>
      <c r="NR21" s="356"/>
      <c r="NS21" s="356"/>
      <c r="NT21" s="356"/>
      <c r="NU21" s="356"/>
      <c r="NV21" s="356"/>
      <c r="NW21" s="356"/>
      <c r="NX21" s="356"/>
      <c r="NY21" s="356"/>
      <c r="NZ21" s="356"/>
      <c r="OA21" s="356"/>
      <c r="OB21" s="356"/>
      <c r="OC21" s="356"/>
      <c r="OD21" s="356"/>
      <c r="OE21" s="356"/>
      <c r="OF21" s="356"/>
      <c r="OG21" s="356"/>
      <c r="OH21" s="356"/>
      <c r="OI21" s="356"/>
      <c r="OJ21" s="356"/>
      <c r="OK21" s="356"/>
      <c r="OL21" s="356"/>
      <c r="OM21" s="356"/>
      <c r="ON21" s="356"/>
      <c r="OO21" s="356"/>
      <c r="OP21" s="356"/>
      <c r="OQ21" s="356"/>
      <c r="OR21" s="356"/>
      <c r="OS21" s="356"/>
      <c r="OT21" s="356"/>
      <c r="OU21" s="356"/>
      <c r="OV21" s="356"/>
      <c r="OW21" s="356"/>
      <c r="OX21" s="356"/>
      <c r="OY21" s="356"/>
      <c r="OZ21" s="356"/>
      <c r="PA21" s="356"/>
      <c r="PB21" s="356"/>
      <c r="PC21" s="356"/>
      <c r="PD21" s="356"/>
      <c r="PE21" s="356"/>
      <c r="PF21" s="356"/>
      <c r="PG21" s="356"/>
      <c r="PH21" s="356"/>
      <c r="PI21" s="356"/>
      <c r="PJ21" s="356"/>
      <c r="PK21" s="356"/>
      <c r="PL21" s="356"/>
      <c r="PM21" s="356"/>
      <c r="PN21" s="356"/>
      <c r="PO21" s="356"/>
      <c r="PP21" s="356"/>
      <c r="PQ21" s="356"/>
      <c r="PR21" s="356"/>
      <c r="PS21" s="356"/>
      <c r="PT21" s="356"/>
      <c r="PU21" s="356"/>
      <c r="PV21" s="356"/>
      <c r="PW21" s="356"/>
      <c r="PX21" s="356"/>
      <c r="PY21" s="356"/>
      <c r="PZ21" s="356"/>
      <c r="QA21" s="356"/>
      <c r="QB21" s="356"/>
      <c r="QC21" s="356"/>
      <c r="QD21" s="356"/>
      <c r="QE21" s="356"/>
      <c r="QF21" s="356"/>
      <c r="QG21" s="356"/>
      <c r="QH21" s="356"/>
      <c r="QI21" s="356"/>
      <c r="QJ21" s="356"/>
      <c r="QK21" s="356"/>
      <c r="QL21" s="356"/>
      <c r="QM21" s="356"/>
      <c r="QN21" s="356"/>
      <c r="QO21" s="356"/>
      <c r="QP21" s="356"/>
      <c r="QQ21" s="356"/>
      <c r="QR21" s="356"/>
      <c r="QS21" s="356"/>
      <c r="QT21" s="356"/>
      <c r="QU21" s="356"/>
      <c r="QV21" s="356"/>
      <c r="QW21" s="356"/>
      <c r="QX21" s="356"/>
      <c r="QY21" s="356"/>
      <c r="QZ21" s="356"/>
      <c r="RA21" s="356"/>
      <c r="RB21" s="356"/>
      <c r="RC21" s="356"/>
      <c r="RD21" s="356"/>
      <c r="RE21" s="356"/>
      <c r="RF21" s="356"/>
      <c r="RG21" s="356"/>
      <c r="RH21" s="356"/>
      <c r="RI21" s="356"/>
      <c r="RJ21" s="356"/>
      <c r="RK21" s="356"/>
      <c r="RL21" s="356"/>
      <c r="RM21" s="356"/>
      <c r="RN21" s="356"/>
      <c r="RO21" s="356"/>
      <c r="RP21" s="356"/>
      <c r="RQ21" s="356"/>
      <c r="RR21" s="356"/>
      <c r="RS21" s="356"/>
      <c r="RT21" s="356"/>
      <c r="RU21" s="356"/>
      <c r="RV21" s="356"/>
      <c r="RW21" s="356"/>
      <c r="RX21" s="356"/>
      <c r="RY21" s="356"/>
      <c r="RZ21" s="356"/>
      <c r="SA21" s="356"/>
      <c r="SB21" s="356"/>
      <c r="SC21" s="356"/>
      <c r="SD21" s="356"/>
      <c r="SE21" s="356"/>
      <c r="SF21" s="356"/>
      <c r="SG21" s="356"/>
      <c r="SH21" s="356"/>
      <c r="SI21" s="356"/>
      <c r="SJ21" s="356"/>
      <c r="SK21" s="356"/>
      <c r="SL21" s="356"/>
      <c r="SM21" s="356"/>
      <c r="SN21" s="356"/>
      <c r="SO21" s="356"/>
      <c r="SP21" s="356"/>
      <c r="SQ21" s="356"/>
      <c r="SR21" s="356"/>
      <c r="SS21" s="356"/>
      <c r="ST21" s="356"/>
      <c r="SU21" s="356"/>
      <c r="SV21" s="356"/>
      <c r="SW21" s="356"/>
      <c r="SX21" s="356"/>
      <c r="SY21" s="356"/>
      <c r="SZ21" s="356"/>
      <c r="TA21" s="356"/>
      <c r="TB21" s="356"/>
      <c r="TC21" s="356"/>
      <c r="TD21" s="356"/>
      <c r="TE21" s="356"/>
      <c r="TF21" s="356"/>
      <c r="TG21" s="356"/>
      <c r="TH21" s="356"/>
      <c r="TI21" s="356"/>
      <c r="TJ21" s="356"/>
      <c r="TK21" s="356"/>
      <c r="TL21" s="356"/>
      <c r="TM21" s="356"/>
      <c r="TN21" s="356"/>
      <c r="TO21" s="356"/>
      <c r="TP21" s="356"/>
      <c r="TQ21" s="356"/>
      <c r="TR21" s="356"/>
      <c r="TS21" s="356"/>
      <c r="TT21" s="356"/>
      <c r="TU21" s="356"/>
      <c r="TV21" s="356"/>
      <c r="TW21" s="356"/>
      <c r="TX21" s="356"/>
      <c r="TY21" s="356"/>
      <c r="TZ21" s="356"/>
      <c r="UA21" s="356"/>
      <c r="UB21" s="356"/>
      <c r="UC21" s="356"/>
      <c r="UD21" s="356"/>
      <c r="UE21" s="356"/>
      <c r="UF21" s="356"/>
      <c r="UG21" s="356"/>
      <c r="UH21" s="356"/>
      <c r="UI21" s="356"/>
      <c r="UJ21" s="356"/>
      <c r="UK21" s="356"/>
      <c r="UL21" s="356"/>
      <c r="UM21" s="356"/>
      <c r="UN21" s="356"/>
      <c r="UO21" s="356"/>
      <c r="UP21" s="356"/>
      <c r="UQ21" s="356"/>
      <c r="UR21" s="356"/>
      <c r="US21" s="356"/>
      <c r="UT21" s="356"/>
      <c r="UU21" s="356"/>
      <c r="UV21" s="356"/>
      <c r="UW21" s="356"/>
      <c r="UX21" s="356"/>
      <c r="UY21" s="356"/>
      <c r="UZ21" s="356"/>
      <c r="VA21" s="356"/>
      <c r="VB21" s="356"/>
      <c r="VC21" s="356"/>
      <c r="VD21" s="356"/>
      <c r="VE21" s="356"/>
      <c r="VF21" s="356"/>
      <c r="VG21" s="356"/>
      <c r="VH21" s="356"/>
      <c r="VI21" s="356"/>
      <c r="VJ21" s="356"/>
      <c r="VK21" s="356"/>
      <c r="VL21" s="356"/>
      <c r="VM21" s="356"/>
      <c r="VN21" s="356"/>
      <c r="VO21" s="356"/>
      <c r="VP21" s="356"/>
      <c r="VQ21" s="356"/>
      <c r="VR21" s="356"/>
      <c r="VS21" s="356"/>
      <c r="VT21" s="356"/>
      <c r="VU21" s="356"/>
      <c r="VV21" s="356"/>
      <c r="VW21" s="356"/>
      <c r="VX21" s="356"/>
      <c r="VY21" s="356"/>
      <c r="VZ21" s="356"/>
      <c r="WA21" s="356"/>
      <c r="WB21" s="356"/>
      <c r="WC21" s="356"/>
      <c r="WD21" s="356"/>
      <c r="WE21" s="356"/>
      <c r="WF21" s="356"/>
      <c r="WG21" s="356"/>
      <c r="WH21" s="356"/>
      <c r="WI21" s="356"/>
      <c r="WJ21" s="356"/>
      <c r="WK21" s="356"/>
      <c r="WL21" s="356"/>
      <c r="WM21" s="356"/>
      <c r="WN21" s="356"/>
      <c r="WO21" s="356"/>
      <c r="WP21" s="356"/>
      <c r="WQ21" s="356"/>
      <c r="WR21" s="356"/>
      <c r="WS21" s="356"/>
      <c r="WT21" s="356"/>
      <c r="WU21" s="356"/>
      <c r="WV21" s="356"/>
      <c r="WW21" s="356"/>
      <c r="WX21" s="356"/>
      <c r="WY21" s="356"/>
      <c r="WZ21" s="356"/>
      <c r="XA21" s="356"/>
      <c r="XB21" s="356"/>
      <c r="XC21" s="356"/>
      <c r="XD21" s="356"/>
      <c r="XE21" s="356"/>
      <c r="XF21" s="356"/>
      <c r="XG21" s="356"/>
      <c r="XH21" s="356"/>
      <c r="XI21" s="356"/>
      <c r="XJ21" s="356"/>
      <c r="XK21" s="356"/>
      <c r="XL21" s="356"/>
      <c r="XM21" s="356"/>
      <c r="XN21" s="356"/>
      <c r="XO21" s="356"/>
      <c r="XP21" s="356"/>
      <c r="XQ21" s="356"/>
      <c r="XR21" s="356"/>
      <c r="XS21" s="356"/>
      <c r="XT21" s="356"/>
      <c r="XU21" s="356"/>
      <c r="XV21" s="356"/>
      <c r="XW21" s="356"/>
      <c r="XX21" s="356"/>
      <c r="XY21" s="356"/>
      <c r="XZ21" s="356"/>
      <c r="YA21" s="356"/>
      <c r="YB21" s="356"/>
      <c r="YC21" s="356"/>
      <c r="YD21" s="356"/>
      <c r="YE21" s="356"/>
      <c r="YF21" s="356"/>
      <c r="YG21" s="356"/>
      <c r="YH21" s="356"/>
      <c r="YI21" s="356"/>
      <c r="YJ21" s="356"/>
      <c r="YK21" s="356"/>
      <c r="YL21" s="356"/>
      <c r="YM21" s="356"/>
      <c r="YN21" s="356"/>
      <c r="YO21" s="356"/>
      <c r="YP21" s="356"/>
      <c r="YQ21" s="356"/>
      <c r="YR21" s="356"/>
      <c r="YS21" s="356"/>
      <c r="YT21" s="356"/>
      <c r="YU21" s="356"/>
      <c r="YV21" s="356"/>
      <c r="YW21" s="356"/>
      <c r="YX21" s="356"/>
      <c r="YY21" s="356"/>
      <c r="YZ21" s="356"/>
      <c r="ZA21" s="356"/>
      <c r="ZB21" s="356"/>
      <c r="ZC21" s="356"/>
      <c r="ZD21" s="356"/>
      <c r="ZE21" s="356"/>
      <c r="ZF21" s="356"/>
      <c r="ZG21" s="356"/>
      <c r="ZH21" s="356"/>
      <c r="ZI21" s="356"/>
      <c r="ZJ21" s="356"/>
      <c r="ZK21" s="356"/>
      <c r="ZL21" s="356"/>
      <c r="ZM21" s="356"/>
      <c r="ZN21" s="356"/>
      <c r="ZO21" s="356"/>
      <c r="ZP21" s="356"/>
      <c r="ZQ21" s="356"/>
      <c r="ZR21" s="356"/>
      <c r="ZS21" s="356"/>
      <c r="ZT21" s="356"/>
      <c r="ZU21" s="356"/>
      <c r="ZV21" s="356"/>
      <c r="ZW21" s="356"/>
      <c r="ZX21" s="356"/>
      <c r="ZY21" s="356"/>
      <c r="ZZ21" s="356"/>
      <c r="AAA21" s="356"/>
      <c r="AAB21" s="356"/>
      <c r="AAC21" s="356"/>
      <c r="AAD21" s="356"/>
      <c r="AAE21" s="356"/>
      <c r="AAF21" s="356"/>
      <c r="AAG21" s="356"/>
      <c r="AAH21" s="356"/>
      <c r="AAI21" s="356"/>
      <c r="AAJ21" s="356"/>
      <c r="AAK21" s="356"/>
      <c r="AAL21" s="356"/>
      <c r="AAM21" s="356"/>
      <c r="AAN21" s="356"/>
      <c r="AAO21" s="356"/>
      <c r="AAP21" s="356"/>
      <c r="AAQ21" s="356"/>
      <c r="AAR21" s="356"/>
      <c r="AAS21" s="356"/>
      <c r="AAT21" s="356"/>
      <c r="AAU21" s="356"/>
      <c r="AAV21" s="356"/>
      <c r="AAW21" s="356"/>
      <c r="AAX21" s="356"/>
      <c r="AAY21" s="356"/>
      <c r="AAZ21" s="356"/>
      <c r="ABA21" s="356"/>
      <c r="ABB21" s="356"/>
      <c r="ABC21" s="356"/>
      <c r="ABD21" s="356"/>
      <c r="ABE21" s="356"/>
      <c r="ABF21" s="356"/>
      <c r="ABG21" s="356"/>
      <c r="ABH21" s="356"/>
      <c r="ABI21" s="356"/>
      <c r="ABJ21" s="356"/>
      <c r="ABK21" s="356"/>
      <c r="ABL21" s="356"/>
      <c r="ABM21" s="356"/>
      <c r="ABN21" s="356"/>
      <c r="ABO21" s="356"/>
      <c r="ABP21" s="356"/>
      <c r="ABQ21" s="356"/>
      <c r="ABR21" s="356"/>
      <c r="ABS21" s="356"/>
      <c r="ABT21" s="356"/>
      <c r="ABU21" s="356"/>
      <c r="ABV21" s="356"/>
      <c r="ABW21" s="356"/>
      <c r="ABX21" s="356"/>
      <c r="ABY21" s="356"/>
      <c r="ABZ21" s="356"/>
      <c r="ACA21" s="356"/>
      <c r="ACB21" s="356"/>
      <c r="ACC21" s="356"/>
      <c r="ACD21" s="356"/>
      <c r="ACE21" s="356"/>
      <c r="ACF21" s="356"/>
      <c r="ACG21" s="356"/>
      <c r="ACH21" s="356"/>
      <c r="ACI21" s="356"/>
      <c r="ACJ21" s="356"/>
      <c r="ACK21" s="356"/>
      <c r="ACL21" s="356"/>
      <c r="ACM21" s="356"/>
      <c r="ACN21" s="356"/>
      <c r="ACO21" s="356"/>
      <c r="ACP21" s="356"/>
      <c r="ACQ21" s="356"/>
      <c r="ACR21" s="356"/>
      <c r="ACS21" s="356"/>
      <c r="ACT21" s="356"/>
      <c r="ACU21" s="356"/>
      <c r="ACV21" s="356"/>
      <c r="ACW21" s="356"/>
      <c r="ACX21" s="356"/>
      <c r="ACY21" s="356"/>
      <c r="ACZ21" s="356"/>
      <c r="ADA21" s="356"/>
      <c r="ADB21" s="356"/>
      <c r="ADC21" s="356"/>
      <c r="ADD21" s="356"/>
      <c r="ADE21" s="356"/>
      <c r="ADF21" s="356"/>
      <c r="ADG21" s="356"/>
      <c r="ADH21" s="356"/>
      <c r="ADI21" s="356"/>
      <c r="ADJ21" s="356"/>
      <c r="ADK21" s="356"/>
      <c r="ADL21" s="356"/>
      <c r="ADM21" s="356"/>
      <c r="ADN21" s="356"/>
      <c r="ADO21" s="356"/>
      <c r="ADP21" s="356"/>
      <c r="ADQ21" s="356"/>
      <c r="ADR21" s="356"/>
      <c r="ADS21" s="356"/>
      <c r="ADT21" s="356"/>
      <c r="ADU21" s="356"/>
      <c r="ADV21" s="356"/>
      <c r="ADW21" s="356"/>
      <c r="ADX21" s="356"/>
      <c r="ADY21" s="356"/>
      <c r="ADZ21" s="356"/>
      <c r="AEA21" s="356"/>
      <c r="AEB21" s="356"/>
      <c r="AEC21" s="356"/>
      <c r="AED21" s="356"/>
      <c r="AEE21" s="356"/>
      <c r="AEF21" s="356"/>
      <c r="AEG21" s="356"/>
      <c r="AEH21" s="356"/>
      <c r="AEI21" s="356"/>
      <c r="AEJ21" s="356"/>
      <c r="AEK21" s="356"/>
      <c r="AEL21" s="356"/>
      <c r="AEM21" s="356"/>
      <c r="AEN21" s="356"/>
      <c r="AEO21" s="356"/>
      <c r="AEP21" s="356"/>
      <c r="AEQ21" s="356"/>
      <c r="AER21" s="356"/>
      <c r="AES21" s="356"/>
      <c r="AET21" s="356"/>
      <c r="AEU21" s="356"/>
      <c r="AEV21" s="356"/>
      <c r="AEW21" s="356"/>
      <c r="AEX21" s="356"/>
      <c r="AEY21" s="356"/>
      <c r="AEZ21" s="356"/>
      <c r="AFA21" s="356"/>
      <c r="AFB21" s="356"/>
      <c r="AFC21" s="356"/>
      <c r="AFD21" s="356"/>
      <c r="AFE21" s="356"/>
      <c r="AFF21" s="356"/>
      <c r="AFG21" s="356"/>
      <c r="AFH21" s="356"/>
      <c r="AFI21" s="356"/>
      <c r="AFJ21" s="356"/>
      <c r="AFK21" s="356"/>
      <c r="AFL21" s="356"/>
      <c r="AFM21" s="356"/>
      <c r="AFN21" s="356"/>
      <c r="AFO21" s="356"/>
      <c r="AFP21" s="356"/>
      <c r="AFQ21" s="356"/>
      <c r="AFR21" s="356"/>
      <c r="AFS21" s="356"/>
      <c r="AFT21" s="356"/>
      <c r="AFU21" s="356"/>
      <c r="AFV21" s="356"/>
      <c r="AFW21" s="356"/>
      <c r="AFX21" s="356"/>
      <c r="AFY21" s="356"/>
      <c r="AFZ21" s="356"/>
      <c r="AGA21" s="356"/>
      <c r="AGB21" s="356"/>
      <c r="AGC21" s="356"/>
      <c r="AGD21" s="356"/>
      <c r="AGE21" s="356"/>
      <c r="AGF21" s="356"/>
      <c r="AGG21" s="356"/>
      <c r="AGH21" s="356"/>
      <c r="AGI21" s="356"/>
      <c r="AGJ21" s="356"/>
      <c r="AGK21" s="356"/>
      <c r="AGL21" s="356"/>
      <c r="AGM21" s="356"/>
      <c r="AGN21" s="356"/>
      <c r="AGO21" s="356"/>
      <c r="AGP21" s="356"/>
      <c r="AGQ21" s="356"/>
      <c r="AGR21" s="356"/>
      <c r="AGS21" s="356"/>
      <c r="AGT21" s="356"/>
      <c r="AGU21" s="356"/>
      <c r="AGV21" s="356"/>
      <c r="AGW21" s="356"/>
      <c r="AGX21" s="356"/>
      <c r="AGY21" s="356"/>
      <c r="AGZ21" s="356"/>
      <c r="AHA21" s="356"/>
      <c r="AHB21" s="356"/>
      <c r="AHC21" s="356"/>
      <c r="AHD21" s="356"/>
      <c r="AHE21" s="356"/>
      <c r="AHF21" s="356"/>
      <c r="AHG21" s="356"/>
      <c r="AHH21" s="356"/>
      <c r="AHI21" s="356"/>
      <c r="AHJ21" s="356"/>
      <c r="AHK21" s="356"/>
      <c r="AHL21" s="356"/>
      <c r="AHM21" s="356"/>
      <c r="AHN21" s="356"/>
      <c r="AHO21" s="356"/>
      <c r="AHP21" s="356"/>
      <c r="AHQ21" s="356"/>
      <c r="AHR21" s="356"/>
      <c r="AHS21" s="356"/>
      <c r="AHT21" s="356"/>
      <c r="AHU21" s="356"/>
      <c r="AHV21" s="356"/>
      <c r="AHW21" s="356"/>
      <c r="AHX21" s="356"/>
      <c r="AHY21" s="356"/>
      <c r="AHZ21" s="356"/>
      <c r="AIA21" s="356"/>
      <c r="AIB21" s="356"/>
      <c r="AIC21" s="356"/>
      <c r="AID21" s="356"/>
      <c r="AIE21" s="356"/>
      <c r="AIF21" s="356"/>
      <c r="AIG21" s="356"/>
      <c r="AIH21" s="356"/>
      <c r="AII21" s="356"/>
      <c r="AIJ21" s="356"/>
      <c r="AIK21" s="356"/>
      <c r="AIL21" s="356"/>
      <c r="AIM21" s="356"/>
      <c r="AIN21" s="356"/>
      <c r="AIO21" s="356"/>
      <c r="AIP21" s="356"/>
      <c r="AIQ21" s="356"/>
      <c r="AIR21" s="356"/>
      <c r="AIS21" s="356"/>
      <c r="AIT21" s="356"/>
      <c r="AIU21" s="356"/>
      <c r="AIV21" s="356"/>
      <c r="AIW21" s="356"/>
      <c r="AIX21" s="356"/>
      <c r="AIY21" s="356"/>
      <c r="AIZ21" s="356"/>
      <c r="AJA21" s="356"/>
      <c r="AJB21" s="356"/>
      <c r="AJC21" s="356"/>
      <c r="AJD21" s="356"/>
      <c r="AJE21" s="356"/>
      <c r="AJF21" s="356"/>
      <c r="AJG21" s="356"/>
      <c r="AJH21" s="356"/>
      <c r="AJI21" s="356"/>
      <c r="AJJ21" s="356"/>
      <c r="AJK21" s="356"/>
      <c r="AJL21" s="356"/>
      <c r="AJM21" s="356"/>
      <c r="AJN21" s="356"/>
      <c r="AJO21" s="356"/>
      <c r="AJP21" s="356"/>
      <c r="AJQ21" s="356"/>
      <c r="AJR21" s="356"/>
      <c r="AJS21" s="356"/>
      <c r="AJT21" s="356"/>
      <c r="AJU21" s="356"/>
      <c r="AJV21" s="356"/>
      <c r="AJW21" s="356"/>
      <c r="AJX21" s="356"/>
      <c r="AJY21" s="356"/>
      <c r="AJZ21" s="356"/>
      <c r="AKA21" s="356"/>
      <c r="AKB21" s="356"/>
      <c r="AKC21" s="356"/>
      <c r="AKD21" s="356"/>
      <c r="AKE21" s="356"/>
      <c r="AKF21" s="356"/>
      <c r="AKG21" s="356"/>
      <c r="AKH21" s="356"/>
      <c r="AKI21" s="356"/>
      <c r="AKJ21" s="356"/>
      <c r="AKK21" s="356"/>
      <c r="AKL21" s="356"/>
      <c r="AKM21" s="356"/>
      <c r="AKN21" s="356"/>
      <c r="AKO21" s="356"/>
      <c r="AKP21" s="356"/>
      <c r="AKQ21" s="356"/>
      <c r="AKR21" s="356"/>
      <c r="AKS21" s="356"/>
      <c r="AKT21" s="356"/>
      <c r="AKU21" s="356"/>
      <c r="AKV21" s="356"/>
      <c r="AKW21" s="356"/>
      <c r="AKX21" s="356"/>
      <c r="AKY21" s="356"/>
      <c r="AKZ21" s="356"/>
      <c r="ALA21" s="356"/>
      <c r="ALB21" s="356"/>
      <c r="ALC21" s="356"/>
      <c r="ALD21" s="356"/>
      <c r="ALE21" s="356"/>
      <c r="ALF21" s="356"/>
      <c r="ALG21" s="356"/>
      <c r="ALH21" s="356"/>
      <c r="ALI21" s="356"/>
      <c r="ALJ21" s="356"/>
      <c r="ALK21" s="356"/>
      <c r="ALL21" s="356"/>
      <c r="ALM21" s="356"/>
      <c r="ALN21" s="356"/>
      <c r="ALO21" s="356"/>
      <c r="ALP21" s="356"/>
      <c r="ALQ21" s="356"/>
      <c r="ALR21" s="356"/>
      <c r="ALS21" s="356"/>
      <c r="ALT21" s="356"/>
      <c r="ALU21" s="356"/>
      <c r="ALV21" s="356"/>
      <c r="ALW21" s="356"/>
      <c r="ALX21" s="356"/>
      <c r="ALY21" s="356"/>
      <c r="ALZ21" s="356"/>
      <c r="AMA21" s="356"/>
      <c r="AMB21" s="356"/>
    </row>
    <row r="22" spans="1:1016" s="95" customFormat="1" ht="15.75">
      <c r="A22" s="347"/>
      <c r="B22" s="240" t="s">
        <v>51</v>
      </c>
      <c r="C22" s="635"/>
      <c r="D22" s="635"/>
      <c r="E22" s="635"/>
      <c r="F22" s="635"/>
      <c r="G22" s="635"/>
      <c r="H22" s="636"/>
      <c r="I22" s="34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56"/>
      <c r="BB22" s="356"/>
      <c r="BC22" s="356"/>
      <c r="BD22" s="356"/>
      <c r="BE22" s="356"/>
      <c r="BF22" s="356"/>
      <c r="BG22" s="356"/>
      <c r="BH22" s="356"/>
      <c r="BI22" s="356"/>
      <c r="BJ22" s="356"/>
      <c r="BK22" s="356"/>
      <c r="BL22" s="356"/>
      <c r="BM22" s="356"/>
      <c r="BN22" s="356"/>
      <c r="BO22" s="356"/>
      <c r="BP22" s="356"/>
      <c r="BQ22" s="356"/>
      <c r="BR22" s="356"/>
      <c r="BS22" s="356"/>
      <c r="BT22" s="356"/>
      <c r="BU22" s="356"/>
      <c r="BV22" s="356"/>
      <c r="BW22" s="356"/>
      <c r="BX22" s="356"/>
      <c r="BY22" s="356"/>
      <c r="BZ22" s="356"/>
      <c r="CA22" s="356"/>
      <c r="CB22" s="356"/>
      <c r="CC22" s="356"/>
      <c r="CD22" s="356"/>
      <c r="CE22" s="356"/>
      <c r="CF22" s="356"/>
      <c r="CG22" s="356"/>
      <c r="CH22" s="356"/>
      <c r="CI22" s="356"/>
      <c r="CJ22" s="356"/>
      <c r="CK22" s="356"/>
      <c r="CL22" s="356"/>
      <c r="CM22" s="356"/>
      <c r="CN22" s="356"/>
      <c r="CO22" s="356"/>
      <c r="CP22" s="356"/>
      <c r="CQ22" s="356"/>
      <c r="CR22" s="356"/>
      <c r="CS22" s="356"/>
      <c r="CT22" s="356"/>
      <c r="CU22" s="356"/>
      <c r="CV22" s="356"/>
      <c r="CW22" s="356"/>
      <c r="CX22" s="356"/>
      <c r="CY22" s="356"/>
      <c r="CZ22" s="356"/>
      <c r="DA22" s="356"/>
      <c r="DB22" s="356"/>
      <c r="DC22" s="356"/>
      <c r="DD22" s="356"/>
      <c r="DE22" s="356"/>
      <c r="DF22" s="356"/>
      <c r="DG22" s="356"/>
      <c r="DH22" s="356"/>
      <c r="DI22" s="356"/>
      <c r="DJ22" s="356"/>
      <c r="DK22" s="356"/>
      <c r="DL22" s="356"/>
      <c r="DM22" s="356"/>
      <c r="DN22" s="356"/>
      <c r="DO22" s="356"/>
      <c r="DP22" s="356"/>
      <c r="DQ22" s="356"/>
      <c r="DR22" s="356"/>
      <c r="DS22" s="356"/>
      <c r="DT22" s="356"/>
      <c r="DU22" s="356"/>
      <c r="DV22" s="356"/>
      <c r="DW22" s="356"/>
      <c r="DX22" s="356"/>
      <c r="DY22" s="356"/>
      <c r="DZ22" s="356"/>
      <c r="EA22" s="356"/>
      <c r="EB22" s="356"/>
      <c r="EC22" s="356"/>
      <c r="ED22" s="356"/>
      <c r="EE22" s="356"/>
      <c r="EF22" s="356"/>
      <c r="EG22" s="356"/>
      <c r="EH22" s="356"/>
      <c r="EI22" s="356"/>
      <c r="EJ22" s="356"/>
      <c r="EK22" s="356"/>
      <c r="EL22" s="356"/>
      <c r="EM22" s="356"/>
      <c r="EN22" s="356"/>
      <c r="EO22" s="356"/>
      <c r="EP22" s="356"/>
      <c r="EQ22" s="356"/>
      <c r="ER22" s="356"/>
      <c r="ES22" s="356"/>
      <c r="ET22" s="356"/>
      <c r="EU22" s="356"/>
      <c r="EV22" s="356"/>
      <c r="EW22" s="356"/>
      <c r="EX22" s="356"/>
      <c r="EY22" s="356"/>
      <c r="EZ22" s="356"/>
      <c r="FA22" s="356"/>
      <c r="FB22" s="356"/>
      <c r="FC22" s="356"/>
      <c r="FD22" s="356"/>
      <c r="FE22" s="356"/>
      <c r="FF22" s="356"/>
      <c r="FG22" s="356"/>
      <c r="FH22" s="356"/>
      <c r="FI22" s="356"/>
      <c r="FJ22" s="356"/>
      <c r="FK22" s="356"/>
      <c r="FL22" s="356"/>
      <c r="FM22" s="356"/>
      <c r="FN22" s="356"/>
      <c r="FO22" s="356"/>
      <c r="FP22" s="356"/>
      <c r="FQ22" s="356"/>
      <c r="FR22" s="356"/>
      <c r="FS22" s="356"/>
      <c r="FT22" s="356"/>
      <c r="FU22" s="356"/>
      <c r="FV22" s="356"/>
      <c r="FW22" s="356"/>
      <c r="FX22" s="356"/>
      <c r="FY22" s="356"/>
      <c r="FZ22" s="356"/>
      <c r="GA22" s="356"/>
      <c r="GB22" s="356"/>
      <c r="GC22" s="356"/>
      <c r="GD22" s="356"/>
      <c r="GE22" s="356"/>
      <c r="GF22" s="356"/>
      <c r="GG22" s="356"/>
      <c r="GH22" s="356"/>
      <c r="GI22" s="356"/>
      <c r="GJ22" s="356"/>
      <c r="GK22" s="356"/>
      <c r="GL22" s="356"/>
      <c r="GM22" s="356"/>
      <c r="GN22" s="356"/>
      <c r="GO22" s="356"/>
      <c r="GP22" s="356"/>
      <c r="GQ22" s="356"/>
      <c r="GR22" s="356"/>
      <c r="GS22" s="356"/>
      <c r="GT22" s="356"/>
      <c r="GU22" s="356"/>
      <c r="GV22" s="356"/>
      <c r="GW22" s="356"/>
      <c r="GX22" s="356"/>
      <c r="GY22" s="356"/>
      <c r="GZ22" s="356"/>
      <c r="HA22" s="356"/>
      <c r="HB22" s="356"/>
      <c r="HC22" s="356"/>
      <c r="HD22" s="356"/>
      <c r="HE22" s="356"/>
      <c r="HF22" s="356"/>
      <c r="HG22" s="356"/>
      <c r="HH22" s="356"/>
      <c r="HI22" s="356"/>
      <c r="HJ22" s="356"/>
      <c r="HK22" s="356"/>
      <c r="HL22" s="356"/>
      <c r="HM22" s="356"/>
      <c r="HN22" s="356"/>
      <c r="HO22" s="356"/>
      <c r="HP22" s="356"/>
      <c r="HQ22" s="356"/>
      <c r="HR22" s="356"/>
      <c r="HS22" s="356"/>
      <c r="HT22" s="356"/>
      <c r="HU22" s="356"/>
      <c r="HV22" s="356"/>
      <c r="HW22" s="356"/>
      <c r="HX22" s="356"/>
      <c r="HY22" s="356"/>
      <c r="HZ22" s="356"/>
      <c r="IA22" s="356"/>
      <c r="IB22" s="356"/>
      <c r="IC22" s="356"/>
      <c r="ID22" s="356"/>
      <c r="IE22" s="356"/>
      <c r="IF22" s="356"/>
      <c r="IG22" s="356"/>
      <c r="IH22" s="356"/>
      <c r="II22" s="356"/>
      <c r="IJ22" s="356"/>
      <c r="IK22" s="356"/>
      <c r="IL22" s="356"/>
      <c r="IM22" s="356"/>
      <c r="IN22" s="356"/>
      <c r="IO22" s="356"/>
      <c r="IP22" s="356"/>
      <c r="IQ22" s="356"/>
      <c r="IR22" s="356"/>
      <c r="IS22" s="356"/>
      <c r="IT22" s="356"/>
      <c r="IU22" s="356"/>
      <c r="IV22" s="356"/>
      <c r="IW22" s="356"/>
      <c r="IX22" s="356"/>
      <c r="IY22" s="356"/>
      <c r="IZ22" s="356"/>
      <c r="JA22" s="356"/>
      <c r="JB22" s="356"/>
      <c r="JC22" s="356"/>
      <c r="JD22" s="356"/>
      <c r="JE22" s="356"/>
      <c r="JF22" s="356"/>
      <c r="JG22" s="356"/>
      <c r="JH22" s="356"/>
      <c r="JI22" s="356"/>
      <c r="JJ22" s="356"/>
      <c r="JK22" s="356"/>
      <c r="JL22" s="356"/>
      <c r="JM22" s="356"/>
      <c r="JN22" s="356"/>
      <c r="JO22" s="356"/>
      <c r="JP22" s="356"/>
      <c r="JQ22" s="356"/>
      <c r="JR22" s="356"/>
      <c r="JS22" s="356"/>
      <c r="JT22" s="356"/>
      <c r="JU22" s="356"/>
      <c r="JV22" s="356"/>
      <c r="JW22" s="356"/>
      <c r="JX22" s="356"/>
      <c r="JY22" s="356"/>
      <c r="JZ22" s="356"/>
      <c r="KA22" s="356"/>
      <c r="KB22" s="356"/>
      <c r="KC22" s="356"/>
      <c r="KD22" s="356"/>
      <c r="KE22" s="356"/>
      <c r="KF22" s="356"/>
      <c r="KG22" s="356"/>
      <c r="KH22" s="356"/>
      <c r="KI22" s="356"/>
      <c r="KJ22" s="356"/>
      <c r="KK22" s="356"/>
      <c r="KL22" s="356"/>
      <c r="KM22" s="356"/>
      <c r="KN22" s="356"/>
      <c r="KO22" s="356"/>
      <c r="KP22" s="356"/>
      <c r="KQ22" s="356"/>
      <c r="KR22" s="356"/>
      <c r="KS22" s="356"/>
      <c r="KT22" s="356"/>
      <c r="KU22" s="356"/>
      <c r="KV22" s="356"/>
      <c r="KW22" s="356"/>
      <c r="KX22" s="356"/>
      <c r="KY22" s="356"/>
      <c r="KZ22" s="356"/>
      <c r="LA22" s="356"/>
      <c r="LB22" s="356"/>
      <c r="LC22" s="356"/>
      <c r="LD22" s="356"/>
      <c r="LE22" s="356"/>
      <c r="LF22" s="356"/>
      <c r="LG22" s="356"/>
      <c r="LH22" s="356"/>
      <c r="LI22" s="356"/>
      <c r="LJ22" s="356"/>
      <c r="LK22" s="356"/>
      <c r="LL22" s="356"/>
      <c r="LM22" s="356"/>
      <c r="LN22" s="356"/>
      <c r="LO22" s="356"/>
      <c r="LP22" s="356"/>
      <c r="LQ22" s="356"/>
      <c r="LR22" s="356"/>
      <c r="LS22" s="356"/>
      <c r="LT22" s="356"/>
      <c r="LU22" s="356"/>
      <c r="LV22" s="356"/>
      <c r="LW22" s="356"/>
      <c r="LX22" s="356"/>
      <c r="LY22" s="356"/>
      <c r="LZ22" s="356"/>
      <c r="MA22" s="356"/>
      <c r="MB22" s="356"/>
      <c r="MC22" s="356"/>
      <c r="MD22" s="356"/>
      <c r="ME22" s="356"/>
      <c r="MF22" s="356"/>
      <c r="MG22" s="356"/>
      <c r="MH22" s="356"/>
      <c r="MI22" s="356"/>
      <c r="MJ22" s="356"/>
      <c r="MK22" s="356"/>
      <c r="ML22" s="356"/>
      <c r="MM22" s="356"/>
      <c r="MN22" s="356"/>
      <c r="MO22" s="356"/>
      <c r="MP22" s="356"/>
      <c r="MQ22" s="356"/>
      <c r="MR22" s="356"/>
      <c r="MS22" s="356"/>
      <c r="MT22" s="356"/>
      <c r="MU22" s="356"/>
      <c r="MV22" s="356"/>
      <c r="MW22" s="356"/>
      <c r="MX22" s="356"/>
      <c r="MY22" s="356"/>
      <c r="MZ22" s="356"/>
      <c r="NA22" s="356"/>
      <c r="NB22" s="356"/>
      <c r="NC22" s="356"/>
      <c r="ND22" s="356"/>
      <c r="NE22" s="356"/>
      <c r="NF22" s="356"/>
      <c r="NG22" s="356"/>
      <c r="NH22" s="356"/>
      <c r="NI22" s="356"/>
      <c r="NJ22" s="356"/>
      <c r="NK22" s="356"/>
      <c r="NL22" s="356"/>
      <c r="NM22" s="356"/>
      <c r="NN22" s="356"/>
      <c r="NO22" s="356"/>
      <c r="NP22" s="356"/>
      <c r="NQ22" s="356"/>
      <c r="NR22" s="356"/>
      <c r="NS22" s="356"/>
      <c r="NT22" s="356"/>
      <c r="NU22" s="356"/>
      <c r="NV22" s="356"/>
      <c r="NW22" s="356"/>
      <c r="NX22" s="356"/>
      <c r="NY22" s="356"/>
      <c r="NZ22" s="356"/>
      <c r="OA22" s="356"/>
      <c r="OB22" s="356"/>
      <c r="OC22" s="356"/>
      <c r="OD22" s="356"/>
      <c r="OE22" s="356"/>
      <c r="OF22" s="356"/>
      <c r="OG22" s="356"/>
      <c r="OH22" s="356"/>
      <c r="OI22" s="356"/>
      <c r="OJ22" s="356"/>
      <c r="OK22" s="356"/>
      <c r="OL22" s="356"/>
      <c r="OM22" s="356"/>
      <c r="ON22" s="356"/>
      <c r="OO22" s="356"/>
      <c r="OP22" s="356"/>
      <c r="OQ22" s="356"/>
      <c r="OR22" s="356"/>
      <c r="OS22" s="356"/>
      <c r="OT22" s="356"/>
      <c r="OU22" s="356"/>
      <c r="OV22" s="356"/>
      <c r="OW22" s="356"/>
      <c r="OX22" s="356"/>
      <c r="OY22" s="356"/>
      <c r="OZ22" s="356"/>
      <c r="PA22" s="356"/>
      <c r="PB22" s="356"/>
      <c r="PC22" s="356"/>
      <c r="PD22" s="356"/>
      <c r="PE22" s="356"/>
      <c r="PF22" s="356"/>
      <c r="PG22" s="356"/>
      <c r="PH22" s="356"/>
      <c r="PI22" s="356"/>
      <c r="PJ22" s="356"/>
      <c r="PK22" s="356"/>
      <c r="PL22" s="356"/>
      <c r="PM22" s="356"/>
      <c r="PN22" s="356"/>
      <c r="PO22" s="356"/>
      <c r="PP22" s="356"/>
      <c r="PQ22" s="356"/>
      <c r="PR22" s="356"/>
      <c r="PS22" s="356"/>
      <c r="PT22" s="356"/>
      <c r="PU22" s="356"/>
      <c r="PV22" s="356"/>
      <c r="PW22" s="356"/>
      <c r="PX22" s="356"/>
      <c r="PY22" s="356"/>
      <c r="PZ22" s="356"/>
      <c r="QA22" s="356"/>
      <c r="QB22" s="356"/>
      <c r="QC22" s="356"/>
      <c r="QD22" s="356"/>
      <c r="QE22" s="356"/>
      <c r="QF22" s="356"/>
      <c r="QG22" s="356"/>
      <c r="QH22" s="356"/>
      <c r="QI22" s="356"/>
      <c r="QJ22" s="356"/>
      <c r="QK22" s="356"/>
      <c r="QL22" s="356"/>
      <c r="QM22" s="356"/>
      <c r="QN22" s="356"/>
      <c r="QO22" s="356"/>
      <c r="QP22" s="356"/>
      <c r="QQ22" s="356"/>
      <c r="QR22" s="356"/>
      <c r="QS22" s="356"/>
      <c r="QT22" s="356"/>
      <c r="QU22" s="356"/>
      <c r="QV22" s="356"/>
      <c r="QW22" s="356"/>
      <c r="QX22" s="356"/>
      <c r="QY22" s="356"/>
      <c r="QZ22" s="356"/>
      <c r="RA22" s="356"/>
      <c r="RB22" s="356"/>
      <c r="RC22" s="356"/>
      <c r="RD22" s="356"/>
      <c r="RE22" s="356"/>
      <c r="RF22" s="356"/>
      <c r="RG22" s="356"/>
      <c r="RH22" s="356"/>
      <c r="RI22" s="356"/>
      <c r="RJ22" s="356"/>
      <c r="RK22" s="356"/>
      <c r="RL22" s="356"/>
      <c r="RM22" s="356"/>
      <c r="RN22" s="356"/>
      <c r="RO22" s="356"/>
      <c r="RP22" s="356"/>
      <c r="RQ22" s="356"/>
      <c r="RR22" s="356"/>
      <c r="RS22" s="356"/>
      <c r="RT22" s="356"/>
      <c r="RU22" s="356"/>
      <c r="RV22" s="356"/>
      <c r="RW22" s="356"/>
      <c r="RX22" s="356"/>
      <c r="RY22" s="356"/>
      <c r="RZ22" s="356"/>
      <c r="SA22" s="356"/>
      <c r="SB22" s="356"/>
      <c r="SC22" s="356"/>
      <c r="SD22" s="356"/>
      <c r="SE22" s="356"/>
      <c r="SF22" s="356"/>
      <c r="SG22" s="356"/>
      <c r="SH22" s="356"/>
      <c r="SI22" s="356"/>
      <c r="SJ22" s="356"/>
      <c r="SK22" s="356"/>
      <c r="SL22" s="356"/>
      <c r="SM22" s="356"/>
      <c r="SN22" s="356"/>
      <c r="SO22" s="356"/>
      <c r="SP22" s="356"/>
      <c r="SQ22" s="356"/>
      <c r="SR22" s="356"/>
      <c r="SS22" s="356"/>
      <c r="ST22" s="356"/>
      <c r="SU22" s="356"/>
      <c r="SV22" s="356"/>
      <c r="SW22" s="356"/>
      <c r="SX22" s="356"/>
      <c r="SY22" s="356"/>
      <c r="SZ22" s="356"/>
      <c r="TA22" s="356"/>
      <c r="TB22" s="356"/>
      <c r="TC22" s="356"/>
      <c r="TD22" s="356"/>
      <c r="TE22" s="356"/>
      <c r="TF22" s="356"/>
      <c r="TG22" s="356"/>
      <c r="TH22" s="356"/>
      <c r="TI22" s="356"/>
      <c r="TJ22" s="356"/>
      <c r="TK22" s="356"/>
      <c r="TL22" s="356"/>
      <c r="TM22" s="356"/>
      <c r="TN22" s="356"/>
      <c r="TO22" s="356"/>
      <c r="TP22" s="356"/>
      <c r="TQ22" s="356"/>
      <c r="TR22" s="356"/>
      <c r="TS22" s="356"/>
      <c r="TT22" s="356"/>
      <c r="TU22" s="356"/>
      <c r="TV22" s="356"/>
      <c r="TW22" s="356"/>
      <c r="TX22" s="356"/>
      <c r="TY22" s="356"/>
      <c r="TZ22" s="356"/>
      <c r="UA22" s="356"/>
      <c r="UB22" s="356"/>
      <c r="UC22" s="356"/>
      <c r="UD22" s="356"/>
      <c r="UE22" s="356"/>
      <c r="UF22" s="356"/>
      <c r="UG22" s="356"/>
      <c r="UH22" s="356"/>
      <c r="UI22" s="356"/>
      <c r="UJ22" s="356"/>
      <c r="UK22" s="356"/>
      <c r="UL22" s="356"/>
      <c r="UM22" s="356"/>
      <c r="UN22" s="356"/>
      <c r="UO22" s="356"/>
      <c r="UP22" s="356"/>
      <c r="UQ22" s="356"/>
      <c r="UR22" s="356"/>
      <c r="US22" s="356"/>
      <c r="UT22" s="356"/>
      <c r="UU22" s="356"/>
      <c r="UV22" s="356"/>
      <c r="UW22" s="356"/>
      <c r="UX22" s="356"/>
      <c r="UY22" s="356"/>
      <c r="UZ22" s="356"/>
      <c r="VA22" s="356"/>
      <c r="VB22" s="356"/>
      <c r="VC22" s="356"/>
      <c r="VD22" s="356"/>
      <c r="VE22" s="356"/>
      <c r="VF22" s="356"/>
      <c r="VG22" s="356"/>
      <c r="VH22" s="356"/>
      <c r="VI22" s="356"/>
      <c r="VJ22" s="356"/>
      <c r="VK22" s="356"/>
      <c r="VL22" s="356"/>
      <c r="VM22" s="356"/>
      <c r="VN22" s="356"/>
      <c r="VO22" s="356"/>
      <c r="VP22" s="356"/>
      <c r="VQ22" s="356"/>
      <c r="VR22" s="356"/>
      <c r="VS22" s="356"/>
      <c r="VT22" s="356"/>
      <c r="VU22" s="356"/>
      <c r="VV22" s="356"/>
      <c r="VW22" s="356"/>
      <c r="VX22" s="356"/>
      <c r="VY22" s="356"/>
      <c r="VZ22" s="356"/>
      <c r="WA22" s="356"/>
      <c r="WB22" s="356"/>
      <c r="WC22" s="356"/>
      <c r="WD22" s="356"/>
      <c r="WE22" s="356"/>
      <c r="WF22" s="356"/>
      <c r="WG22" s="356"/>
      <c r="WH22" s="356"/>
      <c r="WI22" s="356"/>
      <c r="WJ22" s="356"/>
      <c r="WK22" s="356"/>
      <c r="WL22" s="356"/>
      <c r="WM22" s="356"/>
      <c r="WN22" s="356"/>
      <c r="WO22" s="356"/>
      <c r="WP22" s="356"/>
      <c r="WQ22" s="356"/>
      <c r="WR22" s="356"/>
      <c r="WS22" s="356"/>
      <c r="WT22" s="356"/>
      <c r="WU22" s="356"/>
      <c r="WV22" s="356"/>
      <c r="WW22" s="356"/>
      <c r="WX22" s="356"/>
      <c r="WY22" s="356"/>
      <c r="WZ22" s="356"/>
      <c r="XA22" s="356"/>
      <c r="XB22" s="356"/>
      <c r="XC22" s="356"/>
      <c r="XD22" s="356"/>
      <c r="XE22" s="356"/>
      <c r="XF22" s="356"/>
      <c r="XG22" s="356"/>
      <c r="XH22" s="356"/>
      <c r="XI22" s="356"/>
      <c r="XJ22" s="356"/>
      <c r="XK22" s="356"/>
      <c r="XL22" s="356"/>
      <c r="XM22" s="356"/>
      <c r="XN22" s="356"/>
      <c r="XO22" s="356"/>
      <c r="XP22" s="356"/>
      <c r="XQ22" s="356"/>
      <c r="XR22" s="356"/>
      <c r="XS22" s="356"/>
      <c r="XT22" s="356"/>
      <c r="XU22" s="356"/>
      <c r="XV22" s="356"/>
      <c r="XW22" s="356"/>
      <c r="XX22" s="356"/>
      <c r="XY22" s="356"/>
      <c r="XZ22" s="356"/>
      <c r="YA22" s="356"/>
      <c r="YB22" s="356"/>
      <c r="YC22" s="356"/>
      <c r="YD22" s="356"/>
      <c r="YE22" s="356"/>
      <c r="YF22" s="356"/>
      <c r="YG22" s="356"/>
      <c r="YH22" s="356"/>
      <c r="YI22" s="356"/>
      <c r="YJ22" s="356"/>
      <c r="YK22" s="356"/>
      <c r="YL22" s="356"/>
      <c r="YM22" s="356"/>
      <c r="YN22" s="356"/>
      <c r="YO22" s="356"/>
      <c r="YP22" s="356"/>
      <c r="YQ22" s="356"/>
      <c r="YR22" s="356"/>
      <c r="YS22" s="356"/>
      <c r="YT22" s="356"/>
      <c r="YU22" s="356"/>
      <c r="YV22" s="356"/>
      <c r="YW22" s="356"/>
      <c r="YX22" s="356"/>
      <c r="YY22" s="356"/>
      <c r="YZ22" s="356"/>
      <c r="ZA22" s="356"/>
      <c r="ZB22" s="356"/>
      <c r="ZC22" s="356"/>
      <c r="ZD22" s="356"/>
      <c r="ZE22" s="356"/>
      <c r="ZF22" s="356"/>
      <c r="ZG22" s="356"/>
      <c r="ZH22" s="356"/>
      <c r="ZI22" s="356"/>
      <c r="ZJ22" s="356"/>
      <c r="ZK22" s="356"/>
      <c r="ZL22" s="356"/>
      <c r="ZM22" s="356"/>
      <c r="ZN22" s="356"/>
      <c r="ZO22" s="356"/>
      <c r="ZP22" s="356"/>
      <c r="ZQ22" s="356"/>
      <c r="ZR22" s="356"/>
      <c r="ZS22" s="356"/>
      <c r="ZT22" s="356"/>
      <c r="ZU22" s="356"/>
      <c r="ZV22" s="356"/>
      <c r="ZW22" s="356"/>
      <c r="ZX22" s="356"/>
      <c r="ZY22" s="356"/>
      <c r="ZZ22" s="356"/>
      <c r="AAA22" s="356"/>
      <c r="AAB22" s="356"/>
      <c r="AAC22" s="356"/>
      <c r="AAD22" s="356"/>
      <c r="AAE22" s="356"/>
      <c r="AAF22" s="356"/>
      <c r="AAG22" s="356"/>
      <c r="AAH22" s="356"/>
      <c r="AAI22" s="356"/>
      <c r="AAJ22" s="356"/>
      <c r="AAK22" s="356"/>
      <c r="AAL22" s="356"/>
      <c r="AAM22" s="356"/>
      <c r="AAN22" s="356"/>
      <c r="AAO22" s="356"/>
      <c r="AAP22" s="356"/>
      <c r="AAQ22" s="356"/>
      <c r="AAR22" s="356"/>
      <c r="AAS22" s="356"/>
      <c r="AAT22" s="356"/>
      <c r="AAU22" s="356"/>
      <c r="AAV22" s="356"/>
      <c r="AAW22" s="356"/>
      <c r="AAX22" s="356"/>
      <c r="AAY22" s="356"/>
      <c r="AAZ22" s="356"/>
      <c r="ABA22" s="356"/>
      <c r="ABB22" s="356"/>
      <c r="ABC22" s="356"/>
      <c r="ABD22" s="356"/>
      <c r="ABE22" s="356"/>
      <c r="ABF22" s="356"/>
      <c r="ABG22" s="356"/>
      <c r="ABH22" s="356"/>
      <c r="ABI22" s="356"/>
      <c r="ABJ22" s="356"/>
      <c r="ABK22" s="356"/>
      <c r="ABL22" s="356"/>
      <c r="ABM22" s="356"/>
      <c r="ABN22" s="356"/>
      <c r="ABO22" s="356"/>
      <c r="ABP22" s="356"/>
      <c r="ABQ22" s="356"/>
      <c r="ABR22" s="356"/>
      <c r="ABS22" s="356"/>
      <c r="ABT22" s="356"/>
      <c r="ABU22" s="356"/>
      <c r="ABV22" s="356"/>
      <c r="ABW22" s="356"/>
      <c r="ABX22" s="356"/>
      <c r="ABY22" s="356"/>
      <c r="ABZ22" s="356"/>
      <c r="ACA22" s="356"/>
      <c r="ACB22" s="356"/>
      <c r="ACC22" s="356"/>
      <c r="ACD22" s="356"/>
      <c r="ACE22" s="356"/>
      <c r="ACF22" s="356"/>
      <c r="ACG22" s="356"/>
      <c r="ACH22" s="356"/>
      <c r="ACI22" s="356"/>
      <c r="ACJ22" s="356"/>
      <c r="ACK22" s="356"/>
      <c r="ACL22" s="356"/>
      <c r="ACM22" s="356"/>
      <c r="ACN22" s="356"/>
      <c r="ACO22" s="356"/>
      <c r="ACP22" s="356"/>
      <c r="ACQ22" s="356"/>
      <c r="ACR22" s="356"/>
      <c r="ACS22" s="356"/>
      <c r="ACT22" s="356"/>
      <c r="ACU22" s="356"/>
      <c r="ACV22" s="356"/>
      <c r="ACW22" s="356"/>
      <c r="ACX22" s="356"/>
      <c r="ACY22" s="356"/>
      <c r="ACZ22" s="356"/>
      <c r="ADA22" s="356"/>
      <c r="ADB22" s="356"/>
      <c r="ADC22" s="356"/>
      <c r="ADD22" s="356"/>
      <c r="ADE22" s="356"/>
      <c r="ADF22" s="356"/>
      <c r="ADG22" s="356"/>
      <c r="ADH22" s="356"/>
      <c r="ADI22" s="356"/>
      <c r="ADJ22" s="356"/>
      <c r="ADK22" s="356"/>
      <c r="ADL22" s="356"/>
      <c r="ADM22" s="356"/>
      <c r="ADN22" s="356"/>
      <c r="ADO22" s="356"/>
      <c r="ADP22" s="356"/>
      <c r="ADQ22" s="356"/>
      <c r="ADR22" s="356"/>
      <c r="ADS22" s="356"/>
      <c r="ADT22" s="356"/>
      <c r="ADU22" s="356"/>
      <c r="ADV22" s="356"/>
      <c r="ADW22" s="356"/>
      <c r="ADX22" s="356"/>
      <c r="ADY22" s="356"/>
      <c r="ADZ22" s="356"/>
      <c r="AEA22" s="356"/>
      <c r="AEB22" s="356"/>
      <c r="AEC22" s="356"/>
      <c r="AED22" s="356"/>
      <c r="AEE22" s="356"/>
      <c r="AEF22" s="356"/>
      <c r="AEG22" s="356"/>
      <c r="AEH22" s="356"/>
      <c r="AEI22" s="356"/>
      <c r="AEJ22" s="356"/>
      <c r="AEK22" s="356"/>
      <c r="AEL22" s="356"/>
      <c r="AEM22" s="356"/>
      <c r="AEN22" s="356"/>
      <c r="AEO22" s="356"/>
      <c r="AEP22" s="356"/>
      <c r="AEQ22" s="356"/>
      <c r="AER22" s="356"/>
      <c r="AES22" s="356"/>
      <c r="AET22" s="356"/>
      <c r="AEU22" s="356"/>
      <c r="AEV22" s="356"/>
      <c r="AEW22" s="356"/>
      <c r="AEX22" s="356"/>
      <c r="AEY22" s="356"/>
      <c r="AEZ22" s="356"/>
      <c r="AFA22" s="356"/>
      <c r="AFB22" s="356"/>
      <c r="AFC22" s="356"/>
      <c r="AFD22" s="356"/>
      <c r="AFE22" s="356"/>
      <c r="AFF22" s="356"/>
      <c r="AFG22" s="356"/>
      <c r="AFH22" s="356"/>
      <c r="AFI22" s="356"/>
      <c r="AFJ22" s="356"/>
      <c r="AFK22" s="356"/>
      <c r="AFL22" s="356"/>
      <c r="AFM22" s="356"/>
      <c r="AFN22" s="356"/>
      <c r="AFO22" s="356"/>
      <c r="AFP22" s="356"/>
      <c r="AFQ22" s="356"/>
      <c r="AFR22" s="356"/>
      <c r="AFS22" s="356"/>
      <c r="AFT22" s="356"/>
      <c r="AFU22" s="356"/>
      <c r="AFV22" s="356"/>
      <c r="AFW22" s="356"/>
      <c r="AFX22" s="356"/>
      <c r="AFY22" s="356"/>
      <c r="AFZ22" s="356"/>
      <c r="AGA22" s="356"/>
      <c r="AGB22" s="356"/>
      <c r="AGC22" s="356"/>
      <c r="AGD22" s="356"/>
      <c r="AGE22" s="356"/>
      <c r="AGF22" s="356"/>
      <c r="AGG22" s="356"/>
      <c r="AGH22" s="356"/>
      <c r="AGI22" s="356"/>
      <c r="AGJ22" s="356"/>
      <c r="AGK22" s="356"/>
      <c r="AGL22" s="356"/>
      <c r="AGM22" s="356"/>
      <c r="AGN22" s="356"/>
      <c r="AGO22" s="356"/>
      <c r="AGP22" s="356"/>
      <c r="AGQ22" s="356"/>
      <c r="AGR22" s="356"/>
      <c r="AGS22" s="356"/>
      <c r="AGT22" s="356"/>
      <c r="AGU22" s="356"/>
      <c r="AGV22" s="356"/>
      <c r="AGW22" s="356"/>
      <c r="AGX22" s="356"/>
      <c r="AGY22" s="356"/>
      <c r="AGZ22" s="356"/>
      <c r="AHA22" s="356"/>
      <c r="AHB22" s="356"/>
      <c r="AHC22" s="356"/>
      <c r="AHD22" s="356"/>
      <c r="AHE22" s="356"/>
      <c r="AHF22" s="356"/>
      <c r="AHG22" s="356"/>
      <c r="AHH22" s="356"/>
      <c r="AHI22" s="356"/>
      <c r="AHJ22" s="356"/>
      <c r="AHK22" s="356"/>
      <c r="AHL22" s="356"/>
      <c r="AHM22" s="356"/>
      <c r="AHN22" s="356"/>
      <c r="AHO22" s="356"/>
      <c r="AHP22" s="356"/>
      <c r="AHQ22" s="356"/>
      <c r="AHR22" s="356"/>
      <c r="AHS22" s="356"/>
      <c r="AHT22" s="356"/>
      <c r="AHU22" s="356"/>
      <c r="AHV22" s="356"/>
      <c r="AHW22" s="356"/>
      <c r="AHX22" s="356"/>
      <c r="AHY22" s="356"/>
      <c r="AHZ22" s="356"/>
      <c r="AIA22" s="356"/>
      <c r="AIB22" s="356"/>
      <c r="AIC22" s="356"/>
      <c r="AID22" s="356"/>
      <c r="AIE22" s="356"/>
      <c r="AIF22" s="356"/>
      <c r="AIG22" s="356"/>
      <c r="AIH22" s="356"/>
      <c r="AII22" s="356"/>
      <c r="AIJ22" s="356"/>
      <c r="AIK22" s="356"/>
      <c r="AIL22" s="356"/>
      <c r="AIM22" s="356"/>
      <c r="AIN22" s="356"/>
      <c r="AIO22" s="356"/>
      <c r="AIP22" s="356"/>
      <c r="AIQ22" s="356"/>
      <c r="AIR22" s="356"/>
      <c r="AIS22" s="356"/>
      <c r="AIT22" s="356"/>
      <c r="AIU22" s="356"/>
      <c r="AIV22" s="356"/>
      <c r="AIW22" s="356"/>
      <c r="AIX22" s="356"/>
      <c r="AIY22" s="356"/>
      <c r="AIZ22" s="356"/>
      <c r="AJA22" s="356"/>
      <c r="AJB22" s="356"/>
      <c r="AJC22" s="356"/>
      <c r="AJD22" s="356"/>
      <c r="AJE22" s="356"/>
      <c r="AJF22" s="356"/>
      <c r="AJG22" s="356"/>
      <c r="AJH22" s="356"/>
      <c r="AJI22" s="356"/>
      <c r="AJJ22" s="356"/>
      <c r="AJK22" s="356"/>
      <c r="AJL22" s="356"/>
      <c r="AJM22" s="356"/>
      <c r="AJN22" s="356"/>
      <c r="AJO22" s="356"/>
      <c r="AJP22" s="356"/>
      <c r="AJQ22" s="356"/>
      <c r="AJR22" s="356"/>
      <c r="AJS22" s="356"/>
      <c r="AJT22" s="356"/>
      <c r="AJU22" s="356"/>
      <c r="AJV22" s="356"/>
      <c r="AJW22" s="356"/>
      <c r="AJX22" s="356"/>
      <c r="AJY22" s="356"/>
      <c r="AJZ22" s="356"/>
      <c r="AKA22" s="356"/>
      <c r="AKB22" s="356"/>
      <c r="AKC22" s="356"/>
      <c r="AKD22" s="356"/>
      <c r="AKE22" s="356"/>
      <c r="AKF22" s="356"/>
      <c r="AKG22" s="356"/>
      <c r="AKH22" s="356"/>
      <c r="AKI22" s="356"/>
      <c r="AKJ22" s="356"/>
      <c r="AKK22" s="356"/>
      <c r="AKL22" s="356"/>
      <c r="AKM22" s="356"/>
      <c r="AKN22" s="356"/>
      <c r="AKO22" s="356"/>
      <c r="AKP22" s="356"/>
      <c r="AKQ22" s="356"/>
      <c r="AKR22" s="356"/>
      <c r="AKS22" s="356"/>
      <c r="AKT22" s="356"/>
      <c r="AKU22" s="356"/>
      <c r="AKV22" s="356"/>
      <c r="AKW22" s="356"/>
      <c r="AKX22" s="356"/>
      <c r="AKY22" s="356"/>
      <c r="AKZ22" s="356"/>
      <c r="ALA22" s="356"/>
      <c r="ALB22" s="356"/>
      <c r="ALC22" s="356"/>
      <c r="ALD22" s="356"/>
      <c r="ALE22" s="356"/>
      <c r="ALF22" s="356"/>
      <c r="ALG22" s="356"/>
      <c r="ALH22" s="356"/>
      <c r="ALI22" s="356"/>
      <c r="ALJ22" s="356"/>
      <c r="ALK22" s="356"/>
      <c r="ALL22" s="356"/>
      <c r="ALM22" s="356"/>
      <c r="ALN22" s="356"/>
      <c r="ALO22" s="356"/>
      <c r="ALP22" s="356"/>
      <c r="ALQ22" s="356"/>
      <c r="ALR22" s="356"/>
      <c r="ALS22" s="356"/>
      <c r="ALT22" s="356"/>
      <c r="ALU22" s="356"/>
      <c r="ALV22" s="356"/>
      <c r="ALW22" s="356"/>
      <c r="ALX22" s="356"/>
      <c r="ALY22" s="356"/>
      <c r="ALZ22" s="356"/>
      <c r="AMA22" s="356"/>
      <c r="AMB22" s="356"/>
    </row>
    <row r="23" spans="1:1016" s="95" customFormat="1" ht="31.5">
      <c r="A23" s="343" t="s">
        <v>35</v>
      </c>
      <c r="B23" s="344" t="s">
        <v>89</v>
      </c>
      <c r="C23" s="635"/>
      <c r="D23" s="635"/>
      <c r="E23" s="635"/>
      <c r="F23" s="635"/>
      <c r="G23" s="635"/>
      <c r="H23" s="638"/>
      <c r="I23" s="34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56"/>
      <c r="AN23" s="356"/>
      <c r="AO23" s="356"/>
      <c r="AP23" s="356"/>
      <c r="AQ23" s="356"/>
      <c r="AR23" s="356"/>
      <c r="AS23" s="356"/>
      <c r="AT23" s="356"/>
      <c r="AU23" s="356"/>
      <c r="AV23" s="356"/>
      <c r="AW23" s="356"/>
      <c r="AX23" s="356"/>
      <c r="AY23" s="356"/>
      <c r="AZ23" s="356"/>
      <c r="BA23" s="356"/>
      <c r="BB23" s="356"/>
      <c r="BC23" s="356"/>
      <c r="BD23" s="356"/>
      <c r="BE23" s="356"/>
      <c r="BF23" s="356"/>
      <c r="BG23" s="356"/>
      <c r="BH23" s="356"/>
      <c r="BI23" s="356"/>
      <c r="BJ23" s="356"/>
      <c r="BK23" s="356"/>
      <c r="BL23" s="356"/>
      <c r="BM23" s="356"/>
      <c r="BN23" s="356"/>
      <c r="BO23" s="356"/>
      <c r="BP23" s="356"/>
      <c r="BQ23" s="356"/>
      <c r="BR23" s="356"/>
      <c r="BS23" s="356"/>
      <c r="BT23" s="356"/>
      <c r="BU23" s="356"/>
      <c r="BV23" s="356"/>
      <c r="BW23" s="356"/>
      <c r="BX23" s="356"/>
      <c r="BY23" s="356"/>
      <c r="BZ23" s="356"/>
      <c r="CA23" s="356"/>
      <c r="CB23" s="356"/>
      <c r="CC23" s="356"/>
      <c r="CD23" s="356"/>
      <c r="CE23" s="356"/>
      <c r="CF23" s="356"/>
      <c r="CG23" s="356"/>
      <c r="CH23" s="356"/>
      <c r="CI23" s="356"/>
      <c r="CJ23" s="356"/>
      <c r="CK23" s="356"/>
      <c r="CL23" s="356"/>
      <c r="CM23" s="356"/>
      <c r="CN23" s="356"/>
      <c r="CO23" s="356"/>
      <c r="CP23" s="356"/>
      <c r="CQ23" s="356"/>
      <c r="CR23" s="356"/>
      <c r="CS23" s="356"/>
      <c r="CT23" s="356"/>
      <c r="CU23" s="356"/>
      <c r="CV23" s="356"/>
      <c r="CW23" s="356"/>
      <c r="CX23" s="356"/>
      <c r="CY23" s="356"/>
      <c r="CZ23" s="356"/>
      <c r="DA23" s="356"/>
      <c r="DB23" s="356"/>
      <c r="DC23" s="356"/>
      <c r="DD23" s="356"/>
      <c r="DE23" s="356"/>
      <c r="DF23" s="356"/>
      <c r="DG23" s="356"/>
      <c r="DH23" s="356"/>
      <c r="DI23" s="356"/>
      <c r="DJ23" s="356"/>
      <c r="DK23" s="356"/>
      <c r="DL23" s="356"/>
      <c r="DM23" s="356"/>
      <c r="DN23" s="356"/>
      <c r="DO23" s="356"/>
      <c r="DP23" s="356"/>
      <c r="DQ23" s="356"/>
      <c r="DR23" s="356"/>
      <c r="DS23" s="356"/>
      <c r="DT23" s="356"/>
      <c r="DU23" s="356"/>
      <c r="DV23" s="356"/>
      <c r="DW23" s="356"/>
      <c r="DX23" s="356"/>
      <c r="DY23" s="356"/>
      <c r="DZ23" s="356"/>
      <c r="EA23" s="356"/>
      <c r="EB23" s="356"/>
      <c r="EC23" s="356"/>
      <c r="ED23" s="356"/>
      <c r="EE23" s="356"/>
      <c r="EF23" s="356"/>
      <c r="EG23" s="356"/>
      <c r="EH23" s="356"/>
      <c r="EI23" s="356"/>
      <c r="EJ23" s="356"/>
      <c r="EK23" s="356"/>
      <c r="EL23" s="356"/>
      <c r="EM23" s="356"/>
      <c r="EN23" s="356"/>
      <c r="EO23" s="356"/>
      <c r="EP23" s="356"/>
      <c r="EQ23" s="356"/>
      <c r="ER23" s="356"/>
      <c r="ES23" s="356"/>
      <c r="ET23" s="356"/>
      <c r="EU23" s="356"/>
      <c r="EV23" s="356"/>
      <c r="EW23" s="356"/>
      <c r="EX23" s="356"/>
      <c r="EY23" s="356"/>
      <c r="EZ23" s="356"/>
      <c r="FA23" s="356"/>
      <c r="FB23" s="356"/>
      <c r="FC23" s="356"/>
      <c r="FD23" s="356"/>
      <c r="FE23" s="356"/>
      <c r="FF23" s="356"/>
      <c r="FG23" s="356"/>
      <c r="FH23" s="356"/>
      <c r="FI23" s="356"/>
      <c r="FJ23" s="356"/>
      <c r="FK23" s="356"/>
      <c r="FL23" s="356"/>
      <c r="FM23" s="356"/>
      <c r="FN23" s="356"/>
      <c r="FO23" s="356"/>
      <c r="FP23" s="356"/>
      <c r="FQ23" s="356"/>
      <c r="FR23" s="356"/>
      <c r="FS23" s="356"/>
      <c r="FT23" s="356"/>
      <c r="FU23" s="356"/>
      <c r="FV23" s="356"/>
      <c r="FW23" s="356"/>
      <c r="FX23" s="356"/>
      <c r="FY23" s="356"/>
      <c r="FZ23" s="356"/>
      <c r="GA23" s="356"/>
      <c r="GB23" s="356"/>
      <c r="GC23" s="356"/>
      <c r="GD23" s="356"/>
      <c r="GE23" s="356"/>
      <c r="GF23" s="356"/>
      <c r="GG23" s="356"/>
      <c r="GH23" s="356"/>
      <c r="GI23" s="356"/>
      <c r="GJ23" s="356"/>
      <c r="GK23" s="356"/>
      <c r="GL23" s="356"/>
      <c r="GM23" s="356"/>
      <c r="GN23" s="356"/>
      <c r="GO23" s="356"/>
      <c r="GP23" s="356"/>
      <c r="GQ23" s="356"/>
      <c r="GR23" s="356"/>
      <c r="GS23" s="356"/>
      <c r="GT23" s="356"/>
      <c r="GU23" s="356"/>
      <c r="GV23" s="356"/>
      <c r="GW23" s="356"/>
      <c r="GX23" s="356"/>
      <c r="GY23" s="356"/>
      <c r="GZ23" s="356"/>
      <c r="HA23" s="356"/>
      <c r="HB23" s="356"/>
      <c r="HC23" s="356"/>
      <c r="HD23" s="356"/>
      <c r="HE23" s="356"/>
      <c r="HF23" s="356"/>
      <c r="HG23" s="356"/>
      <c r="HH23" s="356"/>
      <c r="HI23" s="356"/>
      <c r="HJ23" s="356"/>
      <c r="HK23" s="356"/>
      <c r="HL23" s="356"/>
      <c r="HM23" s="356"/>
      <c r="HN23" s="356"/>
      <c r="HO23" s="356"/>
      <c r="HP23" s="356"/>
      <c r="HQ23" s="356"/>
      <c r="HR23" s="356"/>
      <c r="HS23" s="356"/>
      <c r="HT23" s="356"/>
      <c r="HU23" s="356"/>
      <c r="HV23" s="356"/>
      <c r="HW23" s="356"/>
      <c r="HX23" s="356"/>
      <c r="HY23" s="356"/>
      <c r="HZ23" s="356"/>
      <c r="IA23" s="356"/>
      <c r="IB23" s="356"/>
      <c r="IC23" s="356"/>
      <c r="ID23" s="356"/>
      <c r="IE23" s="356"/>
      <c r="IF23" s="356"/>
      <c r="IG23" s="356"/>
      <c r="IH23" s="356"/>
      <c r="II23" s="356"/>
      <c r="IJ23" s="356"/>
      <c r="IK23" s="356"/>
      <c r="IL23" s="356"/>
      <c r="IM23" s="356"/>
      <c r="IN23" s="356"/>
      <c r="IO23" s="356"/>
      <c r="IP23" s="356"/>
      <c r="IQ23" s="356"/>
      <c r="IR23" s="356"/>
      <c r="IS23" s="356"/>
      <c r="IT23" s="356"/>
      <c r="IU23" s="356"/>
      <c r="IV23" s="356"/>
      <c r="IW23" s="356"/>
      <c r="IX23" s="356"/>
      <c r="IY23" s="356"/>
      <c r="IZ23" s="356"/>
      <c r="JA23" s="356"/>
      <c r="JB23" s="356"/>
      <c r="JC23" s="356"/>
      <c r="JD23" s="356"/>
      <c r="JE23" s="356"/>
      <c r="JF23" s="356"/>
      <c r="JG23" s="356"/>
      <c r="JH23" s="356"/>
      <c r="JI23" s="356"/>
      <c r="JJ23" s="356"/>
      <c r="JK23" s="356"/>
      <c r="JL23" s="356"/>
      <c r="JM23" s="356"/>
      <c r="JN23" s="356"/>
      <c r="JO23" s="356"/>
      <c r="JP23" s="356"/>
      <c r="JQ23" s="356"/>
      <c r="JR23" s="356"/>
      <c r="JS23" s="356"/>
      <c r="JT23" s="356"/>
      <c r="JU23" s="356"/>
      <c r="JV23" s="356"/>
      <c r="JW23" s="356"/>
      <c r="JX23" s="356"/>
      <c r="JY23" s="356"/>
      <c r="JZ23" s="356"/>
      <c r="KA23" s="356"/>
      <c r="KB23" s="356"/>
      <c r="KC23" s="356"/>
      <c r="KD23" s="356"/>
      <c r="KE23" s="356"/>
      <c r="KF23" s="356"/>
      <c r="KG23" s="356"/>
      <c r="KH23" s="356"/>
      <c r="KI23" s="356"/>
      <c r="KJ23" s="356"/>
      <c r="KK23" s="356"/>
      <c r="KL23" s="356"/>
      <c r="KM23" s="356"/>
      <c r="KN23" s="356"/>
      <c r="KO23" s="356"/>
      <c r="KP23" s="356"/>
      <c r="KQ23" s="356"/>
      <c r="KR23" s="356"/>
      <c r="KS23" s="356"/>
      <c r="KT23" s="356"/>
      <c r="KU23" s="356"/>
      <c r="KV23" s="356"/>
      <c r="KW23" s="356"/>
      <c r="KX23" s="356"/>
      <c r="KY23" s="356"/>
      <c r="KZ23" s="356"/>
      <c r="LA23" s="356"/>
      <c r="LB23" s="356"/>
      <c r="LC23" s="356"/>
      <c r="LD23" s="356"/>
      <c r="LE23" s="356"/>
      <c r="LF23" s="356"/>
      <c r="LG23" s="356"/>
      <c r="LH23" s="356"/>
      <c r="LI23" s="356"/>
      <c r="LJ23" s="356"/>
      <c r="LK23" s="356"/>
      <c r="LL23" s="356"/>
      <c r="LM23" s="356"/>
      <c r="LN23" s="356"/>
      <c r="LO23" s="356"/>
      <c r="LP23" s="356"/>
      <c r="LQ23" s="356"/>
      <c r="LR23" s="356"/>
      <c r="LS23" s="356"/>
      <c r="LT23" s="356"/>
      <c r="LU23" s="356"/>
      <c r="LV23" s="356"/>
      <c r="LW23" s="356"/>
      <c r="LX23" s="356"/>
      <c r="LY23" s="356"/>
      <c r="LZ23" s="356"/>
      <c r="MA23" s="356"/>
      <c r="MB23" s="356"/>
      <c r="MC23" s="356"/>
      <c r="MD23" s="356"/>
      <c r="ME23" s="356"/>
      <c r="MF23" s="356"/>
      <c r="MG23" s="356"/>
      <c r="MH23" s="356"/>
      <c r="MI23" s="356"/>
      <c r="MJ23" s="356"/>
      <c r="MK23" s="356"/>
      <c r="ML23" s="356"/>
      <c r="MM23" s="356"/>
      <c r="MN23" s="356"/>
      <c r="MO23" s="356"/>
      <c r="MP23" s="356"/>
      <c r="MQ23" s="356"/>
      <c r="MR23" s="356"/>
      <c r="MS23" s="356"/>
      <c r="MT23" s="356"/>
      <c r="MU23" s="356"/>
      <c r="MV23" s="356"/>
      <c r="MW23" s="356"/>
      <c r="MX23" s="356"/>
      <c r="MY23" s="356"/>
      <c r="MZ23" s="356"/>
      <c r="NA23" s="356"/>
      <c r="NB23" s="356"/>
      <c r="NC23" s="356"/>
      <c r="ND23" s="356"/>
      <c r="NE23" s="356"/>
      <c r="NF23" s="356"/>
      <c r="NG23" s="356"/>
      <c r="NH23" s="356"/>
      <c r="NI23" s="356"/>
      <c r="NJ23" s="356"/>
      <c r="NK23" s="356"/>
      <c r="NL23" s="356"/>
      <c r="NM23" s="356"/>
      <c r="NN23" s="356"/>
      <c r="NO23" s="356"/>
      <c r="NP23" s="356"/>
      <c r="NQ23" s="356"/>
      <c r="NR23" s="356"/>
      <c r="NS23" s="356"/>
      <c r="NT23" s="356"/>
      <c r="NU23" s="356"/>
      <c r="NV23" s="356"/>
      <c r="NW23" s="356"/>
      <c r="NX23" s="356"/>
      <c r="NY23" s="356"/>
      <c r="NZ23" s="356"/>
      <c r="OA23" s="356"/>
      <c r="OB23" s="356"/>
      <c r="OC23" s="356"/>
      <c r="OD23" s="356"/>
      <c r="OE23" s="356"/>
      <c r="OF23" s="356"/>
      <c r="OG23" s="356"/>
      <c r="OH23" s="356"/>
      <c r="OI23" s="356"/>
      <c r="OJ23" s="356"/>
      <c r="OK23" s="356"/>
      <c r="OL23" s="356"/>
      <c r="OM23" s="356"/>
      <c r="ON23" s="356"/>
      <c r="OO23" s="356"/>
      <c r="OP23" s="356"/>
      <c r="OQ23" s="356"/>
      <c r="OR23" s="356"/>
      <c r="OS23" s="356"/>
      <c r="OT23" s="356"/>
      <c r="OU23" s="356"/>
      <c r="OV23" s="356"/>
      <c r="OW23" s="356"/>
      <c r="OX23" s="356"/>
      <c r="OY23" s="356"/>
      <c r="OZ23" s="356"/>
      <c r="PA23" s="356"/>
      <c r="PB23" s="356"/>
      <c r="PC23" s="356"/>
      <c r="PD23" s="356"/>
      <c r="PE23" s="356"/>
      <c r="PF23" s="356"/>
      <c r="PG23" s="356"/>
      <c r="PH23" s="356"/>
      <c r="PI23" s="356"/>
      <c r="PJ23" s="356"/>
      <c r="PK23" s="356"/>
      <c r="PL23" s="356"/>
      <c r="PM23" s="356"/>
      <c r="PN23" s="356"/>
      <c r="PO23" s="356"/>
      <c r="PP23" s="356"/>
      <c r="PQ23" s="356"/>
      <c r="PR23" s="356"/>
      <c r="PS23" s="356"/>
      <c r="PT23" s="356"/>
      <c r="PU23" s="356"/>
      <c r="PV23" s="356"/>
      <c r="PW23" s="356"/>
      <c r="PX23" s="356"/>
      <c r="PY23" s="356"/>
      <c r="PZ23" s="356"/>
      <c r="QA23" s="356"/>
      <c r="QB23" s="356"/>
      <c r="QC23" s="356"/>
      <c r="QD23" s="356"/>
      <c r="QE23" s="356"/>
      <c r="QF23" s="356"/>
      <c r="QG23" s="356"/>
      <c r="QH23" s="356"/>
      <c r="QI23" s="356"/>
      <c r="QJ23" s="356"/>
      <c r="QK23" s="356"/>
      <c r="QL23" s="356"/>
      <c r="QM23" s="356"/>
      <c r="QN23" s="356"/>
      <c r="QO23" s="356"/>
      <c r="QP23" s="356"/>
      <c r="QQ23" s="356"/>
      <c r="QR23" s="356"/>
      <c r="QS23" s="356"/>
      <c r="QT23" s="356"/>
      <c r="QU23" s="356"/>
      <c r="QV23" s="356"/>
      <c r="QW23" s="356"/>
      <c r="QX23" s="356"/>
      <c r="QY23" s="356"/>
      <c r="QZ23" s="356"/>
      <c r="RA23" s="356"/>
      <c r="RB23" s="356"/>
      <c r="RC23" s="356"/>
      <c r="RD23" s="356"/>
      <c r="RE23" s="356"/>
      <c r="RF23" s="356"/>
      <c r="RG23" s="356"/>
      <c r="RH23" s="356"/>
      <c r="RI23" s="356"/>
      <c r="RJ23" s="356"/>
      <c r="RK23" s="356"/>
      <c r="RL23" s="356"/>
      <c r="RM23" s="356"/>
      <c r="RN23" s="356"/>
      <c r="RO23" s="356"/>
      <c r="RP23" s="356"/>
      <c r="RQ23" s="356"/>
      <c r="RR23" s="356"/>
      <c r="RS23" s="356"/>
      <c r="RT23" s="356"/>
      <c r="RU23" s="356"/>
      <c r="RV23" s="356"/>
      <c r="RW23" s="356"/>
      <c r="RX23" s="356"/>
      <c r="RY23" s="356"/>
      <c r="RZ23" s="356"/>
      <c r="SA23" s="356"/>
      <c r="SB23" s="356"/>
      <c r="SC23" s="356"/>
      <c r="SD23" s="356"/>
      <c r="SE23" s="356"/>
      <c r="SF23" s="356"/>
      <c r="SG23" s="356"/>
      <c r="SH23" s="356"/>
      <c r="SI23" s="356"/>
      <c r="SJ23" s="356"/>
      <c r="SK23" s="356"/>
      <c r="SL23" s="356"/>
      <c r="SM23" s="356"/>
      <c r="SN23" s="356"/>
      <c r="SO23" s="356"/>
      <c r="SP23" s="356"/>
      <c r="SQ23" s="356"/>
      <c r="SR23" s="356"/>
      <c r="SS23" s="356"/>
      <c r="ST23" s="356"/>
      <c r="SU23" s="356"/>
      <c r="SV23" s="356"/>
      <c r="SW23" s="356"/>
      <c r="SX23" s="356"/>
      <c r="SY23" s="356"/>
      <c r="SZ23" s="356"/>
      <c r="TA23" s="356"/>
      <c r="TB23" s="356"/>
      <c r="TC23" s="356"/>
      <c r="TD23" s="356"/>
      <c r="TE23" s="356"/>
      <c r="TF23" s="356"/>
      <c r="TG23" s="356"/>
      <c r="TH23" s="356"/>
      <c r="TI23" s="356"/>
      <c r="TJ23" s="356"/>
      <c r="TK23" s="356"/>
      <c r="TL23" s="356"/>
      <c r="TM23" s="356"/>
      <c r="TN23" s="356"/>
      <c r="TO23" s="356"/>
      <c r="TP23" s="356"/>
      <c r="TQ23" s="356"/>
      <c r="TR23" s="356"/>
      <c r="TS23" s="356"/>
      <c r="TT23" s="356"/>
      <c r="TU23" s="356"/>
      <c r="TV23" s="356"/>
      <c r="TW23" s="356"/>
      <c r="TX23" s="356"/>
      <c r="TY23" s="356"/>
      <c r="TZ23" s="356"/>
      <c r="UA23" s="356"/>
      <c r="UB23" s="356"/>
      <c r="UC23" s="356"/>
      <c r="UD23" s="356"/>
      <c r="UE23" s="356"/>
      <c r="UF23" s="356"/>
      <c r="UG23" s="356"/>
      <c r="UH23" s="356"/>
      <c r="UI23" s="356"/>
      <c r="UJ23" s="356"/>
      <c r="UK23" s="356"/>
      <c r="UL23" s="356"/>
      <c r="UM23" s="356"/>
      <c r="UN23" s="356"/>
      <c r="UO23" s="356"/>
      <c r="UP23" s="356"/>
      <c r="UQ23" s="356"/>
      <c r="UR23" s="356"/>
      <c r="US23" s="356"/>
      <c r="UT23" s="356"/>
      <c r="UU23" s="356"/>
      <c r="UV23" s="356"/>
      <c r="UW23" s="356"/>
      <c r="UX23" s="356"/>
      <c r="UY23" s="356"/>
      <c r="UZ23" s="356"/>
      <c r="VA23" s="356"/>
      <c r="VB23" s="356"/>
      <c r="VC23" s="356"/>
      <c r="VD23" s="356"/>
      <c r="VE23" s="356"/>
      <c r="VF23" s="356"/>
      <c r="VG23" s="356"/>
      <c r="VH23" s="356"/>
      <c r="VI23" s="356"/>
      <c r="VJ23" s="356"/>
      <c r="VK23" s="356"/>
      <c r="VL23" s="356"/>
      <c r="VM23" s="356"/>
      <c r="VN23" s="356"/>
      <c r="VO23" s="356"/>
      <c r="VP23" s="356"/>
      <c r="VQ23" s="356"/>
      <c r="VR23" s="356"/>
      <c r="VS23" s="356"/>
      <c r="VT23" s="356"/>
      <c r="VU23" s="356"/>
      <c r="VV23" s="356"/>
      <c r="VW23" s="356"/>
      <c r="VX23" s="356"/>
      <c r="VY23" s="356"/>
      <c r="VZ23" s="356"/>
      <c r="WA23" s="356"/>
      <c r="WB23" s="356"/>
      <c r="WC23" s="356"/>
      <c r="WD23" s="356"/>
      <c r="WE23" s="356"/>
      <c r="WF23" s="356"/>
      <c r="WG23" s="356"/>
      <c r="WH23" s="356"/>
      <c r="WI23" s="356"/>
      <c r="WJ23" s="356"/>
      <c r="WK23" s="356"/>
      <c r="WL23" s="356"/>
      <c r="WM23" s="356"/>
      <c r="WN23" s="356"/>
      <c r="WO23" s="356"/>
      <c r="WP23" s="356"/>
      <c r="WQ23" s="356"/>
      <c r="WR23" s="356"/>
      <c r="WS23" s="356"/>
      <c r="WT23" s="356"/>
      <c r="WU23" s="356"/>
      <c r="WV23" s="356"/>
      <c r="WW23" s="356"/>
      <c r="WX23" s="356"/>
      <c r="WY23" s="356"/>
      <c r="WZ23" s="356"/>
      <c r="XA23" s="356"/>
      <c r="XB23" s="356"/>
      <c r="XC23" s="356"/>
      <c r="XD23" s="356"/>
      <c r="XE23" s="356"/>
      <c r="XF23" s="356"/>
      <c r="XG23" s="356"/>
      <c r="XH23" s="356"/>
      <c r="XI23" s="356"/>
      <c r="XJ23" s="356"/>
      <c r="XK23" s="356"/>
      <c r="XL23" s="356"/>
      <c r="XM23" s="356"/>
      <c r="XN23" s="356"/>
      <c r="XO23" s="356"/>
      <c r="XP23" s="356"/>
      <c r="XQ23" s="356"/>
      <c r="XR23" s="356"/>
      <c r="XS23" s="356"/>
      <c r="XT23" s="356"/>
      <c r="XU23" s="356"/>
      <c r="XV23" s="356"/>
      <c r="XW23" s="356"/>
      <c r="XX23" s="356"/>
      <c r="XY23" s="356"/>
      <c r="XZ23" s="356"/>
      <c r="YA23" s="356"/>
      <c r="YB23" s="356"/>
      <c r="YC23" s="356"/>
      <c r="YD23" s="356"/>
      <c r="YE23" s="356"/>
      <c r="YF23" s="356"/>
      <c r="YG23" s="356"/>
      <c r="YH23" s="356"/>
      <c r="YI23" s="356"/>
      <c r="YJ23" s="356"/>
      <c r="YK23" s="356"/>
      <c r="YL23" s="356"/>
      <c r="YM23" s="356"/>
      <c r="YN23" s="356"/>
      <c r="YO23" s="356"/>
      <c r="YP23" s="356"/>
      <c r="YQ23" s="356"/>
      <c r="YR23" s="356"/>
      <c r="YS23" s="356"/>
      <c r="YT23" s="356"/>
      <c r="YU23" s="356"/>
      <c r="YV23" s="356"/>
      <c r="YW23" s="356"/>
      <c r="YX23" s="356"/>
      <c r="YY23" s="356"/>
      <c r="YZ23" s="356"/>
      <c r="ZA23" s="356"/>
      <c r="ZB23" s="356"/>
      <c r="ZC23" s="356"/>
      <c r="ZD23" s="356"/>
      <c r="ZE23" s="356"/>
      <c r="ZF23" s="356"/>
      <c r="ZG23" s="356"/>
      <c r="ZH23" s="356"/>
      <c r="ZI23" s="356"/>
      <c r="ZJ23" s="356"/>
      <c r="ZK23" s="356"/>
      <c r="ZL23" s="356"/>
      <c r="ZM23" s="356"/>
      <c r="ZN23" s="356"/>
      <c r="ZO23" s="356"/>
      <c r="ZP23" s="356"/>
      <c r="ZQ23" s="356"/>
      <c r="ZR23" s="356"/>
      <c r="ZS23" s="356"/>
      <c r="ZT23" s="356"/>
      <c r="ZU23" s="356"/>
      <c r="ZV23" s="356"/>
      <c r="ZW23" s="356"/>
      <c r="ZX23" s="356"/>
      <c r="ZY23" s="356"/>
      <c r="ZZ23" s="356"/>
      <c r="AAA23" s="356"/>
      <c r="AAB23" s="356"/>
      <c r="AAC23" s="356"/>
      <c r="AAD23" s="356"/>
      <c r="AAE23" s="356"/>
      <c r="AAF23" s="356"/>
      <c r="AAG23" s="356"/>
      <c r="AAH23" s="356"/>
      <c r="AAI23" s="356"/>
      <c r="AAJ23" s="356"/>
      <c r="AAK23" s="356"/>
      <c r="AAL23" s="356"/>
      <c r="AAM23" s="356"/>
      <c r="AAN23" s="356"/>
      <c r="AAO23" s="356"/>
      <c r="AAP23" s="356"/>
      <c r="AAQ23" s="356"/>
      <c r="AAR23" s="356"/>
      <c r="AAS23" s="356"/>
      <c r="AAT23" s="356"/>
      <c r="AAU23" s="356"/>
      <c r="AAV23" s="356"/>
      <c r="AAW23" s="356"/>
      <c r="AAX23" s="356"/>
      <c r="AAY23" s="356"/>
      <c r="AAZ23" s="356"/>
      <c r="ABA23" s="356"/>
      <c r="ABB23" s="356"/>
      <c r="ABC23" s="356"/>
      <c r="ABD23" s="356"/>
      <c r="ABE23" s="356"/>
      <c r="ABF23" s="356"/>
      <c r="ABG23" s="356"/>
      <c r="ABH23" s="356"/>
      <c r="ABI23" s="356"/>
      <c r="ABJ23" s="356"/>
      <c r="ABK23" s="356"/>
      <c r="ABL23" s="356"/>
      <c r="ABM23" s="356"/>
      <c r="ABN23" s="356"/>
      <c r="ABO23" s="356"/>
      <c r="ABP23" s="356"/>
      <c r="ABQ23" s="356"/>
      <c r="ABR23" s="356"/>
      <c r="ABS23" s="356"/>
      <c r="ABT23" s="356"/>
      <c r="ABU23" s="356"/>
      <c r="ABV23" s="356"/>
      <c r="ABW23" s="356"/>
      <c r="ABX23" s="356"/>
      <c r="ABY23" s="356"/>
      <c r="ABZ23" s="356"/>
      <c r="ACA23" s="356"/>
      <c r="ACB23" s="356"/>
      <c r="ACC23" s="356"/>
      <c r="ACD23" s="356"/>
      <c r="ACE23" s="356"/>
      <c r="ACF23" s="356"/>
      <c r="ACG23" s="356"/>
      <c r="ACH23" s="356"/>
      <c r="ACI23" s="356"/>
      <c r="ACJ23" s="356"/>
      <c r="ACK23" s="356"/>
      <c r="ACL23" s="356"/>
      <c r="ACM23" s="356"/>
      <c r="ACN23" s="356"/>
      <c r="ACO23" s="356"/>
      <c r="ACP23" s="356"/>
      <c r="ACQ23" s="356"/>
      <c r="ACR23" s="356"/>
      <c r="ACS23" s="356"/>
      <c r="ACT23" s="356"/>
      <c r="ACU23" s="356"/>
      <c r="ACV23" s="356"/>
      <c r="ACW23" s="356"/>
      <c r="ACX23" s="356"/>
      <c r="ACY23" s="356"/>
      <c r="ACZ23" s="356"/>
      <c r="ADA23" s="356"/>
      <c r="ADB23" s="356"/>
      <c r="ADC23" s="356"/>
      <c r="ADD23" s="356"/>
      <c r="ADE23" s="356"/>
      <c r="ADF23" s="356"/>
      <c r="ADG23" s="356"/>
      <c r="ADH23" s="356"/>
      <c r="ADI23" s="356"/>
      <c r="ADJ23" s="356"/>
      <c r="ADK23" s="356"/>
      <c r="ADL23" s="356"/>
      <c r="ADM23" s="356"/>
      <c r="ADN23" s="356"/>
      <c r="ADO23" s="356"/>
      <c r="ADP23" s="356"/>
      <c r="ADQ23" s="356"/>
      <c r="ADR23" s="356"/>
      <c r="ADS23" s="356"/>
      <c r="ADT23" s="356"/>
      <c r="ADU23" s="356"/>
      <c r="ADV23" s="356"/>
      <c r="ADW23" s="356"/>
      <c r="ADX23" s="356"/>
      <c r="ADY23" s="356"/>
      <c r="ADZ23" s="356"/>
      <c r="AEA23" s="356"/>
      <c r="AEB23" s="356"/>
      <c r="AEC23" s="356"/>
      <c r="AED23" s="356"/>
      <c r="AEE23" s="356"/>
      <c r="AEF23" s="356"/>
      <c r="AEG23" s="356"/>
      <c r="AEH23" s="356"/>
      <c r="AEI23" s="356"/>
      <c r="AEJ23" s="356"/>
      <c r="AEK23" s="356"/>
      <c r="AEL23" s="356"/>
      <c r="AEM23" s="356"/>
      <c r="AEN23" s="356"/>
      <c r="AEO23" s="356"/>
      <c r="AEP23" s="356"/>
      <c r="AEQ23" s="356"/>
      <c r="AER23" s="356"/>
      <c r="AES23" s="356"/>
      <c r="AET23" s="356"/>
      <c r="AEU23" s="356"/>
      <c r="AEV23" s="356"/>
      <c r="AEW23" s="356"/>
      <c r="AEX23" s="356"/>
      <c r="AEY23" s="356"/>
      <c r="AEZ23" s="356"/>
      <c r="AFA23" s="356"/>
      <c r="AFB23" s="356"/>
      <c r="AFC23" s="356"/>
      <c r="AFD23" s="356"/>
      <c r="AFE23" s="356"/>
      <c r="AFF23" s="356"/>
      <c r="AFG23" s="356"/>
      <c r="AFH23" s="356"/>
      <c r="AFI23" s="356"/>
      <c r="AFJ23" s="356"/>
      <c r="AFK23" s="356"/>
      <c r="AFL23" s="356"/>
      <c r="AFM23" s="356"/>
      <c r="AFN23" s="356"/>
      <c r="AFO23" s="356"/>
      <c r="AFP23" s="356"/>
      <c r="AFQ23" s="356"/>
      <c r="AFR23" s="356"/>
      <c r="AFS23" s="356"/>
      <c r="AFT23" s="356"/>
      <c r="AFU23" s="356"/>
      <c r="AFV23" s="356"/>
      <c r="AFW23" s="356"/>
      <c r="AFX23" s="356"/>
      <c r="AFY23" s="356"/>
      <c r="AFZ23" s="356"/>
      <c r="AGA23" s="356"/>
      <c r="AGB23" s="356"/>
      <c r="AGC23" s="356"/>
      <c r="AGD23" s="356"/>
      <c r="AGE23" s="356"/>
      <c r="AGF23" s="356"/>
      <c r="AGG23" s="356"/>
      <c r="AGH23" s="356"/>
      <c r="AGI23" s="356"/>
      <c r="AGJ23" s="356"/>
      <c r="AGK23" s="356"/>
      <c r="AGL23" s="356"/>
      <c r="AGM23" s="356"/>
      <c r="AGN23" s="356"/>
      <c r="AGO23" s="356"/>
      <c r="AGP23" s="356"/>
      <c r="AGQ23" s="356"/>
      <c r="AGR23" s="356"/>
      <c r="AGS23" s="356"/>
      <c r="AGT23" s="356"/>
      <c r="AGU23" s="356"/>
      <c r="AGV23" s="356"/>
      <c r="AGW23" s="356"/>
      <c r="AGX23" s="356"/>
      <c r="AGY23" s="356"/>
      <c r="AGZ23" s="356"/>
      <c r="AHA23" s="356"/>
      <c r="AHB23" s="356"/>
      <c r="AHC23" s="356"/>
      <c r="AHD23" s="356"/>
      <c r="AHE23" s="356"/>
      <c r="AHF23" s="356"/>
      <c r="AHG23" s="356"/>
      <c r="AHH23" s="356"/>
      <c r="AHI23" s="356"/>
      <c r="AHJ23" s="356"/>
      <c r="AHK23" s="356"/>
      <c r="AHL23" s="356"/>
      <c r="AHM23" s="356"/>
      <c r="AHN23" s="356"/>
      <c r="AHO23" s="356"/>
      <c r="AHP23" s="356"/>
      <c r="AHQ23" s="356"/>
      <c r="AHR23" s="356"/>
      <c r="AHS23" s="356"/>
      <c r="AHT23" s="356"/>
      <c r="AHU23" s="356"/>
      <c r="AHV23" s="356"/>
      <c r="AHW23" s="356"/>
      <c r="AHX23" s="356"/>
      <c r="AHY23" s="356"/>
      <c r="AHZ23" s="356"/>
      <c r="AIA23" s="356"/>
      <c r="AIB23" s="356"/>
      <c r="AIC23" s="356"/>
      <c r="AID23" s="356"/>
      <c r="AIE23" s="356"/>
      <c r="AIF23" s="356"/>
      <c r="AIG23" s="356"/>
      <c r="AIH23" s="356"/>
      <c r="AII23" s="356"/>
      <c r="AIJ23" s="356"/>
      <c r="AIK23" s="356"/>
      <c r="AIL23" s="356"/>
      <c r="AIM23" s="356"/>
      <c r="AIN23" s="356"/>
      <c r="AIO23" s="356"/>
      <c r="AIP23" s="356"/>
      <c r="AIQ23" s="356"/>
      <c r="AIR23" s="356"/>
      <c r="AIS23" s="356"/>
      <c r="AIT23" s="356"/>
      <c r="AIU23" s="356"/>
      <c r="AIV23" s="356"/>
      <c r="AIW23" s="356"/>
      <c r="AIX23" s="356"/>
      <c r="AIY23" s="356"/>
      <c r="AIZ23" s="356"/>
      <c r="AJA23" s="356"/>
      <c r="AJB23" s="356"/>
      <c r="AJC23" s="356"/>
      <c r="AJD23" s="356"/>
      <c r="AJE23" s="356"/>
      <c r="AJF23" s="356"/>
      <c r="AJG23" s="356"/>
      <c r="AJH23" s="356"/>
      <c r="AJI23" s="356"/>
      <c r="AJJ23" s="356"/>
      <c r="AJK23" s="356"/>
      <c r="AJL23" s="356"/>
      <c r="AJM23" s="356"/>
      <c r="AJN23" s="356"/>
      <c r="AJO23" s="356"/>
      <c r="AJP23" s="356"/>
      <c r="AJQ23" s="356"/>
      <c r="AJR23" s="356"/>
      <c r="AJS23" s="356"/>
      <c r="AJT23" s="356"/>
      <c r="AJU23" s="356"/>
      <c r="AJV23" s="356"/>
      <c r="AJW23" s="356"/>
      <c r="AJX23" s="356"/>
      <c r="AJY23" s="356"/>
      <c r="AJZ23" s="356"/>
      <c r="AKA23" s="356"/>
      <c r="AKB23" s="356"/>
      <c r="AKC23" s="356"/>
      <c r="AKD23" s="356"/>
      <c r="AKE23" s="356"/>
      <c r="AKF23" s="356"/>
      <c r="AKG23" s="356"/>
      <c r="AKH23" s="356"/>
      <c r="AKI23" s="356"/>
      <c r="AKJ23" s="356"/>
      <c r="AKK23" s="356"/>
      <c r="AKL23" s="356"/>
      <c r="AKM23" s="356"/>
      <c r="AKN23" s="356"/>
      <c r="AKO23" s="356"/>
      <c r="AKP23" s="356"/>
      <c r="AKQ23" s="356"/>
      <c r="AKR23" s="356"/>
      <c r="AKS23" s="356"/>
      <c r="AKT23" s="356"/>
      <c r="AKU23" s="356"/>
      <c r="AKV23" s="356"/>
      <c r="AKW23" s="356"/>
      <c r="AKX23" s="356"/>
      <c r="AKY23" s="356"/>
      <c r="AKZ23" s="356"/>
      <c r="ALA23" s="356"/>
      <c r="ALB23" s="356"/>
      <c r="ALC23" s="356"/>
      <c r="ALD23" s="356"/>
      <c r="ALE23" s="356"/>
      <c r="ALF23" s="356"/>
      <c r="ALG23" s="356"/>
      <c r="ALH23" s="356"/>
      <c r="ALI23" s="356"/>
      <c r="ALJ23" s="356"/>
      <c r="ALK23" s="356"/>
      <c r="ALL23" s="356"/>
      <c r="ALM23" s="356"/>
      <c r="ALN23" s="356"/>
      <c r="ALO23" s="356"/>
      <c r="ALP23" s="356"/>
      <c r="ALQ23" s="356"/>
      <c r="ALR23" s="356"/>
      <c r="ALS23" s="356"/>
      <c r="ALT23" s="356"/>
      <c r="ALU23" s="356"/>
      <c r="ALV23" s="356"/>
      <c r="ALW23" s="356"/>
      <c r="ALX23" s="356"/>
      <c r="ALY23" s="356"/>
      <c r="ALZ23" s="356"/>
      <c r="AMA23" s="356"/>
      <c r="AMB23" s="356"/>
    </row>
    <row r="24" spans="1:1016" s="95" customFormat="1" ht="15.75">
      <c r="A24" s="347">
        <v>1</v>
      </c>
      <c r="B24" s="240" t="s">
        <v>1379</v>
      </c>
      <c r="C24" s="635"/>
      <c r="D24" s="635"/>
      <c r="E24" s="635"/>
      <c r="F24" s="635"/>
      <c r="G24" s="635"/>
      <c r="H24" s="636"/>
      <c r="I24" s="346"/>
      <c r="J24" s="356"/>
      <c r="K24" s="356"/>
      <c r="L24" s="356"/>
      <c r="M24" s="356"/>
      <c r="N24" s="356"/>
      <c r="O24" s="356"/>
      <c r="P24" s="356"/>
      <c r="Q24" s="356"/>
      <c r="R24" s="356"/>
      <c r="S24" s="356"/>
      <c r="T24" s="356"/>
      <c r="U24" s="356"/>
      <c r="V24" s="356"/>
      <c r="W24" s="356"/>
      <c r="X24" s="356"/>
      <c r="Y24" s="356"/>
      <c r="Z24" s="356"/>
      <c r="AA24" s="356"/>
      <c r="AB24" s="356"/>
      <c r="AC24" s="356"/>
      <c r="AD24" s="356"/>
      <c r="AE24" s="356"/>
      <c r="AF24" s="356"/>
      <c r="AG24" s="356"/>
      <c r="AH24" s="356"/>
      <c r="AI24" s="356"/>
      <c r="AJ24" s="356"/>
      <c r="AK24" s="356"/>
      <c r="AL24" s="356"/>
      <c r="AM24" s="356"/>
      <c r="AN24" s="356"/>
      <c r="AO24" s="356"/>
      <c r="AP24" s="356"/>
      <c r="AQ24" s="356"/>
      <c r="AR24" s="356"/>
      <c r="AS24" s="356"/>
      <c r="AT24" s="356"/>
      <c r="AU24" s="356"/>
      <c r="AV24" s="356"/>
      <c r="AW24" s="356"/>
      <c r="AX24" s="356"/>
      <c r="AY24" s="356"/>
      <c r="AZ24" s="356"/>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56"/>
      <c r="BY24" s="356"/>
      <c r="BZ24" s="356"/>
      <c r="CA24" s="356"/>
      <c r="CB24" s="356"/>
      <c r="CC24" s="356"/>
      <c r="CD24" s="356"/>
      <c r="CE24" s="356"/>
      <c r="CF24" s="356"/>
      <c r="CG24" s="356"/>
      <c r="CH24" s="356"/>
      <c r="CI24" s="356"/>
      <c r="CJ24" s="356"/>
      <c r="CK24" s="356"/>
      <c r="CL24" s="356"/>
      <c r="CM24" s="356"/>
      <c r="CN24" s="356"/>
      <c r="CO24" s="356"/>
      <c r="CP24" s="356"/>
      <c r="CQ24" s="356"/>
      <c r="CR24" s="356"/>
      <c r="CS24" s="356"/>
      <c r="CT24" s="356"/>
      <c r="CU24" s="356"/>
      <c r="CV24" s="356"/>
      <c r="CW24" s="356"/>
      <c r="CX24" s="356"/>
      <c r="CY24" s="356"/>
      <c r="CZ24" s="356"/>
      <c r="DA24" s="356"/>
      <c r="DB24" s="356"/>
      <c r="DC24" s="356"/>
      <c r="DD24" s="356"/>
      <c r="DE24" s="356"/>
      <c r="DF24" s="356"/>
      <c r="DG24" s="356"/>
      <c r="DH24" s="356"/>
      <c r="DI24" s="356"/>
      <c r="DJ24" s="356"/>
      <c r="DK24" s="356"/>
      <c r="DL24" s="356"/>
      <c r="DM24" s="356"/>
      <c r="DN24" s="356"/>
      <c r="DO24" s="356"/>
      <c r="DP24" s="356"/>
      <c r="DQ24" s="356"/>
      <c r="DR24" s="356"/>
      <c r="DS24" s="356"/>
      <c r="DT24" s="356"/>
      <c r="DU24" s="356"/>
      <c r="DV24" s="356"/>
      <c r="DW24" s="356"/>
      <c r="DX24" s="356"/>
      <c r="DY24" s="356"/>
      <c r="DZ24" s="356"/>
      <c r="EA24" s="356"/>
      <c r="EB24" s="356"/>
      <c r="EC24" s="356"/>
      <c r="ED24" s="356"/>
      <c r="EE24" s="356"/>
      <c r="EF24" s="356"/>
      <c r="EG24" s="356"/>
      <c r="EH24" s="356"/>
      <c r="EI24" s="356"/>
      <c r="EJ24" s="356"/>
      <c r="EK24" s="356"/>
      <c r="EL24" s="356"/>
      <c r="EM24" s="356"/>
      <c r="EN24" s="356"/>
      <c r="EO24" s="356"/>
      <c r="EP24" s="356"/>
      <c r="EQ24" s="356"/>
      <c r="ER24" s="356"/>
      <c r="ES24" s="356"/>
      <c r="ET24" s="356"/>
      <c r="EU24" s="356"/>
      <c r="EV24" s="356"/>
      <c r="EW24" s="356"/>
      <c r="EX24" s="356"/>
      <c r="EY24" s="356"/>
      <c r="EZ24" s="356"/>
      <c r="FA24" s="356"/>
      <c r="FB24" s="356"/>
      <c r="FC24" s="356"/>
      <c r="FD24" s="356"/>
      <c r="FE24" s="356"/>
      <c r="FF24" s="356"/>
      <c r="FG24" s="356"/>
      <c r="FH24" s="356"/>
      <c r="FI24" s="356"/>
      <c r="FJ24" s="356"/>
      <c r="FK24" s="356"/>
      <c r="FL24" s="356"/>
      <c r="FM24" s="356"/>
      <c r="FN24" s="356"/>
      <c r="FO24" s="356"/>
      <c r="FP24" s="356"/>
      <c r="FQ24" s="356"/>
      <c r="FR24" s="356"/>
      <c r="FS24" s="356"/>
      <c r="FT24" s="356"/>
      <c r="FU24" s="356"/>
      <c r="FV24" s="356"/>
      <c r="FW24" s="356"/>
      <c r="FX24" s="356"/>
      <c r="FY24" s="356"/>
      <c r="FZ24" s="356"/>
      <c r="GA24" s="356"/>
      <c r="GB24" s="356"/>
      <c r="GC24" s="356"/>
      <c r="GD24" s="356"/>
      <c r="GE24" s="356"/>
      <c r="GF24" s="356"/>
      <c r="GG24" s="356"/>
      <c r="GH24" s="356"/>
      <c r="GI24" s="356"/>
      <c r="GJ24" s="356"/>
      <c r="GK24" s="356"/>
      <c r="GL24" s="356"/>
      <c r="GM24" s="356"/>
      <c r="GN24" s="356"/>
      <c r="GO24" s="356"/>
      <c r="GP24" s="356"/>
      <c r="GQ24" s="356"/>
      <c r="GR24" s="356"/>
      <c r="GS24" s="356"/>
      <c r="GT24" s="356"/>
      <c r="GU24" s="356"/>
      <c r="GV24" s="356"/>
      <c r="GW24" s="356"/>
      <c r="GX24" s="356"/>
      <c r="GY24" s="356"/>
      <c r="GZ24" s="356"/>
      <c r="HA24" s="356"/>
      <c r="HB24" s="356"/>
      <c r="HC24" s="356"/>
      <c r="HD24" s="356"/>
      <c r="HE24" s="356"/>
      <c r="HF24" s="356"/>
      <c r="HG24" s="356"/>
      <c r="HH24" s="356"/>
      <c r="HI24" s="356"/>
      <c r="HJ24" s="356"/>
      <c r="HK24" s="356"/>
      <c r="HL24" s="356"/>
      <c r="HM24" s="356"/>
      <c r="HN24" s="356"/>
      <c r="HO24" s="356"/>
      <c r="HP24" s="356"/>
      <c r="HQ24" s="356"/>
      <c r="HR24" s="356"/>
      <c r="HS24" s="356"/>
      <c r="HT24" s="356"/>
      <c r="HU24" s="356"/>
      <c r="HV24" s="356"/>
      <c r="HW24" s="356"/>
      <c r="HX24" s="356"/>
      <c r="HY24" s="356"/>
      <c r="HZ24" s="356"/>
      <c r="IA24" s="356"/>
      <c r="IB24" s="356"/>
      <c r="IC24" s="356"/>
      <c r="ID24" s="356"/>
      <c r="IE24" s="356"/>
      <c r="IF24" s="356"/>
      <c r="IG24" s="356"/>
      <c r="IH24" s="356"/>
      <c r="II24" s="356"/>
      <c r="IJ24" s="356"/>
      <c r="IK24" s="356"/>
      <c r="IL24" s="356"/>
      <c r="IM24" s="356"/>
      <c r="IN24" s="356"/>
      <c r="IO24" s="356"/>
      <c r="IP24" s="356"/>
      <c r="IQ24" s="356"/>
      <c r="IR24" s="356"/>
      <c r="IS24" s="356"/>
      <c r="IT24" s="356"/>
      <c r="IU24" s="356"/>
      <c r="IV24" s="356"/>
      <c r="IW24" s="356"/>
      <c r="IX24" s="356"/>
      <c r="IY24" s="356"/>
      <c r="IZ24" s="356"/>
      <c r="JA24" s="356"/>
      <c r="JB24" s="356"/>
      <c r="JC24" s="356"/>
      <c r="JD24" s="356"/>
      <c r="JE24" s="356"/>
      <c r="JF24" s="356"/>
      <c r="JG24" s="356"/>
      <c r="JH24" s="356"/>
      <c r="JI24" s="356"/>
      <c r="JJ24" s="356"/>
      <c r="JK24" s="356"/>
      <c r="JL24" s="356"/>
      <c r="JM24" s="356"/>
      <c r="JN24" s="356"/>
      <c r="JO24" s="356"/>
      <c r="JP24" s="356"/>
      <c r="JQ24" s="356"/>
      <c r="JR24" s="356"/>
      <c r="JS24" s="356"/>
      <c r="JT24" s="356"/>
      <c r="JU24" s="356"/>
      <c r="JV24" s="356"/>
      <c r="JW24" s="356"/>
      <c r="JX24" s="356"/>
      <c r="JY24" s="356"/>
      <c r="JZ24" s="356"/>
      <c r="KA24" s="356"/>
      <c r="KB24" s="356"/>
      <c r="KC24" s="356"/>
      <c r="KD24" s="356"/>
      <c r="KE24" s="356"/>
      <c r="KF24" s="356"/>
      <c r="KG24" s="356"/>
      <c r="KH24" s="356"/>
      <c r="KI24" s="356"/>
      <c r="KJ24" s="356"/>
      <c r="KK24" s="356"/>
      <c r="KL24" s="356"/>
      <c r="KM24" s="356"/>
      <c r="KN24" s="356"/>
      <c r="KO24" s="356"/>
      <c r="KP24" s="356"/>
      <c r="KQ24" s="356"/>
      <c r="KR24" s="356"/>
      <c r="KS24" s="356"/>
      <c r="KT24" s="356"/>
      <c r="KU24" s="356"/>
      <c r="KV24" s="356"/>
      <c r="KW24" s="356"/>
      <c r="KX24" s="356"/>
      <c r="KY24" s="356"/>
      <c r="KZ24" s="356"/>
      <c r="LA24" s="356"/>
      <c r="LB24" s="356"/>
      <c r="LC24" s="356"/>
      <c r="LD24" s="356"/>
      <c r="LE24" s="356"/>
      <c r="LF24" s="356"/>
      <c r="LG24" s="356"/>
      <c r="LH24" s="356"/>
      <c r="LI24" s="356"/>
      <c r="LJ24" s="356"/>
      <c r="LK24" s="356"/>
      <c r="LL24" s="356"/>
      <c r="LM24" s="356"/>
      <c r="LN24" s="356"/>
      <c r="LO24" s="356"/>
      <c r="LP24" s="356"/>
      <c r="LQ24" s="356"/>
      <c r="LR24" s="356"/>
      <c r="LS24" s="356"/>
      <c r="LT24" s="356"/>
      <c r="LU24" s="356"/>
      <c r="LV24" s="356"/>
      <c r="LW24" s="356"/>
      <c r="LX24" s="356"/>
      <c r="LY24" s="356"/>
      <c r="LZ24" s="356"/>
      <c r="MA24" s="356"/>
      <c r="MB24" s="356"/>
      <c r="MC24" s="356"/>
      <c r="MD24" s="356"/>
      <c r="ME24" s="356"/>
      <c r="MF24" s="356"/>
      <c r="MG24" s="356"/>
      <c r="MH24" s="356"/>
      <c r="MI24" s="356"/>
      <c r="MJ24" s="356"/>
      <c r="MK24" s="356"/>
      <c r="ML24" s="356"/>
      <c r="MM24" s="356"/>
      <c r="MN24" s="356"/>
      <c r="MO24" s="356"/>
      <c r="MP24" s="356"/>
      <c r="MQ24" s="356"/>
      <c r="MR24" s="356"/>
      <c r="MS24" s="356"/>
      <c r="MT24" s="356"/>
      <c r="MU24" s="356"/>
      <c r="MV24" s="356"/>
      <c r="MW24" s="356"/>
      <c r="MX24" s="356"/>
      <c r="MY24" s="356"/>
      <c r="MZ24" s="356"/>
      <c r="NA24" s="356"/>
      <c r="NB24" s="356"/>
      <c r="NC24" s="356"/>
      <c r="ND24" s="356"/>
      <c r="NE24" s="356"/>
      <c r="NF24" s="356"/>
      <c r="NG24" s="356"/>
      <c r="NH24" s="356"/>
      <c r="NI24" s="356"/>
      <c r="NJ24" s="356"/>
      <c r="NK24" s="356"/>
      <c r="NL24" s="356"/>
      <c r="NM24" s="356"/>
      <c r="NN24" s="356"/>
      <c r="NO24" s="356"/>
      <c r="NP24" s="356"/>
      <c r="NQ24" s="356"/>
      <c r="NR24" s="356"/>
      <c r="NS24" s="356"/>
      <c r="NT24" s="356"/>
      <c r="NU24" s="356"/>
      <c r="NV24" s="356"/>
      <c r="NW24" s="356"/>
      <c r="NX24" s="356"/>
      <c r="NY24" s="356"/>
      <c r="NZ24" s="356"/>
      <c r="OA24" s="356"/>
      <c r="OB24" s="356"/>
      <c r="OC24" s="356"/>
      <c r="OD24" s="356"/>
      <c r="OE24" s="356"/>
      <c r="OF24" s="356"/>
      <c r="OG24" s="356"/>
      <c r="OH24" s="356"/>
      <c r="OI24" s="356"/>
      <c r="OJ24" s="356"/>
      <c r="OK24" s="356"/>
      <c r="OL24" s="356"/>
      <c r="OM24" s="356"/>
      <c r="ON24" s="356"/>
      <c r="OO24" s="356"/>
      <c r="OP24" s="356"/>
      <c r="OQ24" s="356"/>
      <c r="OR24" s="356"/>
      <c r="OS24" s="356"/>
      <c r="OT24" s="356"/>
      <c r="OU24" s="356"/>
      <c r="OV24" s="356"/>
      <c r="OW24" s="356"/>
      <c r="OX24" s="356"/>
      <c r="OY24" s="356"/>
      <c r="OZ24" s="356"/>
      <c r="PA24" s="356"/>
      <c r="PB24" s="356"/>
      <c r="PC24" s="356"/>
      <c r="PD24" s="356"/>
      <c r="PE24" s="356"/>
      <c r="PF24" s="356"/>
      <c r="PG24" s="356"/>
      <c r="PH24" s="356"/>
      <c r="PI24" s="356"/>
      <c r="PJ24" s="356"/>
      <c r="PK24" s="356"/>
      <c r="PL24" s="356"/>
      <c r="PM24" s="356"/>
      <c r="PN24" s="356"/>
      <c r="PO24" s="356"/>
      <c r="PP24" s="356"/>
      <c r="PQ24" s="356"/>
      <c r="PR24" s="356"/>
      <c r="PS24" s="356"/>
      <c r="PT24" s="356"/>
      <c r="PU24" s="356"/>
      <c r="PV24" s="356"/>
      <c r="PW24" s="356"/>
      <c r="PX24" s="356"/>
      <c r="PY24" s="356"/>
      <c r="PZ24" s="356"/>
      <c r="QA24" s="356"/>
      <c r="QB24" s="356"/>
      <c r="QC24" s="356"/>
      <c r="QD24" s="356"/>
      <c r="QE24" s="356"/>
      <c r="QF24" s="356"/>
      <c r="QG24" s="356"/>
      <c r="QH24" s="356"/>
      <c r="QI24" s="356"/>
      <c r="QJ24" s="356"/>
      <c r="QK24" s="356"/>
      <c r="QL24" s="356"/>
      <c r="QM24" s="356"/>
      <c r="QN24" s="356"/>
      <c r="QO24" s="356"/>
      <c r="QP24" s="356"/>
      <c r="QQ24" s="356"/>
      <c r="QR24" s="356"/>
      <c r="QS24" s="356"/>
      <c r="QT24" s="356"/>
      <c r="QU24" s="356"/>
      <c r="QV24" s="356"/>
      <c r="QW24" s="356"/>
      <c r="QX24" s="356"/>
      <c r="QY24" s="356"/>
      <c r="QZ24" s="356"/>
      <c r="RA24" s="356"/>
      <c r="RB24" s="356"/>
      <c r="RC24" s="356"/>
      <c r="RD24" s="356"/>
      <c r="RE24" s="356"/>
      <c r="RF24" s="356"/>
      <c r="RG24" s="356"/>
      <c r="RH24" s="356"/>
      <c r="RI24" s="356"/>
      <c r="RJ24" s="356"/>
      <c r="RK24" s="356"/>
      <c r="RL24" s="356"/>
      <c r="RM24" s="356"/>
      <c r="RN24" s="356"/>
      <c r="RO24" s="356"/>
      <c r="RP24" s="356"/>
      <c r="RQ24" s="356"/>
      <c r="RR24" s="356"/>
      <c r="RS24" s="356"/>
      <c r="RT24" s="356"/>
      <c r="RU24" s="356"/>
      <c r="RV24" s="356"/>
      <c r="RW24" s="356"/>
      <c r="RX24" s="356"/>
      <c r="RY24" s="356"/>
      <c r="RZ24" s="356"/>
      <c r="SA24" s="356"/>
      <c r="SB24" s="356"/>
      <c r="SC24" s="356"/>
      <c r="SD24" s="356"/>
      <c r="SE24" s="356"/>
      <c r="SF24" s="356"/>
      <c r="SG24" s="356"/>
      <c r="SH24" s="356"/>
      <c r="SI24" s="356"/>
      <c r="SJ24" s="356"/>
      <c r="SK24" s="356"/>
      <c r="SL24" s="356"/>
      <c r="SM24" s="356"/>
      <c r="SN24" s="356"/>
      <c r="SO24" s="356"/>
      <c r="SP24" s="356"/>
      <c r="SQ24" s="356"/>
      <c r="SR24" s="356"/>
      <c r="SS24" s="356"/>
      <c r="ST24" s="356"/>
      <c r="SU24" s="356"/>
      <c r="SV24" s="356"/>
      <c r="SW24" s="356"/>
      <c r="SX24" s="356"/>
      <c r="SY24" s="356"/>
      <c r="SZ24" s="356"/>
      <c r="TA24" s="356"/>
      <c r="TB24" s="356"/>
      <c r="TC24" s="356"/>
      <c r="TD24" s="356"/>
      <c r="TE24" s="356"/>
      <c r="TF24" s="356"/>
      <c r="TG24" s="356"/>
      <c r="TH24" s="356"/>
      <c r="TI24" s="356"/>
      <c r="TJ24" s="356"/>
      <c r="TK24" s="356"/>
      <c r="TL24" s="356"/>
      <c r="TM24" s="356"/>
      <c r="TN24" s="356"/>
      <c r="TO24" s="356"/>
      <c r="TP24" s="356"/>
      <c r="TQ24" s="356"/>
      <c r="TR24" s="356"/>
      <c r="TS24" s="356"/>
      <c r="TT24" s="356"/>
      <c r="TU24" s="356"/>
      <c r="TV24" s="356"/>
      <c r="TW24" s="356"/>
      <c r="TX24" s="356"/>
      <c r="TY24" s="356"/>
      <c r="TZ24" s="356"/>
      <c r="UA24" s="356"/>
      <c r="UB24" s="356"/>
      <c r="UC24" s="356"/>
      <c r="UD24" s="356"/>
      <c r="UE24" s="356"/>
      <c r="UF24" s="356"/>
      <c r="UG24" s="356"/>
      <c r="UH24" s="356"/>
      <c r="UI24" s="356"/>
      <c r="UJ24" s="356"/>
      <c r="UK24" s="356"/>
      <c r="UL24" s="356"/>
      <c r="UM24" s="356"/>
      <c r="UN24" s="356"/>
      <c r="UO24" s="356"/>
      <c r="UP24" s="356"/>
      <c r="UQ24" s="356"/>
      <c r="UR24" s="356"/>
      <c r="US24" s="356"/>
      <c r="UT24" s="356"/>
      <c r="UU24" s="356"/>
      <c r="UV24" s="356"/>
      <c r="UW24" s="356"/>
      <c r="UX24" s="356"/>
      <c r="UY24" s="356"/>
      <c r="UZ24" s="356"/>
      <c r="VA24" s="356"/>
      <c r="VB24" s="356"/>
      <c r="VC24" s="356"/>
      <c r="VD24" s="356"/>
      <c r="VE24" s="356"/>
      <c r="VF24" s="356"/>
      <c r="VG24" s="356"/>
      <c r="VH24" s="356"/>
      <c r="VI24" s="356"/>
      <c r="VJ24" s="356"/>
      <c r="VK24" s="356"/>
      <c r="VL24" s="356"/>
      <c r="VM24" s="356"/>
      <c r="VN24" s="356"/>
      <c r="VO24" s="356"/>
      <c r="VP24" s="356"/>
      <c r="VQ24" s="356"/>
      <c r="VR24" s="356"/>
      <c r="VS24" s="356"/>
      <c r="VT24" s="356"/>
      <c r="VU24" s="356"/>
      <c r="VV24" s="356"/>
      <c r="VW24" s="356"/>
      <c r="VX24" s="356"/>
      <c r="VY24" s="356"/>
      <c r="VZ24" s="356"/>
      <c r="WA24" s="356"/>
      <c r="WB24" s="356"/>
      <c r="WC24" s="356"/>
      <c r="WD24" s="356"/>
      <c r="WE24" s="356"/>
      <c r="WF24" s="356"/>
      <c r="WG24" s="356"/>
      <c r="WH24" s="356"/>
      <c r="WI24" s="356"/>
      <c r="WJ24" s="356"/>
      <c r="WK24" s="356"/>
      <c r="WL24" s="356"/>
      <c r="WM24" s="356"/>
      <c r="WN24" s="356"/>
      <c r="WO24" s="356"/>
      <c r="WP24" s="356"/>
      <c r="WQ24" s="356"/>
      <c r="WR24" s="356"/>
      <c r="WS24" s="356"/>
      <c r="WT24" s="356"/>
      <c r="WU24" s="356"/>
      <c r="WV24" s="356"/>
      <c r="WW24" s="356"/>
      <c r="WX24" s="356"/>
      <c r="WY24" s="356"/>
      <c r="WZ24" s="356"/>
      <c r="XA24" s="356"/>
      <c r="XB24" s="356"/>
      <c r="XC24" s="356"/>
      <c r="XD24" s="356"/>
      <c r="XE24" s="356"/>
      <c r="XF24" s="356"/>
      <c r="XG24" s="356"/>
      <c r="XH24" s="356"/>
      <c r="XI24" s="356"/>
      <c r="XJ24" s="356"/>
      <c r="XK24" s="356"/>
      <c r="XL24" s="356"/>
      <c r="XM24" s="356"/>
      <c r="XN24" s="356"/>
      <c r="XO24" s="356"/>
      <c r="XP24" s="356"/>
      <c r="XQ24" s="356"/>
      <c r="XR24" s="356"/>
      <c r="XS24" s="356"/>
      <c r="XT24" s="356"/>
      <c r="XU24" s="356"/>
      <c r="XV24" s="356"/>
      <c r="XW24" s="356"/>
      <c r="XX24" s="356"/>
      <c r="XY24" s="356"/>
      <c r="XZ24" s="356"/>
      <c r="YA24" s="356"/>
      <c r="YB24" s="356"/>
      <c r="YC24" s="356"/>
      <c r="YD24" s="356"/>
      <c r="YE24" s="356"/>
      <c r="YF24" s="356"/>
      <c r="YG24" s="356"/>
      <c r="YH24" s="356"/>
      <c r="YI24" s="356"/>
      <c r="YJ24" s="356"/>
      <c r="YK24" s="356"/>
      <c r="YL24" s="356"/>
      <c r="YM24" s="356"/>
      <c r="YN24" s="356"/>
      <c r="YO24" s="356"/>
      <c r="YP24" s="356"/>
      <c r="YQ24" s="356"/>
      <c r="YR24" s="356"/>
      <c r="YS24" s="356"/>
      <c r="YT24" s="356"/>
      <c r="YU24" s="356"/>
      <c r="YV24" s="356"/>
      <c r="YW24" s="356"/>
      <c r="YX24" s="356"/>
      <c r="YY24" s="356"/>
      <c r="YZ24" s="356"/>
      <c r="ZA24" s="356"/>
      <c r="ZB24" s="356"/>
      <c r="ZC24" s="356"/>
      <c r="ZD24" s="356"/>
      <c r="ZE24" s="356"/>
      <c r="ZF24" s="356"/>
      <c r="ZG24" s="356"/>
      <c r="ZH24" s="356"/>
      <c r="ZI24" s="356"/>
      <c r="ZJ24" s="356"/>
      <c r="ZK24" s="356"/>
      <c r="ZL24" s="356"/>
      <c r="ZM24" s="356"/>
      <c r="ZN24" s="356"/>
      <c r="ZO24" s="356"/>
      <c r="ZP24" s="356"/>
      <c r="ZQ24" s="356"/>
      <c r="ZR24" s="356"/>
      <c r="ZS24" s="356"/>
      <c r="ZT24" s="356"/>
      <c r="ZU24" s="356"/>
      <c r="ZV24" s="356"/>
      <c r="ZW24" s="356"/>
      <c r="ZX24" s="356"/>
      <c r="ZY24" s="356"/>
      <c r="ZZ24" s="356"/>
      <c r="AAA24" s="356"/>
      <c r="AAB24" s="356"/>
      <c r="AAC24" s="356"/>
      <c r="AAD24" s="356"/>
      <c r="AAE24" s="356"/>
      <c r="AAF24" s="356"/>
      <c r="AAG24" s="356"/>
      <c r="AAH24" s="356"/>
      <c r="AAI24" s="356"/>
      <c r="AAJ24" s="356"/>
      <c r="AAK24" s="356"/>
      <c r="AAL24" s="356"/>
      <c r="AAM24" s="356"/>
      <c r="AAN24" s="356"/>
      <c r="AAO24" s="356"/>
      <c r="AAP24" s="356"/>
      <c r="AAQ24" s="356"/>
      <c r="AAR24" s="356"/>
      <c r="AAS24" s="356"/>
      <c r="AAT24" s="356"/>
      <c r="AAU24" s="356"/>
      <c r="AAV24" s="356"/>
      <c r="AAW24" s="356"/>
      <c r="AAX24" s="356"/>
      <c r="AAY24" s="356"/>
      <c r="AAZ24" s="356"/>
      <c r="ABA24" s="356"/>
      <c r="ABB24" s="356"/>
      <c r="ABC24" s="356"/>
      <c r="ABD24" s="356"/>
      <c r="ABE24" s="356"/>
      <c r="ABF24" s="356"/>
      <c r="ABG24" s="356"/>
      <c r="ABH24" s="356"/>
      <c r="ABI24" s="356"/>
      <c r="ABJ24" s="356"/>
      <c r="ABK24" s="356"/>
      <c r="ABL24" s="356"/>
      <c r="ABM24" s="356"/>
      <c r="ABN24" s="356"/>
      <c r="ABO24" s="356"/>
      <c r="ABP24" s="356"/>
      <c r="ABQ24" s="356"/>
      <c r="ABR24" s="356"/>
      <c r="ABS24" s="356"/>
      <c r="ABT24" s="356"/>
      <c r="ABU24" s="356"/>
      <c r="ABV24" s="356"/>
      <c r="ABW24" s="356"/>
      <c r="ABX24" s="356"/>
      <c r="ABY24" s="356"/>
      <c r="ABZ24" s="356"/>
      <c r="ACA24" s="356"/>
      <c r="ACB24" s="356"/>
      <c r="ACC24" s="356"/>
      <c r="ACD24" s="356"/>
      <c r="ACE24" s="356"/>
      <c r="ACF24" s="356"/>
      <c r="ACG24" s="356"/>
      <c r="ACH24" s="356"/>
      <c r="ACI24" s="356"/>
      <c r="ACJ24" s="356"/>
      <c r="ACK24" s="356"/>
      <c r="ACL24" s="356"/>
      <c r="ACM24" s="356"/>
      <c r="ACN24" s="356"/>
      <c r="ACO24" s="356"/>
      <c r="ACP24" s="356"/>
      <c r="ACQ24" s="356"/>
      <c r="ACR24" s="356"/>
      <c r="ACS24" s="356"/>
      <c r="ACT24" s="356"/>
      <c r="ACU24" s="356"/>
      <c r="ACV24" s="356"/>
      <c r="ACW24" s="356"/>
      <c r="ACX24" s="356"/>
      <c r="ACY24" s="356"/>
      <c r="ACZ24" s="356"/>
      <c r="ADA24" s="356"/>
      <c r="ADB24" s="356"/>
      <c r="ADC24" s="356"/>
      <c r="ADD24" s="356"/>
      <c r="ADE24" s="356"/>
      <c r="ADF24" s="356"/>
      <c r="ADG24" s="356"/>
      <c r="ADH24" s="356"/>
      <c r="ADI24" s="356"/>
      <c r="ADJ24" s="356"/>
      <c r="ADK24" s="356"/>
      <c r="ADL24" s="356"/>
      <c r="ADM24" s="356"/>
      <c r="ADN24" s="356"/>
      <c r="ADO24" s="356"/>
      <c r="ADP24" s="356"/>
      <c r="ADQ24" s="356"/>
      <c r="ADR24" s="356"/>
      <c r="ADS24" s="356"/>
      <c r="ADT24" s="356"/>
      <c r="ADU24" s="356"/>
      <c r="ADV24" s="356"/>
      <c r="ADW24" s="356"/>
      <c r="ADX24" s="356"/>
      <c r="ADY24" s="356"/>
      <c r="ADZ24" s="356"/>
      <c r="AEA24" s="356"/>
      <c r="AEB24" s="356"/>
      <c r="AEC24" s="356"/>
      <c r="AED24" s="356"/>
      <c r="AEE24" s="356"/>
      <c r="AEF24" s="356"/>
      <c r="AEG24" s="356"/>
      <c r="AEH24" s="356"/>
      <c r="AEI24" s="356"/>
      <c r="AEJ24" s="356"/>
      <c r="AEK24" s="356"/>
      <c r="AEL24" s="356"/>
      <c r="AEM24" s="356"/>
      <c r="AEN24" s="356"/>
      <c r="AEO24" s="356"/>
      <c r="AEP24" s="356"/>
      <c r="AEQ24" s="356"/>
      <c r="AER24" s="356"/>
      <c r="AES24" s="356"/>
      <c r="AET24" s="356"/>
      <c r="AEU24" s="356"/>
      <c r="AEV24" s="356"/>
      <c r="AEW24" s="356"/>
      <c r="AEX24" s="356"/>
      <c r="AEY24" s="356"/>
      <c r="AEZ24" s="356"/>
      <c r="AFA24" s="356"/>
      <c r="AFB24" s="356"/>
      <c r="AFC24" s="356"/>
      <c r="AFD24" s="356"/>
      <c r="AFE24" s="356"/>
      <c r="AFF24" s="356"/>
      <c r="AFG24" s="356"/>
      <c r="AFH24" s="356"/>
      <c r="AFI24" s="356"/>
      <c r="AFJ24" s="356"/>
      <c r="AFK24" s="356"/>
      <c r="AFL24" s="356"/>
      <c r="AFM24" s="356"/>
      <c r="AFN24" s="356"/>
      <c r="AFO24" s="356"/>
      <c r="AFP24" s="356"/>
      <c r="AFQ24" s="356"/>
      <c r="AFR24" s="356"/>
      <c r="AFS24" s="356"/>
      <c r="AFT24" s="356"/>
      <c r="AFU24" s="356"/>
      <c r="AFV24" s="356"/>
      <c r="AFW24" s="356"/>
      <c r="AFX24" s="356"/>
      <c r="AFY24" s="356"/>
      <c r="AFZ24" s="356"/>
      <c r="AGA24" s="356"/>
      <c r="AGB24" s="356"/>
      <c r="AGC24" s="356"/>
      <c r="AGD24" s="356"/>
      <c r="AGE24" s="356"/>
      <c r="AGF24" s="356"/>
      <c r="AGG24" s="356"/>
      <c r="AGH24" s="356"/>
      <c r="AGI24" s="356"/>
      <c r="AGJ24" s="356"/>
      <c r="AGK24" s="356"/>
      <c r="AGL24" s="356"/>
      <c r="AGM24" s="356"/>
      <c r="AGN24" s="356"/>
      <c r="AGO24" s="356"/>
      <c r="AGP24" s="356"/>
      <c r="AGQ24" s="356"/>
      <c r="AGR24" s="356"/>
      <c r="AGS24" s="356"/>
      <c r="AGT24" s="356"/>
      <c r="AGU24" s="356"/>
      <c r="AGV24" s="356"/>
      <c r="AGW24" s="356"/>
      <c r="AGX24" s="356"/>
      <c r="AGY24" s="356"/>
      <c r="AGZ24" s="356"/>
      <c r="AHA24" s="356"/>
      <c r="AHB24" s="356"/>
      <c r="AHC24" s="356"/>
      <c r="AHD24" s="356"/>
      <c r="AHE24" s="356"/>
      <c r="AHF24" s="356"/>
      <c r="AHG24" s="356"/>
      <c r="AHH24" s="356"/>
      <c r="AHI24" s="356"/>
      <c r="AHJ24" s="356"/>
      <c r="AHK24" s="356"/>
      <c r="AHL24" s="356"/>
      <c r="AHM24" s="356"/>
      <c r="AHN24" s="356"/>
      <c r="AHO24" s="356"/>
      <c r="AHP24" s="356"/>
      <c r="AHQ24" s="356"/>
      <c r="AHR24" s="356"/>
      <c r="AHS24" s="356"/>
      <c r="AHT24" s="356"/>
      <c r="AHU24" s="356"/>
      <c r="AHV24" s="356"/>
      <c r="AHW24" s="356"/>
      <c r="AHX24" s="356"/>
      <c r="AHY24" s="356"/>
      <c r="AHZ24" s="356"/>
      <c r="AIA24" s="356"/>
      <c r="AIB24" s="356"/>
      <c r="AIC24" s="356"/>
      <c r="AID24" s="356"/>
      <c r="AIE24" s="356"/>
      <c r="AIF24" s="356"/>
      <c r="AIG24" s="356"/>
      <c r="AIH24" s="356"/>
      <c r="AII24" s="356"/>
      <c r="AIJ24" s="356"/>
      <c r="AIK24" s="356"/>
      <c r="AIL24" s="356"/>
      <c r="AIM24" s="356"/>
      <c r="AIN24" s="356"/>
      <c r="AIO24" s="356"/>
      <c r="AIP24" s="356"/>
      <c r="AIQ24" s="356"/>
      <c r="AIR24" s="356"/>
      <c r="AIS24" s="356"/>
      <c r="AIT24" s="356"/>
      <c r="AIU24" s="356"/>
      <c r="AIV24" s="356"/>
      <c r="AIW24" s="356"/>
      <c r="AIX24" s="356"/>
      <c r="AIY24" s="356"/>
      <c r="AIZ24" s="356"/>
      <c r="AJA24" s="356"/>
      <c r="AJB24" s="356"/>
      <c r="AJC24" s="356"/>
      <c r="AJD24" s="356"/>
      <c r="AJE24" s="356"/>
      <c r="AJF24" s="356"/>
      <c r="AJG24" s="356"/>
      <c r="AJH24" s="356"/>
      <c r="AJI24" s="356"/>
      <c r="AJJ24" s="356"/>
      <c r="AJK24" s="356"/>
      <c r="AJL24" s="356"/>
      <c r="AJM24" s="356"/>
      <c r="AJN24" s="356"/>
      <c r="AJO24" s="356"/>
      <c r="AJP24" s="356"/>
      <c r="AJQ24" s="356"/>
      <c r="AJR24" s="356"/>
      <c r="AJS24" s="356"/>
      <c r="AJT24" s="356"/>
      <c r="AJU24" s="356"/>
      <c r="AJV24" s="356"/>
      <c r="AJW24" s="356"/>
      <c r="AJX24" s="356"/>
      <c r="AJY24" s="356"/>
      <c r="AJZ24" s="356"/>
      <c r="AKA24" s="356"/>
      <c r="AKB24" s="356"/>
      <c r="AKC24" s="356"/>
      <c r="AKD24" s="356"/>
      <c r="AKE24" s="356"/>
      <c r="AKF24" s="356"/>
      <c r="AKG24" s="356"/>
      <c r="AKH24" s="356"/>
      <c r="AKI24" s="356"/>
      <c r="AKJ24" s="356"/>
      <c r="AKK24" s="356"/>
      <c r="AKL24" s="356"/>
      <c r="AKM24" s="356"/>
      <c r="AKN24" s="356"/>
      <c r="AKO24" s="356"/>
      <c r="AKP24" s="356"/>
      <c r="AKQ24" s="356"/>
      <c r="AKR24" s="356"/>
      <c r="AKS24" s="356"/>
      <c r="AKT24" s="356"/>
      <c r="AKU24" s="356"/>
      <c r="AKV24" s="356"/>
      <c r="AKW24" s="356"/>
      <c r="AKX24" s="356"/>
      <c r="AKY24" s="356"/>
      <c r="AKZ24" s="356"/>
      <c r="ALA24" s="356"/>
      <c r="ALB24" s="356"/>
      <c r="ALC24" s="356"/>
      <c r="ALD24" s="356"/>
      <c r="ALE24" s="356"/>
      <c r="ALF24" s="356"/>
      <c r="ALG24" s="356"/>
      <c r="ALH24" s="356"/>
      <c r="ALI24" s="356"/>
      <c r="ALJ24" s="356"/>
      <c r="ALK24" s="356"/>
      <c r="ALL24" s="356"/>
      <c r="ALM24" s="356"/>
      <c r="ALN24" s="356"/>
      <c r="ALO24" s="356"/>
      <c r="ALP24" s="356"/>
      <c r="ALQ24" s="356"/>
      <c r="ALR24" s="356"/>
      <c r="ALS24" s="356"/>
      <c r="ALT24" s="356"/>
      <c r="ALU24" s="356"/>
      <c r="ALV24" s="356"/>
      <c r="ALW24" s="356"/>
      <c r="ALX24" s="356"/>
      <c r="ALY24" s="356"/>
      <c r="ALZ24" s="356"/>
      <c r="AMA24" s="356"/>
      <c r="AMB24" s="356"/>
    </row>
    <row r="25" spans="1:1016" s="355" customFormat="1" ht="15.75">
      <c r="A25" s="347">
        <v>2</v>
      </c>
      <c r="B25" s="240"/>
      <c r="C25" s="635"/>
      <c r="D25" s="635"/>
      <c r="E25" s="635"/>
      <c r="F25" s="635"/>
      <c r="G25" s="635"/>
      <c r="H25" s="636"/>
      <c r="I25" s="346"/>
    </row>
    <row r="26" spans="1:1016" s="95" customFormat="1" ht="15.75">
      <c r="A26" s="347">
        <v>3</v>
      </c>
      <c r="B26" s="240"/>
      <c r="C26" s="635"/>
      <c r="D26" s="635"/>
      <c r="E26" s="635"/>
      <c r="F26" s="635"/>
      <c r="G26" s="635"/>
      <c r="H26" s="636"/>
      <c r="I26" s="34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6"/>
      <c r="BF26" s="356"/>
      <c r="BG26" s="356"/>
      <c r="BH26" s="356"/>
      <c r="BI26" s="356"/>
      <c r="BJ26" s="356"/>
      <c r="BK26" s="356"/>
      <c r="BL26" s="356"/>
      <c r="BM26" s="356"/>
      <c r="BN26" s="356"/>
      <c r="BO26" s="356"/>
      <c r="BP26" s="356"/>
      <c r="BQ26" s="356"/>
      <c r="BR26" s="356"/>
      <c r="BS26" s="356"/>
      <c r="BT26" s="356"/>
      <c r="BU26" s="356"/>
      <c r="BV26" s="356"/>
      <c r="BW26" s="356"/>
      <c r="BX26" s="356"/>
      <c r="BY26" s="356"/>
      <c r="BZ26" s="356"/>
      <c r="CA26" s="356"/>
      <c r="CB26" s="356"/>
      <c r="CC26" s="356"/>
      <c r="CD26" s="356"/>
      <c r="CE26" s="356"/>
      <c r="CF26" s="356"/>
      <c r="CG26" s="356"/>
      <c r="CH26" s="356"/>
      <c r="CI26" s="356"/>
      <c r="CJ26" s="356"/>
      <c r="CK26" s="356"/>
      <c r="CL26" s="356"/>
      <c r="CM26" s="356"/>
      <c r="CN26" s="356"/>
      <c r="CO26" s="356"/>
      <c r="CP26" s="356"/>
      <c r="CQ26" s="356"/>
      <c r="CR26" s="356"/>
      <c r="CS26" s="356"/>
      <c r="CT26" s="356"/>
      <c r="CU26" s="356"/>
      <c r="CV26" s="356"/>
      <c r="CW26" s="356"/>
      <c r="CX26" s="356"/>
      <c r="CY26" s="356"/>
      <c r="CZ26" s="356"/>
      <c r="DA26" s="356"/>
      <c r="DB26" s="356"/>
      <c r="DC26" s="356"/>
      <c r="DD26" s="356"/>
      <c r="DE26" s="356"/>
      <c r="DF26" s="356"/>
      <c r="DG26" s="356"/>
      <c r="DH26" s="356"/>
      <c r="DI26" s="356"/>
      <c r="DJ26" s="356"/>
      <c r="DK26" s="356"/>
      <c r="DL26" s="356"/>
      <c r="DM26" s="356"/>
      <c r="DN26" s="356"/>
      <c r="DO26" s="356"/>
      <c r="DP26" s="356"/>
      <c r="DQ26" s="356"/>
      <c r="DR26" s="356"/>
      <c r="DS26" s="356"/>
      <c r="DT26" s="356"/>
      <c r="DU26" s="356"/>
      <c r="DV26" s="356"/>
      <c r="DW26" s="356"/>
      <c r="DX26" s="356"/>
      <c r="DY26" s="356"/>
      <c r="DZ26" s="356"/>
      <c r="EA26" s="356"/>
      <c r="EB26" s="356"/>
      <c r="EC26" s="356"/>
      <c r="ED26" s="356"/>
      <c r="EE26" s="356"/>
      <c r="EF26" s="356"/>
      <c r="EG26" s="356"/>
      <c r="EH26" s="356"/>
      <c r="EI26" s="356"/>
      <c r="EJ26" s="356"/>
      <c r="EK26" s="356"/>
      <c r="EL26" s="356"/>
      <c r="EM26" s="356"/>
      <c r="EN26" s="356"/>
      <c r="EO26" s="356"/>
      <c r="EP26" s="356"/>
      <c r="EQ26" s="356"/>
      <c r="ER26" s="356"/>
      <c r="ES26" s="356"/>
      <c r="ET26" s="356"/>
      <c r="EU26" s="356"/>
      <c r="EV26" s="356"/>
      <c r="EW26" s="356"/>
      <c r="EX26" s="356"/>
      <c r="EY26" s="356"/>
      <c r="EZ26" s="356"/>
      <c r="FA26" s="356"/>
      <c r="FB26" s="356"/>
      <c r="FC26" s="356"/>
      <c r="FD26" s="356"/>
      <c r="FE26" s="356"/>
      <c r="FF26" s="356"/>
      <c r="FG26" s="356"/>
      <c r="FH26" s="356"/>
      <c r="FI26" s="356"/>
      <c r="FJ26" s="356"/>
      <c r="FK26" s="356"/>
      <c r="FL26" s="356"/>
      <c r="FM26" s="356"/>
      <c r="FN26" s="356"/>
      <c r="FO26" s="356"/>
      <c r="FP26" s="356"/>
      <c r="FQ26" s="356"/>
      <c r="FR26" s="356"/>
      <c r="FS26" s="356"/>
      <c r="FT26" s="356"/>
      <c r="FU26" s="356"/>
      <c r="FV26" s="356"/>
      <c r="FW26" s="356"/>
      <c r="FX26" s="356"/>
      <c r="FY26" s="356"/>
      <c r="FZ26" s="356"/>
      <c r="GA26" s="356"/>
      <c r="GB26" s="356"/>
      <c r="GC26" s="356"/>
      <c r="GD26" s="356"/>
      <c r="GE26" s="356"/>
      <c r="GF26" s="356"/>
      <c r="GG26" s="356"/>
      <c r="GH26" s="356"/>
      <c r="GI26" s="356"/>
      <c r="GJ26" s="356"/>
      <c r="GK26" s="356"/>
      <c r="GL26" s="356"/>
      <c r="GM26" s="356"/>
      <c r="GN26" s="356"/>
      <c r="GO26" s="356"/>
      <c r="GP26" s="356"/>
      <c r="GQ26" s="356"/>
      <c r="GR26" s="356"/>
      <c r="GS26" s="356"/>
      <c r="GT26" s="356"/>
      <c r="GU26" s="356"/>
      <c r="GV26" s="356"/>
      <c r="GW26" s="356"/>
      <c r="GX26" s="356"/>
      <c r="GY26" s="356"/>
      <c r="GZ26" s="356"/>
      <c r="HA26" s="356"/>
      <c r="HB26" s="356"/>
      <c r="HC26" s="356"/>
      <c r="HD26" s="356"/>
      <c r="HE26" s="356"/>
      <c r="HF26" s="356"/>
      <c r="HG26" s="356"/>
      <c r="HH26" s="356"/>
      <c r="HI26" s="356"/>
      <c r="HJ26" s="356"/>
      <c r="HK26" s="356"/>
      <c r="HL26" s="356"/>
      <c r="HM26" s="356"/>
      <c r="HN26" s="356"/>
      <c r="HO26" s="356"/>
      <c r="HP26" s="356"/>
      <c r="HQ26" s="356"/>
      <c r="HR26" s="356"/>
      <c r="HS26" s="356"/>
      <c r="HT26" s="356"/>
      <c r="HU26" s="356"/>
      <c r="HV26" s="356"/>
      <c r="HW26" s="356"/>
      <c r="HX26" s="356"/>
      <c r="HY26" s="356"/>
      <c r="HZ26" s="356"/>
      <c r="IA26" s="356"/>
      <c r="IB26" s="356"/>
      <c r="IC26" s="356"/>
      <c r="ID26" s="356"/>
      <c r="IE26" s="356"/>
      <c r="IF26" s="356"/>
      <c r="IG26" s="356"/>
      <c r="IH26" s="356"/>
      <c r="II26" s="356"/>
      <c r="IJ26" s="356"/>
      <c r="IK26" s="356"/>
      <c r="IL26" s="356"/>
      <c r="IM26" s="356"/>
      <c r="IN26" s="356"/>
      <c r="IO26" s="356"/>
      <c r="IP26" s="356"/>
      <c r="IQ26" s="356"/>
      <c r="IR26" s="356"/>
      <c r="IS26" s="356"/>
      <c r="IT26" s="356"/>
      <c r="IU26" s="356"/>
      <c r="IV26" s="356"/>
      <c r="IW26" s="356"/>
      <c r="IX26" s="356"/>
      <c r="IY26" s="356"/>
      <c r="IZ26" s="356"/>
      <c r="JA26" s="356"/>
      <c r="JB26" s="356"/>
      <c r="JC26" s="356"/>
      <c r="JD26" s="356"/>
      <c r="JE26" s="356"/>
      <c r="JF26" s="356"/>
      <c r="JG26" s="356"/>
      <c r="JH26" s="356"/>
      <c r="JI26" s="356"/>
      <c r="JJ26" s="356"/>
      <c r="JK26" s="356"/>
      <c r="JL26" s="356"/>
      <c r="JM26" s="356"/>
      <c r="JN26" s="356"/>
      <c r="JO26" s="356"/>
      <c r="JP26" s="356"/>
      <c r="JQ26" s="356"/>
      <c r="JR26" s="356"/>
      <c r="JS26" s="356"/>
      <c r="JT26" s="356"/>
      <c r="JU26" s="356"/>
      <c r="JV26" s="356"/>
      <c r="JW26" s="356"/>
      <c r="JX26" s="356"/>
      <c r="JY26" s="356"/>
      <c r="JZ26" s="356"/>
      <c r="KA26" s="356"/>
      <c r="KB26" s="356"/>
      <c r="KC26" s="356"/>
      <c r="KD26" s="356"/>
      <c r="KE26" s="356"/>
      <c r="KF26" s="356"/>
      <c r="KG26" s="356"/>
      <c r="KH26" s="356"/>
      <c r="KI26" s="356"/>
      <c r="KJ26" s="356"/>
      <c r="KK26" s="356"/>
      <c r="KL26" s="356"/>
      <c r="KM26" s="356"/>
      <c r="KN26" s="356"/>
      <c r="KO26" s="356"/>
      <c r="KP26" s="356"/>
      <c r="KQ26" s="356"/>
      <c r="KR26" s="356"/>
      <c r="KS26" s="356"/>
      <c r="KT26" s="356"/>
      <c r="KU26" s="356"/>
      <c r="KV26" s="356"/>
      <c r="KW26" s="356"/>
      <c r="KX26" s="356"/>
      <c r="KY26" s="356"/>
      <c r="KZ26" s="356"/>
      <c r="LA26" s="356"/>
      <c r="LB26" s="356"/>
      <c r="LC26" s="356"/>
      <c r="LD26" s="356"/>
      <c r="LE26" s="356"/>
      <c r="LF26" s="356"/>
      <c r="LG26" s="356"/>
      <c r="LH26" s="356"/>
      <c r="LI26" s="356"/>
      <c r="LJ26" s="356"/>
      <c r="LK26" s="356"/>
      <c r="LL26" s="356"/>
      <c r="LM26" s="356"/>
      <c r="LN26" s="356"/>
      <c r="LO26" s="356"/>
      <c r="LP26" s="356"/>
      <c r="LQ26" s="356"/>
      <c r="LR26" s="356"/>
      <c r="LS26" s="356"/>
      <c r="LT26" s="356"/>
      <c r="LU26" s="356"/>
      <c r="LV26" s="356"/>
      <c r="LW26" s="356"/>
      <c r="LX26" s="356"/>
      <c r="LY26" s="356"/>
      <c r="LZ26" s="356"/>
      <c r="MA26" s="356"/>
      <c r="MB26" s="356"/>
      <c r="MC26" s="356"/>
      <c r="MD26" s="356"/>
      <c r="ME26" s="356"/>
      <c r="MF26" s="356"/>
      <c r="MG26" s="356"/>
      <c r="MH26" s="356"/>
      <c r="MI26" s="356"/>
      <c r="MJ26" s="356"/>
      <c r="MK26" s="356"/>
      <c r="ML26" s="356"/>
      <c r="MM26" s="356"/>
      <c r="MN26" s="356"/>
      <c r="MO26" s="356"/>
      <c r="MP26" s="356"/>
      <c r="MQ26" s="356"/>
      <c r="MR26" s="356"/>
      <c r="MS26" s="356"/>
      <c r="MT26" s="356"/>
      <c r="MU26" s="356"/>
      <c r="MV26" s="356"/>
      <c r="MW26" s="356"/>
      <c r="MX26" s="356"/>
      <c r="MY26" s="356"/>
      <c r="MZ26" s="356"/>
      <c r="NA26" s="356"/>
      <c r="NB26" s="356"/>
      <c r="NC26" s="356"/>
      <c r="ND26" s="356"/>
      <c r="NE26" s="356"/>
      <c r="NF26" s="356"/>
      <c r="NG26" s="356"/>
      <c r="NH26" s="356"/>
      <c r="NI26" s="356"/>
      <c r="NJ26" s="356"/>
      <c r="NK26" s="356"/>
      <c r="NL26" s="356"/>
      <c r="NM26" s="356"/>
      <c r="NN26" s="356"/>
      <c r="NO26" s="356"/>
      <c r="NP26" s="356"/>
      <c r="NQ26" s="356"/>
      <c r="NR26" s="356"/>
      <c r="NS26" s="356"/>
      <c r="NT26" s="356"/>
      <c r="NU26" s="356"/>
      <c r="NV26" s="356"/>
      <c r="NW26" s="356"/>
      <c r="NX26" s="356"/>
      <c r="NY26" s="356"/>
      <c r="NZ26" s="356"/>
      <c r="OA26" s="356"/>
      <c r="OB26" s="356"/>
      <c r="OC26" s="356"/>
      <c r="OD26" s="356"/>
      <c r="OE26" s="356"/>
      <c r="OF26" s="356"/>
      <c r="OG26" s="356"/>
      <c r="OH26" s="356"/>
      <c r="OI26" s="356"/>
      <c r="OJ26" s="356"/>
      <c r="OK26" s="356"/>
      <c r="OL26" s="356"/>
      <c r="OM26" s="356"/>
      <c r="ON26" s="356"/>
      <c r="OO26" s="356"/>
      <c r="OP26" s="356"/>
      <c r="OQ26" s="356"/>
      <c r="OR26" s="356"/>
      <c r="OS26" s="356"/>
      <c r="OT26" s="356"/>
      <c r="OU26" s="356"/>
      <c r="OV26" s="356"/>
      <c r="OW26" s="356"/>
      <c r="OX26" s="356"/>
      <c r="OY26" s="356"/>
      <c r="OZ26" s="356"/>
      <c r="PA26" s="356"/>
      <c r="PB26" s="356"/>
      <c r="PC26" s="356"/>
      <c r="PD26" s="356"/>
      <c r="PE26" s="356"/>
      <c r="PF26" s="356"/>
      <c r="PG26" s="356"/>
      <c r="PH26" s="356"/>
      <c r="PI26" s="356"/>
      <c r="PJ26" s="356"/>
      <c r="PK26" s="356"/>
      <c r="PL26" s="356"/>
      <c r="PM26" s="356"/>
      <c r="PN26" s="356"/>
      <c r="PO26" s="356"/>
      <c r="PP26" s="356"/>
      <c r="PQ26" s="356"/>
      <c r="PR26" s="356"/>
      <c r="PS26" s="356"/>
      <c r="PT26" s="356"/>
      <c r="PU26" s="356"/>
      <c r="PV26" s="356"/>
      <c r="PW26" s="356"/>
      <c r="PX26" s="356"/>
      <c r="PY26" s="356"/>
      <c r="PZ26" s="356"/>
      <c r="QA26" s="356"/>
      <c r="QB26" s="356"/>
      <c r="QC26" s="356"/>
      <c r="QD26" s="356"/>
      <c r="QE26" s="356"/>
      <c r="QF26" s="356"/>
      <c r="QG26" s="356"/>
      <c r="QH26" s="356"/>
      <c r="QI26" s="356"/>
      <c r="QJ26" s="356"/>
      <c r="QK26" s="356"/>
      <c r="QL26" s="356"/>
      <c r="QM26" s="356"/>
      <c r="QN26" s="356"/>
      <c r="QO26" s="356"/>
      <c r="QP26" s="356"/>
      <c r="QQ26" s="356"/>
      <c r="QR26" s="356"/>
      <c r="QS26" s="356"/>
      <c r="QT26" s="356"/>
      <c r="QU26" s="356"/>
      <c r="QV26" s="356"/>
      <c r="QW26" s="356"/>
      <c r="QX26" s="356"/>
      <c r="QY26" s="356"/>
      <c r="QZ26" s="356"/>
      <c r="RA26" s="356"/>
      <c r="RB26" s="356"/>
      <c r="RC26" s="356"/>
      <c r="RD26" s="356"/>
      <c r="RE26" s="356"/>
      <c r="RF26" s="356"/>
      <c r="RG26" s="356"/>
      <c r="RH26" s="356"/>
      <c r="RI26" s="356"/>
      <c r="RJ26" s="356"/>
      <c r="RK26" s="356"/>
      <c r="RL26" s="356"/>
      <c r="RM26" s="356"/>
      <c r="RN26" s="356"/>
      <c r="RO26" s="356"/>
      <c r="RP26" s="356"/>
      <c r="RQ26" s="356"/>
      <c r="RR26" s="356"/>
      <c r="RS26" s="356"/>
      <c r="RT26" s="356"/>
      <c r="RU26" s="356"/>
      <c r="RV26" s="356"/>
      <c r="RW26" s="356"/>
      <c r="RX26" s="356"/>
      <c r="RY26" s="356"/>
      <c r="RZ26" s="356"/>
      <c r="SA26" s="356"/>
      <c r="SB26" s="356"/>
      <c r="SC26" s="356"/>
      <c r="SD26" s="356"/>
      <c r="SE26" s="356"/>
      <c r="SF26" s="356"/>
      <c r="SG26" s="356"/>
      <c r="SH26" s="356"/>
      <c r="SI26" s="356"/>
      <c r="SJ26" s="356"/>
      <c r="SK26" s="356"/>
      <c r="SL26" s="356"/>
      <c r="SM26" s="356"/>
      <c r="SN26" s="356"/>
      <c r="SO26" s="356"/>
      <c r="SP26" s="356"/>
      <c r="SQ26" s="356"/>
      <c r="SR26" s="356"/>
      <c r="SS26" s="356"/>
      <c r="ST26" s="356"/>
      <c r="SU26" s="356"/>
      <c r="SV26" s="356"/>
      <c r="SW26" s="356"/>
      <c r="SX26" s="356"/>
      <c r="SY26" s="356"/>
      <c r="SZ26" s="356"/>
      <c r="TA26" s="356"/>
      <c r="TB26" s="356"/>
      <c r="TC26" s="356"/>
      <c r="TD26" s="356"/>
      <c r="TE26" s="356"/>
      <c r="TF26" s="356"/>
      <c r="TG26" s="356"/>
      <c r="TH26" s="356"/>
      <c r="TI26" s="356"/>
      <c r="TJ26" s="356"/>
      <c r="TK26" s="356"/>
      <c r="TL26" s="356"/>
      <c r="TM26" s="356"/>
      <c r="TN26" s="356"/>
      <c r="TO26" s="356"/>
      <c r="TP26" s="356"/>
      <c r="TQ26" s="356"/>
      <c r="TR26" s="356"/>
      <c r="TS26" s="356"/>
      <c r="TT26" s="356"/>
      <c r="TU26" s="356"/>
      <c r="TV26" s="356"/>
      <c r="TW26" s="356"/>
      <c r="TX26" s="356"/>
      <c r="TY26" s="356"/>
      <c r="TZ26" s="356"/>
      <c r="UA26" s="356"/>
      <c r="UB26" s="356"/>
      <c r="UC26" s="356"/>
      <c r="UD26" s="356"/>
      <c r="UE26" s="356"/>
      <c r="UF26" s="356"/>
      <c r="UG26" s="356"/>
      <c r="UH26" s="356"/>
      <c r="UI26" s="356"/>
      <c r="UJ26" s="356"/>
      <c r="UK26" s="356"/>
      <c r="UL26" s="356"/>
      <c r="UM26" s="356"/>
      <c r="UN26" s="356"/>
      <c r="UO26" s="356"/>
      <c r="UP26" s="356"/>
      <c r="UQ26" s="356"/>
      <c r="UR26" s="356"/>
      <c r="US26" s="356"/>
      <c r="UT26" s="356"/>
      <c r="UU26" s="356"/>
      <c r="UV26" s="356"/>
      <c r="UW26" s="356"/>
      <c r="UX26" s="356"/>
      <c r="UY26" s="356"/>
      <c r="UZ26" s="356"/>
      <c r="VA26" s="356"/>
      <c r="VB26" s="356"/>
      <c r="VC26" s="356"/>
      <c r="VD26" s="356"/>
      <c r="VE26" s="356"/>
      <c r="VF26" s="356"/>
      <c r="VG26" s="356"/>
      <c r="VH26" s="356"/>
      <c r="VI26" s="356"/>
      <c r="VJ26" s="356"/>
      <c r="VK26" s="356"/>
      <c r="VL26" s="356"/>
      <c r="VM26" s="356"/>
      <c r="VN26" s="356"/>
      <c r="VO26" s="356"/>
      <c r="VP26" s="356"/>
      <c r="VQ26" s="356"/>
      <c r="VR26" s="356"/>
      <c r="VS26" s="356"/>
      <c r="VT26" s="356"/>
      <c r="VU26" s="356"/>
      <c r="VV26" s="356"/>
      <c r="VW26" s="356"/>
      <c r="VX26" s="356"/>
      <c r="VY26" s="356"/>
      <c r="VZ26" s="356"/>
      <c r="WA26" s="356"/>
      <c r="WB26" s="356"/>
      <c r="WC26" s="356"/>
      <c r="WD26" s="356"/>
      <c r="WE26" s="356"/>
      <c r="WF26" s="356"/>
      <c r="WG26" s="356"/>
      <c r="WH26" s="356"/>
      <c r="WI26" s="356"/>
      <c r="WJ26" s="356"/>
      <c r="WK26" s="356"/>
      <c r="WL26" s="356"/>
      <c r="WM26" s="356"/>
      <c r="WN26" s="356"/>
      <c r="WO26" s="356"/>
      <c r="WP26" s="356"/>
      <c r="WQ26" s="356"/>
      <c r="WR26" s="356"/>
      <c r="WS26" s="356"/>
      <c r="WT26" s="356"/>
      <c r="WU26" s="356"/>
      <c r="WV26" s="356"/>
      <c r="WW26" s="356"/>
      <c r="WX26" s="356"/>
      <c r="WY26" s="356"/>
      <c r="WZ26" s="356"/>
      <c r="XA26" s="356"/>
      <c r="XB26" s="356"/>
      <c r="XC26" s="356"/>
      <c r="XD26" s="356"/>
      <c r="XE26" s="356"/>
      <c r="XF26" s="356"/>
      <c r="XG26" s="356"/>
      <c r="XH26" s="356"/>
      <c r="XI26" s="356"/>
      <c r="XJ26" s="356"/>
      <c r="XK26" s="356"/>
      <c r="XL26" s="356"/>
      <c r="XM26" s="356"/>
      <c r="XN26" s="356"/>
      <c r="XO26" s="356"/>
      <c r="XP26" s="356"/>
      <c r="XQ26" s="356"/>
      <c r="XR26" s="356"/>
      <c r="XS26" s="356"/>
      <c r="XT26" s="356"/>
      <c r="XU26" s="356"/>
      <c r="XV26" s="356"/>
      <c r="XW26" s="356"/>
      <c r="XX26" s="356"/>
      <c r="XY26" s="356"/>
      <c r="XZ26" s="356"/>
      <c r="YA26" s="356"/>
      <c r="YB26" s="356"/>
      <c r="YC26" s="356"/>
      <c r="YD26" s="356"/>
      <c r="YE26" s="356"/>
      <c r="YF26" s="356"/>
      <c r="YG26" s="356"/>
      <c r="YH26" s="356"/>
      <c r="YI26" s="356"/>
      <c r="YJ26" s="356"/>
      <c r="YK26" s="356"/>
      <c r="YL26" s="356"/>
      <c r="YM26" s="356"/>
      <c r="YN26" s="356"/>
      <c r="YO26" s="356"/>
      <c r="YP26" s="356"/>
      <c r="YQ26" s="356"/>
      <c r="YR26" s="356"/>
      <c r="YS26" s="356"/>
      <c r="YT26" s="356"/>
      <c r="YU26" s="356"/>
      <c r="YV26" s="356"/>
      <c r="YW26" s="356"/>
      <c r="YX26" s="356"/>
      <c r="YY26" s="356"/>
      <c r="YZ26" s="356"/>
      <c r="ZA26" s="356"/>
      <c r="ZB26" s="356"/>
      <c r="ZC26" s="356"/>
      <c r="ZD26" s="356"/>
      <c r="ZE26" s="356"/>
      <c r="ZF26" s="356"/>
      <c r="ZG26" s="356"/>
      <c r="ZH26" s="356"/>
      <c r="ZI26" s="356"/>
      <c r="ZJ26" s="356"/>
      <c r="ZK26" s="356"/>
      <c r="ZL26" s="356"/>
      <c r="ZM26" s="356"/>
      <c r="ZN26" s="356"/>
      <c r="ZO26" s="356"/>
      <c r="ZP26" s="356"/>
      <c r="ZQ26" s="356"/>
      <c r="ZR26" s="356"/>
      <c r="ZS26" s="356"/>
      <c r="ZT26" s="356"/>
      <c r="ZU26" s="356"/>
      <c r="ZV26" s="356"/>
      <c r="ZW26" s="356"/>
      <c r="ZX26" s="356"/>
      <c r="ZY26" s="356"/>
      <c r="ZZ26" s="356"/>
      <c r="AAA26" s="356"/>
      <c r="AAB26" s="356"/>
      <c r="AAC26" s="356"/>
      <c r="AAD26" s="356"/>
      <c r="AAE26" s="356"/>
      <c r="AAF26" s="356"/>
      <c r="AAG26" s="356"/>
      <c r="AAH26" s="356"/>
      <c r="AAI26" s="356"/>
      <c r="AAJ26" s="356"/>
      <c r="AAK26" s="356"/>
      <c r="AAL26" s="356"/>
      <c r="AAM26" s="356"/>
      <c r="AAN26" s="356"/>
      <c r="AAO26" s="356"/>
      <c r="AAP26" s="356"/>
      <c r="AAQ26" s="356"/>
      <c r="AAR26" s="356"/>
      <c r="AAS26" s="356"/>
      <c r="AAT26" s="356"/>
      <c r="AAU26" s="356"/>
      <c r="AAV26" s="356"/>
      <c r="AAW26" s="356"/>
      <c r="AAX26" s="356"/>
      <c r="AAY26" s="356"/>
      <c r="AAZ26" s="356"/>
      <c r="ABA26" s="356"/>
      <c r="ABB26" s="356"/>
      <c r="ABC26" s="356"/>
      <c r="ABD26" s="356"/>
      <c r="ABE26" s="356"/>
      <c r="ABF26" s="356"/>
      <c r="ABG26" s="356"/>
      <c r="ABH26" s="356"/>
      <c r="ABI26" s="356"/>
      <c r="ABJ26" s="356"/>
      <c r="ABK26" s="356"/>
      <c r="ABL26" s="356"/>
      <c r="ABM26" s="356"/>
      <c r="ABN26" s="356"/>
      <c r="ABO26" s="356"/>
      <c r="ABP26" s="356"/>
      <c r="ABQ26" s="356"/>
      <c r="ABR26" s="356"/>
      <c r="ABS26" s="356"/>
      <c r="ABT26" s="356"/>
      <c r="ABU26" s="356"/>
      <c r="ABV26" s="356"/>
      <c r="ABW26" s="356"/>
      <c r="ABX26" s="356"/>
      <c r="ABY26" s="356"/>
      <c r="ABZ26" s="356"/>
      <c r="ACA26" s="356"/>
      <c r="ACB26" s="356"/>
      <c r="ACC26" s="356"/>
      <c r="ACD26" s="356"/>
      <c r="ACE26" s="356"/>
      <c r="ACF26" s="356"/>
      <c r="ACG26" s="356"/>
      <c r="ACH26" s="356"/>
      <c r="ACI26" s="356"/>
      <c r="ACJ26" s="356"/>
      <c r="ACK26" s="356"/>
      <c r="ACL26" s="356"/>
      <c r="ACM26" s="356"/>
      <c r="ACN26" s="356"/>
      <c r="ACO26" s="356"/>
      <c r="ACP26" s="356"/>
      <c r="ACQ26" s="356"/>
      <c r="ACR26" s="356"/>
      <c r="ACS26" s="356"/>
      <c r="ACT26" s="356"/>
      <c r="ACU26" s="356"/>
      <c r="ACV26" s="356"/>
      <c r="ACW26" s="356"/>
      <c r="ACX26" s="356"/>
      <c r="ACY26" s="356"/>
      <c r="ACZ26" s="356"/>
      <c r="ADA26" s="356"/>
      <c r="ADB26" s="356"/>
      <c r="ADC26" s="356"/>
      <c r="ADD26" s="356"/>
      <c r="ADE26" s="356"/>
      <c r="ADF26" s="356"/>
      <c r="ADG26" s="356"/>
      <c r="ADH26" s="356"/>
      <c r="ADI26" s="356"/>
      <c r="ADJ26" s="356"/>
      <c r="ADK26" s="356"/>
      <c r="ADL26" s="356"/>
      <c r="ADM26" s="356"/>
      <c r="ADN26" s="356"/>
      <c r="ADO26" s="356"/>
      <c r="ADP26" s="356"/>
      <c r="ADQ26" s="356"/>
      <c r="ADR26" s="356"/>
      <c r="ADS26" s="356"/>
      <c r="ADT26" s="356"/>
      <c r="ADU26" s="356"/>
      <c r="ADV26" s="356"/>
      <c r="ADW26" s="356"/>
      <c r="ADX26" s="356"/>
      <c r="ADY26" s="356"/>
      <c r="ADZ26" s="356"/>
      <c r="AEA26" s="356"/>
      <c r="AEB26" s="356"/>
      <c r="AEC26" s="356"/>
      <c r="AED26" s="356"/>
      <c r="AEE26" s="356"/>
      <c r="AEF26" s="356"/>
      <c r="AEG26" s="356"/>
      <c r="AEH26" s="356"/>
      <c r="AEI26" s="356"/>
      <c r="AEJ26" s="356"/>
      <c r="AEK26" s="356"/>
      <c r="AEL26" s="356"/>
      <c r="AEM26" s="356"/>
      <c r="AEN26" s="356"/>
      <c r="AEO26" s="356"/>
      <c r="AEP26" s="356"/>
      <c r="AEQ26" s="356"/>
      <c r="AER26" s="356"/>
      <c r="AES26" s="356"/>
      <c r="AET26" s="356"/>
      <c r="AEU26" s="356"/>
      <c r="AEV26" s="356"/>
      <c r="AEW26" s="356"/>
      <c r="AEX26" s="356"/>
      <c r="AEY26" s="356"/>
      <c r="AEZ26" s="356"/>
      <c r="AFA26" s="356"/>
      <c r="AFB26" s="356"/>
      <c r="AFC26" s="356"/>
      <c r="AFD26" s="356"/>
      <c r="AFE26" s="356"/>
      <c r="AFF26" s="356"/>
      <c r="AFG26" s="356"/>
      <c r="AFH26" s="356"/>
      <c r="AFI26" s="356"/>
      <c r="AFJ26" s="356"/>
      <c r="AFK26" s="356"/>
      <c r="AFL26" s="356"/>
      <c r="AFM26" s="356"/>
      <c r="AFN26" s="356"/>
      <c r="AFO26" s="356"/>
      <c r="AFP26" s="356"/>
      <c r="AFQ26" s="356"/>
      <c r="AFR26" s="356"/>
      <c r="AFS26" s="356"/>
      <c r="AFT26" s="356"/>
      <c r="AFU26" s="356"/>
      <c r="AFV26" s="356"/>
      <c r="AFW26" s="356"/>
      <c r="AFX26" s="356"/>
      <c r="AFY26" s="356"/>
      <c r="AFZ26" s="356"/>
      <c r="AGA26" s="356"/>
      <c r="AGB26" s="356"/>
      <c r="AGC26" s="356"/>
      <c r="AGD26" s="356"/>
      <c r="AGE26" s="356"/>
      <c r="AGF26" s="356"/>
      <c r="AGG26" s="356"/>
      <c r="AGH26" s="356"/>
      <c r="AGI26" s="356"/>
      <c r="AGJ26" s="356"/>
      <c r="AGK26" s="356"/>
      <c r="AGL26" s="356"/>
      <c r="AGM26" s="356"/>
      <c r="AGN26" s="356"/>
      <c r="AGO26" s="356"/>
      <c r="AGP26" s="356"/>
      <c r="AGQ26" s="356"/>
      <c r="AGR26" s="356"/>
      <c r="AGS26" s="356"/>
      <c r="AGT26" s="356"/>
      <c r="AGU26" s="356"/>
      <c r="AGV26" s="356"/>
      <c r="AGW26" s="356"/>
      <c r="AGX26" s="356"/>
      <c r="AGY26" s="356"/>
      <c r="AGZ26" s="356"/>
      <c r="AHA26" s="356"/>
      <c r="AHB26" s="356"/>
      <c r="AHC26" s="356"/>
      <c r="AHD26" s="356"/>
      <c r="AHE26" s="356"/>
      <c r="AHF26" s="356"/>
      <c r="AHG26" s="356"/>
      <c r="AHH26" s="356"/>
      <c r="AHI26" s="356"/>
      <c r="AHJ26" s="356"/>
      <c r="AHK26" s="356"/>
      <c r="AHL26" s="356"/>
      <c r="AHM26" s="356"/>
      <c r="AHN26" s="356"/>
      <c r="AHO26" s="356"/>
      <c r="AHP26" s="356"/>
      <c r="AHQ26" s="356"/>
      <c r="AHR26" s="356"/>
      <c r="AHS26" s="356"/>
      <c r="AHT26" s="356"/>
      <c r="AHU26" s="356"/>
      <c r="AHV26" s="356"/>
      <c r="AHW26" s="356"/>
      <c r="AHX26" s="356"/>
      <c r="AHY26" s="356"/>
      <c r="AHZ26" s="356"/>
      <c r="AIA26" s="356"/>
      <c r="AIB26" s="356"/>
      <c r="AIC26" s="356"/>
      <c r="AID26" s="356"/>
      <c r="AIE26" s="356"/>
      <c r="AIF26" s="356"/>
      <c r="AIG26" s="356"/>
      <c r="AIH26" s="356"/>
      <c r="AII26" s="356"/>
      <c r="AIJ26" s="356"/>
      <c r="AIK26" s="356"/>
      <c r="AIL26" s="356"/>
      <c r="AIM26" s="356"/>
      <c r="AIN26" s="356"/>
      <c r="AIO26" s="356"/>
      <c r="AIP26" s="356"/>
      <c r="AIQ26" s="356"/>
      <c r="AIR26" s="356"/>
      <c r="AIS26" s="356"/>
      <c r="AIT26" s="356"/>
      <c r="AIU26" s="356"/>
      <c r="AIV26" s="356"/>
      <c r="AIW26" s="356"/>
      <c r="AIX26" s="356"/>
      <c r="AIY26" s="356"/>
      <c r="AIZ26" s="356"/>
      <c r="AJA26" s="356"/>
      <c r="AJB26" s="356"/>
      <c r="AJC26" s="356"/>
      <c r="AJD26" s="356"/>
      <c r="AJE26" s="356"/>
      <c r="AJF26" s="356"/>
      <c r="AJG26" s="356"/>
      <c r="AJH26" s="356"/>
      <c r="AJI26" s="356"/>
      <c r="AJJ26" s="356"/>
      <c r="AJK26" s="356"/>
      <c r="AJL26" s="356"/>
      <c r="AJM26" s="356"/>
      <c r="AJN26" s="356"/>
      <c r="AJO26" s="356"/>
      <c r="AJP26" s="356"/>
      <c r="AJQ26" s="356"/>
      <c r="AJR26" s="356"/>
      <c r="AJS26" s="356"/>
      <c r="AJT26" s="356"/>
      <c r="AJU26" s="356"/>
      <c r="AJV26" s="356"/>
      <c r="AJW26" s="356"/>
      <c r="AJX26" s="356"/>
      <c r="AJY26" s="356"/>
      <c r="AJZ26" s="356"/>
      <c r="AKA26" s="356"/>
      <c r="AKB26" s="356"/>
      <c r="AKC26" s="356"/>
      <c r="AKD26" s="356"/>
      <c r="AKE26" s="356"/>
      <c r="AKF26" s="356"/>
      <c r="AKG26" s="356"/>
      <c r="AKH26" s="356"/>
      <c r="AKI26" s="356"/>
      <c r="AKJ26" s="356"/>
      <c r="AKK26" s="356"/>
      <c r="AKL26" s="356"/>
      <c r="AKM26" s="356"/>
      <c r="AKN26" s="356"/>
      <c r="AKO26" s="356"/>
      <c r="AKP26" s="356"/>
      <c r="AKQ26" s="356"/>
      <c r="AKR26" s="356"/>
      <c r="AKS26" s="356"/>
      <c r="AKT26" s="356"/>
      <c r="AKU26" s="356"/>
      <c r="AKV26" s="356"/>
      <c r="AKW26" s="356"/>
      <c r="AKX26" s="356"/>
      <c r="AKY26" s="356"/>
      <c r="AKZ26" s="356"/>
      <c r="ALA26" s="356"/>
      <c r="ALB26" s="356"/>
      <c r="ALC26" s="356"/>
      <c r="ALD26" s="356"/>
      <c r="ALE26" s="356"/>
      <c r="ALF26" s="356"/>
      <c r="ALG26" s="356"/>
      <c r="ALH26" s="356"/>
      <c r="ALI26" s="356"/>
      <c r="ALJ26" s="356"/>
      <c r="ALK26" s="356"/>
      <c r="ALL26" s="356"/>
      <c r="ALM26" s="356"/>
      <c r="ALN26" s="356"/>
      <c r="ALO26" s="356"/>
      <c r="ALP26" s="356"/>
      <c r="ALQ26" s="356"/>
      <c r="ALR26" s="356"/>
      <c r="ALS26" s="356"/>
      <c r="ALT26" s="356"/>
      <c r="ALU26" s="356"/>
      <c r="ALV26" s="356"/>
      <c r="ALW26" s="356"/>
      <c r="ALX26" s="356"/>
      <c r="ALY26" s="356"/>
      <c r="ALZ26" s="356"/>
      <c r="AMA26" s="356"/>
      <c r="AMB26" s="356"/>
    </row>
    <row r="27" spans="1:1016" s="95" customFormat="1" ht="15.75">
      <c r="A27" s="347" t="s">
        <v>84</v>
      </c>
      <c r="B27" s="240"/>
      <c r="C27" s="635"/>
      <c r="D27" s="635"/>
      <c r="E27" s="635"/>
      <c r="F27" s="635"/>
      <c r="G27" s="635"/>
      <c r="H27" s="636"/>
      <c r="I27" s="354"/>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6"/>
      <c r="BF27" s="356"/>
      <c r="BG27" s="356"/>
      <c r="BH27" s="356"/>
      <c r="BI27" s="356"/>
      <c r="BJ27" s="356"/>
      <c r="BK27" s="356"/>
      <c r="BL27" s="356"/>
      <c r="BM27" s="356"/>
      <c r="BN27" s="356"/>
      <c r="BO27" s="356"/>
      <c r="BP27" s="356"/>
      <c r="BQ27" s="356"/>
      <c r="BR27" s="356"/>
      <c r="BS27" s="356"/>
      <c r="BT27" s="356"/>
      <c r="BU27" s="356"/>
      <c r="BV27" s="356"/>
      <c r="BW27" s="356"/>
      <c r="BX27" s="356"/>
      <c r="BY27" s="356"/>
      <c r="BZ27" s="356"/>
      <c r="CA27" s="356"/>
      <c r="CB27" s="356"/>
      <c r="CC27" s="356"/>
      <c r="CD27" s="356"/>
      <c r="CE27" s="356"/>
      <c r="CF27" s="356"/>
      <c r="CG27" s="356"/>
      <c r="CH27" s="356"/>
      <c r="CI27" s="356"/>
      <c r="CJ27" s="356"/>
      <c r="CK27" s="356"/>
      <c r="CL27" s="356"/>
      <c r="CM27" s="356"/>
      <c r="CN27" s="356"/>
      <c r="CO27" s="356"/>
      <c r="CP27" s="356"/>
      <c r="CQ27" s="356"/>
      <c r="CR27" s="356"/>
      <c r="CS27" s="356"/>
      <c r="CT27" s="356"/>
      <c r="CU27" s="356"/>
      <c r="CV27" s="356"/>
      <c r="CW27" s="356"/>
      <c r="CX27" s="356"/>
      <c r="CY27" s="356"/>
      <c r="CZ27" s="356"/>
      <c r="DA27" s="356"/>
      <c r="DB27" s="356"/>
      <c r="DC27" s="356"/>
      <c r="DD27" s="356"/>
      <c r="DE27" s="356"/>
      <c r="DF27" s="356"/>
      <c r="DG27" s="356"/>
      <c r="DH27" s="356"/>
      <c r="DI27" s="356"/>
      <c r="DJ27" s="356"/>
      <c r="DK27" s="356"/>
      <c r="DL27" s="356"/>
      <c r="DM27" s="356"/>
      <c r="DN27" s="356"/>
      <c r="DO27" s="356"/>
      <c r="DP27" s="356"/>
      <c r="DQ27" s="356"/>
      <c r="DR27" s="356"/>
      <c r="DS27" s="356"/>
      <c r="DT27" s="356"/>
      <c r="DU27" s="356"/>
      <c r="DV27" s="356"/>
      <c r="DW27" s="356"/>
      <c r="DX27" s="356"/>
      <c r="DY27" s="356"/>
      <c r="DZ27" s="356"/>
      <c r="EA27" s="356"/>
      <c r="EB27" s="356"/>
      <c r="EC27" s="356"/>
      <c r="ED27" s="356"/>
      <c r="EE27" s="356"/>
      <c r="EF27" s="356"/>
      <c r="EG27" s="356"/>
      <c r="EH27" s="356"/>
      <c r="EI27" s="356"/>
      <c r="EJ27" s="356"/>
      <c r="EK27" s="356"/>
      <c r="EL27" s="356"/>
      <c r="EM27" s="356"/>
      <c r="EN27" s="356"/>
      <c r="EO27" s="356"/>
      <c r="EP27" s="356"/>
      <c r="EQ27" s="356"/>
      <c r="ER27" s="356"/>
      <c r="ES27" s="356"/>
      <c r="ET27" s="356"/>
      <c r="EU27" s="356"/>
      <c r="EV27" s="356"/>
      <c r="EW27" s="356"/>
      <c r="EX27" s="356"/>
      <c r="EY27" s="356"/>
      <c r="EZ27" s="356"/>
      <c r="FA27" s="356"/>
      <c r="FB27" s="356"/>
      <c r="FC27" s="356"/>
      <c r="FD27" s="356"/>
      <c r="FE27" s="356"/>
      <c r="FF27" s="356"/>
      <c r="FG27" s="356"/>
      <c r="FH27" s="356"/>
      <c r="FI27" s="356"/>
      <c r="FJ27" s="356"/>
      <c r="FK27" s="356"/>
      <c r="FL27" s="356"/>
      <c r="FM27" s="356"/>
      <c r="FN27" s="356"/>
      <c r="FO27" s="356"/>
      <c r="FP27" s="356"/>
      <c r="FQ27" s="356"/>
      <c r="FR27" s="356"/>
      <c r="FS27" s="356"/>
      <c r="FT27" s="356"/>
      <c r="FU27" s="356"/>
      <c r="FV27" s="356"/>
      <c r="FW27" s="356"/>
      <c r="FX27" s="356"/>
      <c r="FY27" s="356"/>
      <c r="FZ27" s="356"/>
      <c r="GA27" s="356"/>
      <c r="GB27" s="356"/>
      <c r="GC27" s="356"/>
      <c r="GD27" s="356"/>
      <c r="GE27" s="356"/>
      <c r="GF27" s="356"/>
      <c r="GG27" s="356"/>
      <c r="GH27" s="356"/>
      <c r="GI27" s="356"/>
      <c r="GJ27" s="356"/>
      <c r="GK27" s="356"/>
      <c r="GL27" s="356"/>
      <c r="GM27" s="356"/>
      <c r="GN27" s="356"/>
      <c r="GO27" s="356"/>
      <c r="GP27" s="356"/>
      <c r="GQ27" s="356"/>
      <c r="GR27" s="356"/>
      <c r="GS27" s="356"/>
      <c r="GT27" s="356"/>
      <c r="GU27" s="356"/>
      <c r="GV27" s="356"/>
      <c r="GW27" s="356"/>
      <c r="GX27" s="356"/>
      <c r="GY27" s="356"/>
      <c r="GZ27" s="356"/>
      <c r="HA27" s="356"/>
      <c r="HB27" s="356"/>
      <c r="HC27" s="356"/>
      <c r="HD27" s="356"/>
      <c r="HE27" s="356"/>
      <c r="HF27" s="356"/>
      <c r="HG27" s="356"/>
      <c r="HH27" s="356"/>
      <c r="HI27" s="356"/>
      <c r="HJ27" s="356"/>
      <c r="HK27" s="356"/>
      <c r="HL27" s="356"/>
      <c r="HM27" s="356"/>
      <c r="HN27" s="356"/>
      <c r="HO27" s="356"/>
      <c r="HP27" s="356"/>
      <c r="HQ27" s="356"/>
      <c r="HR27" s="356"/>
      <c r="HS27" s="356"/>
      <c r="HT27" s="356"/>
      <c r="HU27" s="356"/>
      <c r="HV27" s="356"/>
      <c r="HW27" s="356"/>
      <c r="HX27" s="356"/>
      <c r="HY27" s="356"/>
      <c r="HZ27" s="356"/>
      <c r="IA27" s="356"/>
      <c r="IB27" s="356"/>
      <c r="IC27" s="356"/>
      <c r="ID27" s="356"/>
      <c r="IE27" s="356"/>
      <c r="IF27" s="356"/>
      <c r="IG27" s="356"/>
      <c r="IH27" s="356"/>
      <c r="II27" s="356"/>
      <c r="IJ27" s="356"/>
      <c r="IK27" s="356"/>
      <c r="IL27" s="356"/>
      <c r="IM27" s="356"/>
      <c r="IN27" s="356"/>
      <c r="IO27" s="356"/>
      <c r="IP27" s="356"/>
      <c r="IQ27" s="356"/>
      <c r="IR27" s="356"/>
      <c r="IS27" s="356"/>
      <c r="IT27" s="356"/>
      <c r="IU27" s="356"/>
      <c r="IV27" s="356"/>
      <c r="IW27" s="356"/>
      <c r="IX27" s="356"/>
      <c r="IY27" s="356"/>
      <c r="IZ27" s="356"/>
      <c r="JA27" s="356"/>
      <c r="JB27" s="356"/>
      <c r="JC27" s="356"/>
      <c r="JD27" s="356"/>
      <c r="JE27" s="356"/>
      <c r="JF27" s="356"/>
      <c r="JG27" s="356"/>
      <c r="JH27" s="356"/>
      <c r="JI27" s="356"/>
      <c r="JJ27" s="356"/>
      <c r="JK27" s="356"/>
      <c r="JL27" s="356"/>
      <c r="JM27" s="356"/>
      <c r="JN27" s="356"/>
      <c r="JO27" s="356"/>
      <c r="JP27" s="356"/>
      <c r="JQ27" s="356"/>
      <c r="JR27" s="356"/>
      <c r="JS27" s="356"/>
      <c r="JT27" s="356"/>
      <c r="JU27" s="356"/>
      <c r="JV27" s="356"/>
      <c r="JW27" s="356"/>
      <c r="JX27" s="356"/>
      <c r="JY27" s="356"/>
      <c r="JZ27" s="356"/>
      <c r="KA27" s="356"/>
      <c r="KB27" s="356"/>
      <c r="KC27" s="356"/>
      <c r="KD27" s="356"/>
      <c r="KE27" s="356"/>
      <c r="KF27" s="356"/>
      <c r="KG27" s="356"/>
      <c r="KH27" s="356"/>
      <c r="KI27" s="356"/>
      <c r="KJ27" s="356"/>
      <c r="KK27" s="356"/>
      <c r="KL27" s="356"/>
      <c r="KM27" s="356"/>
      <c r="KN27" s="356"/>
      <c r="KO27" s="356"/>
      <c r="KP27" s="356"/>
      <c r="KQ27" s="356"/>
      <c r="KR27" s="356"/>
      <c r="KS27" s="356"/>
      <c r="KT27" s="356"/>
      <c r="KU27" s="356"/>
      <c r="KV27" s="356"/>
      <c r="KW27" s="356"/>
      <c r="KX27" s="356"/>
      <c r="KY27" s="356"/>
      <c r="KZ27" s="356"/>
      <c r="LA27" s="356"/>
      <c r="LB27" s="356"/>
      <c r="LC27" s="356"/>
      <c r="LD27" s="356"/>
      <c r="LE27" s="356"/>
      <c r="LF27" s="356"/>
      <c r="LG27" s="356"/>
      <c r="LH27" s="356"/>
      <c r="LI27" s="356"/>
      <c r="LJ27" s="356"/>
      <c r="LK27" s="356"/>
      <c r="LL27" s="356"/>
      <c r="LM27" s="356"/>
      <c r="LN27" s="356"/>
      <c r="LO27" s="356"/>
      <c r="LP27" s="356"/>
      <c r="LQ27" s="356"/>
      <c r="LR27" s="356"/>
      <c r="LS27" s="356"/>
      <c r="LT27" s="356"/>
      <c r="LU27" s="356"/>
      <c r="LV27" s="356"/>
      <c r="LW27" s="356"/>
      <c r="LX27" s="356"/>
      <c r="LY27" s="356"/>
      <c r="LZ27" s="356"/>
      <c r="MA27" s="356"/>
      <c r="MB27" s="356"/>
      <c r="MC27" s="356"/>
      <c r="MD27" s="356"/>
      <c r="ME27" s="356"/>
      <c r="MF27" s="356"/>
      <c r="MG27" s="356"/>
      <c r="MH27" s="356"/>
      <c r="MI27" s="356"/>
      <c r="MJ27" s="356"/>
      <c r="MK27" s="356"/>
      <c r="ML27" s="356"/>
      <c r="MM27" s="356"/>
      <c r="MN27" s="356"/>
      <c r="MO27" s="356"/>
      <c r="MP27" s="356"/>
      <c r="MQ27" s="356"/>
      <c r="MR27" s="356"/>
      <c r="MS27" s="356"/>
      <c r="MT27" s="356"/>
      <c r="MU27" s="356"/>
      <c r="MV27" s="356"/>
      <c r="MW27" s="356"/>
      <c r="MX27" s="356"/>
      <c r="MY27" s="356"/>
      <c r="MZ27" s="356"/>
      <c r="NA27" s="356"/>
      <c r="NB27" s="356"/>
      <c r="NC27" s="356"/>
      <c r="ND27" s="356"/>
      <c r="NE27" s="356"/>
      <c r="NF27" s="356"/>
      <c r="NG27" s="356"/>
      <c r="NH27" s="356"/>
      <c r="NI27" s="356"/>
      <c r="NJ27" s="356"/>
      <c r="NK27" s="356"/>
      <c r="NL27" s="356"/>
      <c r="NM27" s="356"/>
      <c r="NN27" s="356"/>
      <c r="NO27" s="356"/>
      <c r="NP27" s="356"/>
      <c r="NQ27" s="356"/>
      <c r="NR27" s="356"/>
      <c r="NS27" s="356"/>
      <c r="NT27" s="356"/>
      <c r="NU27" s="356"/>
      <c r="NV27" s="356"/>
      <c r="NW27" s="356"/>
      <c r="NX27" s="356"/>
      <c r="NY27" s="356"/>
      <c r="NZ27" s="356"/>
      <c r="OA27" s="356"/>
      <c r="OB27" s="356"/>
      <c r="OC27" s="356"/>
      <c r="OD27" s="356"/>
      <c r="OE27" s="356"/>
      <c r="OF27" s="356"/>
      <c r="OG27" s="356"/>
      <c r="OH27" s="356"/>
      <c r="OI27" s="356"/>
      <c r="OJ27" s="356"/>
      <c r="OK27" s="356"/>
      <c r="OL27" s="356"/>
      <c r="OM27" s="356"/>
      <c r="ON27" s="356"/>
      <c r="OO27" s="356"/>
      <c r="OP27" s="356"/>
      <c r="OQ27" s="356"/>
      <c r="OR27" s="356"/>
      <c r="OS27" s="356"/>
      <c r="OT27" s="356"/>
      <c r="OU27" s="356"/>
      <c r="OV27" s="356"/>
      <c r="OW27" s="356"/>
      <c r="OX27" s="356"/>
      <c r="OY27" s="356"/>
      <c r="OZ27" s="356"/>
      <c r="PA27" s="356"/>
      <c r="PB27" s="356"/>
      <c r="PC27" s="356"/>
      <c r="PD27" s="356"/>
      <c r="PE27" s="356"/>
      <c r="PF27" s="356"/>
      <c r="PG27" s="356"/>
      <c r="PH27" s="356"/>
      <c r="PI27" s="356"/>
      <c r="PJ27" s="356"/>
      <c r="PK27" s="356"/>
      <c r="PL27" s="356"/>
      <c r="PM27" s="356"/>
      <c r="PN27" s="356"/>
      <c r="PO27" s="356"/>
      <c r="PP27" s="356"/>
      <c r="PQ27" s="356"/>
      <c r="PR27" s="356"/>
      <c r="PS27" s="356"/>
      <c r="PT27" s="356"/>
      <c r="PU27" s="356"/>
      <c r="PV27" s="356"/>
      <c r="PW27" s="356"/>
      <c r="PX27" s="356"/>
      <c r="PY27" s="356"/>
      <c r="PZ27" s="356"/>
      <c r="QA27" s="356"/>
      <c r="QB27" s="356"/>
      <c r="QC27" s="356"/>
      <c r="QD27" s="356"/>
      <c r="QE27" s="356"/>
      <c r="QF27" s="356"/>
      <c r="QG27" s="356"/>
      <c r="QH27" s="356"/>
      <c r="QI27" s="356"/>
      <c r="QJ27" s="356"/>
      <c r="QK27" s="356"/>
      <c r="QL27" s="356"/>
      <c r="QM27" s="356"/>
      <c r="QN27" s="356"/>
      <c r="QO27" s="356"/>
      <c r="QP27" s="356"/>
      <c r="QQ27" s="356"/>
      <c r="QR27" s="356"/>
      <c r="QS27" s="356"/>
      <c r="QT27" s="356"/>
      <c r="QU27" s="356"/>
      <c r="QV27" s="356"/>
      <c r="QW27" s="356"/>
      <c r="QX27" s="356"/>
      <c r="QY27" s="356"/>
      <c r="QZ27" s="356"/>
      <c r="RA27" s="356"/>
      <c r="RB27" s="356"/>
      <c r="RC27" s="356"/>
      <c r="RD27" s="356"/>
      <c r="RE27" s="356"/>
      <c r="RF27" s="356"/>
      <c r="RG27" s="356"/>
      <c r="RH27" s="356"/>
      <c r="RI27" s="356"/>
      <c r="RJ27" s="356"/>
      <c r="RK27" s="356"/>
      <c r="RL27" s="356"/>
      <c r="RM27" s="356"/>
      <c r="RN27" s="356"/>
      <c r="RO27" s="356"/>
      <c r="RP27" s="356"/>
      <c r="RQ27" s="356"/>
      <c r="RR27" s="356"/>
      <c r="RS27" s="356"/>
      <c r="RT27" s="356"/>
      <c r="RU27" s="356"/>
      <c r="RV27" s="356"/>
      <c r="RW27" s="356"/>
      <c r="RX27" s="356"/>
      <c r="RY27" s="356"/>
      <c r="RZ27" s="356"/>
      <c r="SA27" s="356"/>
      <c r="SB27" s="356"/>
      <c r="SC27" s="356"/>
      <c r="SD27" s="356"/>
      <c r="SE27" s="356"/>
      <c r="SF27" s="356"/>
      <c r="SG27" s="356"/>
      <c r="SH27" s="356"/>
      <c r="SI27" s="356"/>
      <c r="SJ27" s="356"/>
      <c r="SK27" s="356"/>
      <c r="SL27" s="356"/>
      <c r="SM27" s="356"/>
      <c r="SN27" s="356"/>
      <c r="SO27" s="356"/>
      <c r="SP27" s="356"/>
      <c r="SQ27" s="356"/>
      <c r="SR27" s="356"/>
      <c r="SS27" s="356"/>
      <c r="ST27" s="356"/>
      <c r="SU27" s="356"/>
      <c r="SV27" s="356"/>
      <c r="SW27" s="356"/>
      <c r="SX27" s="356"/>
      <c r="SY27" s="356"/>
      <c r="SZ27" s="356"/>
      <c r="TA27" s="356"/>
      <c r="TB27" s="356"/>
      <c r="TC27" s="356"/>
      <c r="TD27" s="356"/>
      <c r="TE27" s="356"/>
      <c r="TF27" s="356"/>
      <c r="TG27" s="356"/>
      <c r="TH27" s="356"/>
      <c r="TI27" s="356"/>
      <c r="TJ27" s="356"/>
      <c r="TK27" s="356"/>
      <c r="TL27" s="356"/>
      <c r="TM27" s="356"/>
      <c r="TN27" s="356"/>
      <c r="TO27" s="356"/>
      <c r="TP27" s="356"/>
      <c r="TQ27" s="356"/>
      <c r="TR27" s="356"/>
      <c r="TS27" s="356"/>
      <c r="TT27" s="356"/>
      <c r="TU27" s="356"/>
      <c r="TV27" s="356"/>
      <c r="TW27" s="356"/>
      <c r="TX27" s="356"/>
      <c r="TY27" s="356"/>
      <c r="TZ27" s="356"/>
      <c r="UA27" s="356"/>
      <c r="UB27" s="356"/>
      <c r="UC27" s="356"/>
      <c r="UD27" s="356"/>
      <c r="UE27" s="356"/>
      <c r="UF27" s="356"/>
      <c r="UG27" s="356"/>
      <c r="UH27" s="356"/>
      <c r="UI27" s="356"/>
      <c r="UJ27" s="356"/>
      <c r="UK27" s="356"/>
      <c r="UL27" s="356"/>
      <c r="UM27" s="356"/>
      <c r="UN27" s="356"/>
      <c r="UO27" s="356"/>
      <c r="UP27" s="356"/>
      <c r="UQ27" s="356"/>
      <c r="UR27" s="356"/>
      <c r="US27" s="356"/>
      <c r="UT27" s="356"/>
      <c r="UU27" s="356"/>
      <c r="UV27" s="356"/>
      <c r="UW27" s="356"/>
      <c r="UX27" s="356"/>
      <c r="UY27" s="356"/>
      <c r="UZ27" s="356"/>
      <c r="VA27" s="356"/>
      <c r="VB27" s="356"/>
      <c r="VC27" s="356"/>
      <c r="VD27" s="356"/>
      <c r="VE27" s="356"/>
      <c r="VF27" s="356"/>
      <c r="VG27" s="356"/>
      <c r="VH27" s="356"/>
      <c r="VI27" s="356"/>
      <c r="VJ27" s="356"/>
      <c r="VK27" s="356"/>
      <c r="VL27" s="356"/>
      <c r="VM27" s="356"/>
      <c r="VN27" s="356"/>
      <c r="VO27" s="356"/>
      <c r="VP27" s="356"/>
      <c r="VQ27" s="356"/>
      <c r="VR27" s="356"/>
      <c r="VS27" s="356"/>
      <c r="VT27" s="356"/>
      <c r="VU27" s="356"/>
      <c r="VV27" s="356"/>
      <c r="VW27" s="356"/>
      <c r="VX27" s="356"/>
      <c r="VY27" s="356"/>
      <c r="VZ27" s="356"/>
      <c r="WA27" s="356"/>
      <c r="WB27" s="356"/>
      <c r="WC27" s="356"/>
      <c r="WD27" s="356"/>
      <c r="WE27" s="356"/>
      <c r="WF27" s="356"/>
      <c r="WG27" s="356"/>
      <c r="WH27" s="356"/>
      <c r="WI27" s="356"/>
      <c r="WJ27" s="356"/>
      <c r="WK27" s="356"/>
      <c r="WL27" s="356"/>
      <c r="WM27" s="356"/>
      <c r="WN27" s="356"/>
      <c r="WO27" s="356"/>
      <c r="WP27" s="356"/>
      <c r="WQ27" s="356"/>
      <c r="WR27" s="356"/>
      <c r="WS27" s="356"/>
      <c r="WT27" s="356"/>
      <c r="WU27" s="356"/>
      <c r="WV27" s="356"/>
      <c r="WW27" s="356"/>
      <c r="WX27" s="356"/>
      <c r="WY27" s="356"/>
      <c r="WZ27" s="356"/>
      <c r="XA27" s="356"/>
      <c r="XB27" s="356"/>
      <c r="XC27" s="356"/>
      <c r="XD27" s="356"/>
      <c r="XE27" s="356"/>
      <c r="XF27" s="356"/>
      <c r="XG27" s="356"/>
      <c r="XH27" s="356"/>
      <c r="XI27" s="356"/>
      <c r="XJ27" s="356"/>
      <c r="XK27" s="356"/>
      <c r="XL27" s="356"/>
      <c r="XM27" s="356"/>
      <c r="XN27" s="356"/>
      <c r="XO27" s="356"/>
      <c r="XP27" s="356"/>
      <c r="XQ27" s="356"/>
      <c r="XR27" s="356"/>
      <c r="XS27" s="356"/>
      <c r="XT27" s="356"/>
      <c r="XU27" s="356"/>
      <c r="XV27" s="356"/>
      <c r="XW27" s="356"/>
      <c r="XX27" s="356"/>
      <c r="XY27" s="356"/>
      <c r="XZ27" s="356"/>
      <c r="YA27" s="356"/>
      <c r="YB27" s="356"/>
      <c r="YC27" s="356"/>
      <c r="YD27" s="356"/>
      <c r="YE27" s="356"/>
      <c r="YF27" s="356"/>
      <c r="YG27" s="356"/>
      <c r="YH27" s="356"/>
      <c r="YI27" s="356"/>
      <c r="YJ27" s="356"/>
      <c r="YK27" s="356"/>
      <c r="YL27" s="356"/>
      <c r="YM27" s="356"/>
      <c r="YN27" s="356"/>
      <c r="YO27" s="356"/>
      <c r="YP27" s="356"/>
      <c r="YQ27" s="356"/>
      <c r="YR27" s="356"/>
      <c r="YS27" s="356"/>
      <c r="YT27" s="356"/>
      <c r="YU27" s="356"/>
      <c r="YV27" s="356"/>
      <c r="YW27" s="356"/>
      <c r="YX27" s="356"/>
      <c r="YY27" s="356"/>
      <c r="YZ27" s="356"/>
      <c r="ZA27" s="356"/>
      <c r="ZB27" s="356"/>
      <c r="ZC27" s="356"/>
      <c r="ZD27" s="356"/>
      <c r="ZE27" s="356"/>
      <c r="ZF27" s="356"/>
      <c r="ZG27" s="356"/>
      <c r="ZH27" s="356"/>
      <c r="ZI27" s="356"/>
      <c r="ZJ27" s="356"/>
      <c r="ZK27" s="356"/>
      <c r="ZL27" s="356"/>
      <c r="ZM27" s="356"/>
      <c r="ZN27" s="356"/>
      <c r="ZO27" s="356"/>
      <c r="ZP27" s="356"/>
      <c r="ZQ27" s="356"/>
      <c r="ZR27" s="356"/>
      <c r="ZS27" s="356"/>
      <c r="ZT27" s="356"/>
      <c r="ZU27" s="356"/>
      <c r="ZV27" s="356"/>
      <c r="ZW27" s="356"/>
      <c r="ZX27" s="356"/>
      <c r="ZY27" s="356"/>
      <c r="ZZ27" s="356"/>
      <c r="AAA27" s="356"/>
      <c r="AAB27" s="356"/>
      <c r="AAC27" s="356"/>
      <c r="AAD27" s="356"/>
      <c r="AAE27" s="356"/>
      <c r="AAF27" s="356"/>
      <c r="AAG27" s="356"/>
      <c r="AAH27" s="356"/>
      <c r="AAI27" s="356"/>
      <c r="AAJ27" s="356"/>
      <c r="AAK27" s="356"/>
      <c r="AAL27" s="356"/>
      <c r="AAM27" s="356"/>
      <c r="AAN27" s="356"/>
      <c r="AAO27" s="356"/>
      <c r="AAP27" s="356"/>
      <c r="AAQ27" s="356"/>
      <c r="AAR27" s="356"/>
      <c r="AAS27" s="356"/>
      <c r="AAT27" s="356"/>
      <c r="AAU27" s="356"/>
      <c r="AAV27" s="356"/>
      <c r="AAW27" s="356"/>
      <c r="AAX27" s="356"/>
      <c r="AAY27" s="356"/>
      <c r="AAZ27" s="356"/>
      <c r="ABA27" s="356"/>
      <c r="ABB27" s="356"/>
      <c r="ABC27" s="356"/>
      <c r="ABD27" s="356"/>
      <c r="ABE27" s="356"/>
      <c r="ABF27" s="356"/>
      <c r="ABG27" s="356"/>
      <c r="ABH27" s="356"/>
      <c r="ABI27" s="356"/>
      <c r="ABJ27" s="356"/>
      <c r="ABK27" s="356"/>
      <c r="ABL27" s="356"/>
      <c r="ABM27" s="356"/>
      <c r="ABN27" s="356"/>
      <c r="ABO27" s="356"/>
      <c r="ABP27" s="356"/>
      <c r="ABQ27" s="356"/>
      <c r="ABR27" s="356"/>
      <c r="ABS27" s="356"/>
      <c r="ABT27" s="356"/>
      <c r="ABU27" s="356"/>
      <c r="ABV27" s="356"/>
      <c r="ABW27" s="356"/>
      <c r="ABX27" s="356"/>
      <c r="ABY27" s="356"/>
      <c r="ABZ27" s="356"/>
      <c r="ACA27" s="356"/>
      <c r="ACB27" s="356"/>
      <c r="ACC27" s="356"/>
      <c r="ACD27" s="356"/>
      <c r="ACE27" s="356"/>
      <c r="ACF27" s="356"/>
      <c r="ACG27" s="356"/>
      <c r="ACH27" s="356"/>
      <c r="ACI27" s="356"/>
      <c r="ACJ27" s="356"/>
      <c r="ACK27" s="356"/>
      <c r="ACL27" s="356"/>
      <c r="ACM27" s="356"/>
      <c r="ACN27" s="356"/>
      <c r="ACO27" s="356"/>
      <c r="ACP27" s="356"/>
      <c r="ACQ27" s="356"/>
      <c r="ACR27" s="356"/>
      <c r="ACS27" s="356"/>
      <c r="ACT27" s="356"/>
      <c r="ACU27" s="356"/>
      <c r="ACV27" s="356"/>
      <c r="ACW27" s="356"/>
      <c r="ACX27" s="356"/>
      <c r="ACY27" s="356"/>
      <c r="ACZ27" s="356"/>
      <c r="ADA27" s="356"/>
      <c r="ADB27" s="356"/>
      <c r="ADC27" s="356"/>
      <c r="ADD27" s="356"/>
      <c r="ADE27" s="356"/>
      <c r="ADF27" s="356"/>
      <c r="ADG27" s="356"/>
      <c r="ADH27" s="356"/>
      <c r="ADI27" s="356"/>
      <c r="ADJ27" s="356"/>
      <c r="ADK27" s="356"/>
      <c r="ADL27" s="356"/>
      <c r="ADM27" s="356"/>
      <c r="ADN27" s="356"/>
      <c r="ADO27" s="356"/>
      <c r="ADP27" s="356"/>
      <c r="ADQ27" s="356"/>
      <c r="ADR27" s="356"/>
      <c r="ADS27" s="356"/>
      <c r="ADT27" s="356"/>
      <c r="ADU27" s="356"/>
      <c r="ADV27" s="356"/>
      <c r="ADW27" s="356"/>
      <c r="ADX27" s="356"/>
      <c r="ADY27" s="356"/>
      <c r="ADZ27" s="356"/>
      <c r="AEA27" s="356"/>
      <c r="AEB27" s="356"/>
      <c r="AEC27" s="356"/>
      <c r="AED27" s="356"/>
      <c r="AEE27" s="356"/>
      <c r="AEF27" s="356"/>
      <c r="AEG27" s="356"/>
      <c r="AEH27" s="356"/>
      <c r="AEI27" s="356"/>
      <c r="AEJ27" s="356"/>
      <c r="AEK27" s="356"/>
      <c r="AEL27" s="356"/>
      <c r="AEM27" s="356"/>
      <c r="AEN27" s="356"/>
      <c r="AEO27" s="356"/>
      <c r="AEP27" s="356"/>
      <c r="AEQ27" s="356"/>
      <c r="AER27" s="356"/>
      <c r="AES27" s="356"/>
      <c r="AET27" s="356"/>
      <c r="AEU27" s="356"/>
      <c r="AEV27" s="356"/>
      <c r="AEW27" s="356"/>
      <c r="AEX27" s="356"/>
      <c r="AEY27" s="356"/>
      <c r="AEZ27" s="356"/>
      <c r="AFA27" s="356"/>
      <c r="AFB27" s="356"/>
      <c r="AFC27" s="356"/>
      <c r="AFD27" s="356"/>
      <c r="AFE27" s="356"/>
      <c r="AFF27" s="356"/>
      <c r="AFG27" s="356"/>
      <c r="AFH27" s="356"/>
      <c r="AFI27" s="356"/>
      <c r="AFJ27" s="356"/>
      <c r="AFK27" s="356"/>
      <c r="AFL27" s="356"/>
      <c r="AFM27" s="356"/>
      <c r="AFN27" s="356"/>
      <c r="AFO27" s="356"/>
      <c r="AFP27" s="356"/>
      <c r="AFQ27" s="356"/>
      <c r="AFR27" s="356"/>
      <c r="AFS27" s="356"/>
      <c r="AFT27" s="356"/>
      <c r="AFU27" s="356"/>
      <c r="AFV27" s="356"/>
      <c r="AFW27" s="356"/>
      <c r="AFX27" s="356"/>
      <c r="AFY27" s="356"/>
      <c r="AFZ27" s="356"/>
      <c r="AGA27" s="356"/>
      <c r="AGB27" s="356"/>
      <c r="AGC27" s="356"/>
      <c r="AGD27" s="356"/>
      <c r="AGE27" s="356"/>
      <c r="AGF27" s="356"/>
      <c r="AGG27" s="356"/>
      <c r="AGH27" s="356"/>
      <c r="AGI27" s="356"/>
      <c r="AGJ27" s="356"/>
      <c r="AGK27" s="356"/>
      <c r="AGL27" s="356"/>
      <c r="AGM27" s="356"/>
      <c r="AGN27" s="356"/>
      <c r="AGO27" s="356"/>
      <c r="AGP27" s="356"/>
      <c r="AGQ27" s="356"/>
      <c r="AGR27" s="356"/>
      <c r="AGS27" s="356"/>
      <c r="AGT27" s="356"/>
      <c r="AGU27" s="356"/>
      <c r="AGV27" s="356"/>
      <c r="AGW27" s="356"/>
      <c r="AGX27" s="356"/>
      <c r="AGY27" s="356"/>
      <c r="AGZ27" s="356"/>
      <c r="AHA27" s="356"/>
      <c r="AHB27" s="356"/>
      <c r="AHC27" s="356"/>
      <c r="AHD27" s="356"/>
      <c r="AHE27" s="356"/>
      <c r="AHF27" s="356"/>
      <c r="AHG27" s="356"/>
      <c r="AHH27" s="356"/>
      <c r="AHI27" s="356"/>
      <c r="AHJ27" s="356"/>
      <c r="AHK27" s="356"/>
      <c r="AHL27" s="356"/>
      <c r="AHM27" s="356"/>
      <c r="AHN27" s="356"/>
      <c r="AHO27" s="356"/>
      <c r="AHP27" s="356"/>
      <c r="AHQ27" s="356"/>
      <c r="AHR27" s="356"/>
      <c r="AHS27" s="356"/>
      <c r="AHT27" s="356"/>
      <c r="AHU27" s="356"/>
      <c r="AHV27" s="356"/>
      <c r="AHW27" s="356"/>
      <c r="AHX27" s="356"/>
      <c r="AHY27" s="356"/>
      <c r="AHZ27" s="356"/>
      <c r="AIA27" s="356"/>
      <c r="AIB27" s="356"/>
      <c r="AIC27" s="356"/>
      <c r="AID27" s="356"/>
      <c r="AIE27" s="356"/>
      <c r="AIF27" s="356"/>
      <c r="AIG27" s="356"/>
      <c r="AIH27" s="356"/>
      <c r="AII27" s="356"/>
      <c r="AIJ27" s="356"/>
      <c r="AIK27" s="356"/>
      <c r="AIL27" s="356"/>
      <c r="AIM27" s="356"/>
      <c r="AIN27" s="356"/>
      <c r="AIO27" s="356"/>
      <c r="AIP27" s="356"/>
      <c r="AIQ27" s="356"/>
      <c r="AIR27" s="356"/>
      <c r="AIS27" s="356"/>
      <c r="AIT27" s="356"/>
      <c r="AIU27" s="356"/>
      <c r="AIV27" s="356"/>
      <c r="AIW27" s="356"/>
      <c r="AIX27" s="356"/>
      <c r="AIY27" s="356"/>
      <c r="AIZ27" s="356"/>
      <c r="AJA27" s="356"/>
      <c r="AJB27" s="356"/>
      <c r="AJC27" s="356"/>
      <c r="AJD27" s="356"/>
      <c r="AJE27" s="356"/>
      <c r="AJF27" s="356"/>
      <c r="AJG27" s="356"/>
      <c r="AJH27" s="356"/>
      <c r="AJI27" s="356"/>
      <c r="AJJ27" s="356"/>
      <c r="AJK27" s="356"/>
      <c r="AJL27" s="356"/>
      <c r="AJM27" s="356"/>
      <c r="AJN27" s="356"/>
      <c r="AJO27" s="356"/>
      <c r="AJP27" s="356"/>
      <c r="AJQ27" s="356"/>
      <c r="AJR27" s="356"/>
      <c r="AJS27" s="356"/>
      <c r="AJT27" s="356"/>
      <c r="AJU27" s="356"/>
      <c r="AJV27" s="356"/>
      <c r="AJW27" s="356"/>
      <c r="AJX27" s="356"/>
      <c r="AJY27" s="356"/>
      <c r="AJZ27" s="356"/>
      <c r="AKA27" s="356"/>
      <c r="AKB27" s="356"/>
      <c r="AKC27" s="356"/>
      <c r="AKD27" s="356"/>
      <c r="AKE27" s="356"/>
      <c r="AKF27" s="356"/>
      <c r="AKG27" s="356"/>
      <c r="AKH27" s="356"/>
      <c r="AKI27" s="356"/>
      <c r="AKJ27" s="356"/>
      <c r="AKK27" s="356"/>
      <c r="AKL27" s="356"/>
      <c r="AKM27" s="356"/>
      <c r="AKN27" s="356"/>
      <c r="AKO27" s="356"/>
      <c r="AKP27" s="356"/>
      <c r="AKQ27" s="356"/>
      <c r="AKR27" s="356"/>
      <c r="AKS27" s="356"/>
      <c r="AKT27" s="356"/>
      <c r="AKU27" s="356"/>
      <c r="AKV27" s="356"/>
      <c r="AKW27" s="356"/>
      <c r="AKX27" s="356"/>
      <c r="AKY27" s="356"/>
      <c r="AKZ27" s="356"/>
      <c r="ALA27" s="356"/>
      <c r="ALB27" s="356"/>
      <c r="ALC27" s="356"/>
      <c r="ALD27" s="356"/>
      <c r="ALE27" s="356"/>
      <c r="ALF27" s="356"/>
      <c r="ALG27" s="356"/>
      <c r="ALH27" s="356"/>
      <c r="ALI27" s="356"/>
      <c r="ALJ27" s="356"/>
      <c r="ALK27" s="356"/>
      <c r="ALL27" s="356"/>
      <c r="ALM27" s="356"/>
      <c r="ALN27" s="356"/>
      <c r="ALO27" s="356"/>
      <c r="ALP27" s="356"/>
      <c r="ALQ27" s="356"/>
      <c r="ALR27" s="356"/>
      <c r="ALS27" s="356"/>
      <c r="ALT27" s="356"/>
      <c r="ALU27" s="356"/>
      <c r="ALV27" s="356"/>
      <c r="ALW27" s="356"/>
      <c r="ALX27" s="356"/>
      <c r="ALY27" s="356"/>
      <c r="ALZ27" s="356"/>
      <c r="AMA27" s="356"/>
      <c r="AMB27" s="356"/>
    </row>
    <row r="28" spans="1:1016" s="95" customFormat="1" ht="15.75">
      <c r="A28" s="347"/>
      <c r="B28" s="240" t="s">
        <v>51</v>
      </c>
      <c r="C28" s="635"/>
      <c r="D28" s="635"/>
      <c r="E28" s="635"/>
      <c r="F28" s="635"/>
      <c r="G28" s="635"/>
      <c r="H28" s="636"/>
      <c r="I28" s="34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6"/>
      <c r="AY28" s="356"/>
      <c r="AZ28" s="356"/>
      <c r="BA28" s="356"/>
      <c r="BB28" s="356"/>
      <c r="BC28" s="356"/>
      <c r="BD28" s="356"/>
      <c r="BE28" s="356"/>
      <c r="BF28" s="356"/>
      <c r="BG28" s="356"/>
      <c r="BH28" s="356"/>
      <c r="BI28" s="356"/>
      <c r="BJ28" s="356"/>
      <c r="BK28" s="356"/>
      <c r="BL28" s="356"/>
      <c r="BM28" s="356"/>
      <c r="BN28" s="356"/>
      <c r="BO28" s="356"/>
      <c r="BP28" s="356"/>
      <c r="BQ28" s="356"/>
      <c r="BR28" s="356"/>
      <c r="BS28" s="356"/>
      <c r="BT28" s="356"/>
      <c r="BU28" s="356"/>
      <c r="BV28" s="356"/>
      <c r="BW28" s="356"/>
      <c r="BX28" s="356"/>
      <c r="BY28" s="356"/>
      <c r="BZ28" s="356"/>
      <c r="CA28" s="356"/>
      <c r="CB28" s="356"/>
      <c r="CC28" s="356"/>
      <c r="CD28" s="356"/>
      <c r="CE28" s="356"/>
      <c r="CF28" s="356"/>
      <c r="CG28" s="356"/>
      <c r="CH28" s="356"/>
      <c r="CI28" s="356"/>
      <c r="CJ28" s="356"/>
      <c r="CK28" s="356"/>
      <c r="CL28" s="356"/>
      <c r="CM28" s="356"/>
      <c r="CN28" s="356"/>
      <c r="CO28" s="356"/>
      <c r="CP28" s="356"/>
      <c r="CQ28" s="356"/>
      <c r="CR28" s="356"/>
      <c r="CS28" s="356"/>
      <c r="CT28" s="356"/>
      <c r="CU28" s="356"/>
      <c r="CV28" s="356"/>
      <c r="CW28" s="356"/>
      <c r="CX28" s="356"/>
      <c r="CY28" s="356"/>
      <c r="CZ28" s="356"/>
      <c r="DA28" s="356"/>
      <c r="DB28" s="356"/>
      <c r="DC28" s="356"/>
      <c r="DD28" s="356"/>
      <c r="DE28" s="356"/>
      <c r="DF28" s="356"/>
      <c r="DG28" s="356"/>
      <c r="DH28" s="356"/>
      <c r="DI28" s="356"/>
      <c r="DJ28" s="356"/>
      <c r="DK28" s="356"/>
      <c r="DL28" s="356"/>
      <c r="DM28" s="356"/>
      <c r="DN28" s="356"/>
      <c r="DO28" s="356"/>
      <c r="DP28" s="356"/>
      <c r="DQ28" s="356"/>
      <c r="DR28" s="356"/>
      <c r="DS28" s="356"/>
      <c r="DT28" s="356"/>
      <c r="DU28" s="356"/>
      <c r="DV28" s="356"/>
      <c r="DW28" s="356"/>
      <c r="DX28" s="356"/>
      <c r="DY28" s="356"/>
      <c r="DZ28" s="356"/>
      <c r="EA28" s="356"/>
      <c r="EB28" s="356"/>
      <c r="EC28" s="356"/>
      <c r="ED28" s="356"/>
      <c r="EE28" s="356"/>
      <c r="EF28" s="356"/>
      <c r="EG28" s="356"/>
      <c r="EH28" s="356"/>
      <c r="EI28" s="356"/>
      <c r="EJ28" s="356"/>
      <c r="EK28" s="356"/>
      <c r="EL28" s="356"/>
      <c r="EM28" s="356"/>
      <c r="EN28" s="356"/>
      <c r="EO28" s="356"/>
      <c r="EP28" s="356"/>
      <c r="EQ28" s="356"/>
      <c r="ER28" s="356"/>
      <c r="ES28" s="356"/>
      <c r="ET28" s="356"/>
      <c r="EU28" s="356"/>
      <c r="EV28" s="356"/>
      <c r="EW28" s="356"/>
      <c r="EX28" s="356"/>
      <c r="EY28" s="356"/>
      <c r="EZ28" s="356"/>
      <c r="FA28" s="356"/>
      <c r="FB28" s="356"/>
      <c r="FC28" s="356"/>
      <c r="FD28" s="356"/>
      <c r="FE28" s="356"/>
      <c r="FF28" s="356"/>
      <c r="FG28" s="356"/>
      <c r="FH28" s="356"/>
      <c r="FI28" s="356"/>
      <c r="FJ28" s="356"/>
      <c r="FK28" s="356"/>
      <c r="FL28" s="356"/>
      <c r="FM28" s="356"/>
      <c r="FN28" s="356"/>
      <c r="FO28" s="356"/>
      <c r="FP28" s="356"/>
      <c r="FQ28" s="356"/>
      <c r="FR28" s="356"/>
      <c r="FS28" s="356"/>
      <c r="FT28" s="356"/>
      <c r="FU28" s="356"/>
      <c r="FV28" s="356"/>
      <c r="FW28" s="356"/>
      <c r="FX28" s="356"/>
      <c r="FY28" s="356"/>
      <c r="FZ28" s="356"/>
      <c r="GA28" s="356"/>
      <c r="GB28" s="356"/>
      <c r="GC28" s="356"/>
      <c r="GD28" s="356"/>
      <c r="GE28" s="356"/>
      <c r="GF28" s="356"/>
      <c r="GG28" s="356"/>
      <c r="GH28" s="356"/>
      <c r="GI28" s="356"/>
      <c r="GJ28" s="356"/>
      <c r="GK28" s="356"/>
      <c r="GL28" s="356"/>
      <c r="GM28" s="356"/>
      <c r="GN28" s="356"/>
      <c r="GO28" s="356"/>
      <c r="GP28" s="356"/>
      <c r="GQ28" s="356"/>
      <c r="GR28" s="356"/>
      <c r="GS28" s="356"/>
      <c r="GT28" s="356"/>
      <c r="GU28" s="356"/>
      <c r="GV28" s="356"/>
      <c r="GW28" s="356"/>
      <c r="GX28" s="356"/>
      <c r="GY28" s="356"/>
      <c r="GZ28" s="356"/>
      <c r="HA28" s="356"/>
      <c r="HB28" s="356"/>
      <c r="HC28" s="356"/>
      <c r="HD28" s="356"/>
      <c r="HE28" s="356"/>
      <c r="HF28" s="356"/>
      <c r="HG28" s="356"/>
      <c r="HH28" s="356"/>
      <c r="HI28" s="356"/>
      <c r="HJ28" s="356"/>
      <c r="HK28" s="356"/>
      <c r="HL28" s="356"/>
      <c r="HM28" s="356"/>
      <c r="HN28" s="356"/>
      <c r="HO28" s="356"/>
      <c r="HP28" s="356"/>
      <c r="HQ28" s="356"/>
      <c r="HR28" s="356"/>
      <c r="HS28" s="356"/>
      <c r="HT28" s="356"/>
      <c r="HU28" s="356"/>
      <c r="HV28" s="356"/>
      <c r="HW28" s="356"/>
      <c r="HX28" s="356"/>
      <c r="HY28" s="356"/>
      <c r="HZ28" s="356"/>
      <c r="IA28" s="356"/>
      <c r="IB28" s="356"/>
      <c r="IC28" s="356"/>
      <c r="ID28" s="356"/>
      <c r="IE28" s="356"/>
      <c r="IF28" s="356"/>
      <c r="IG28" s="356"/>
      <c r="IH28" s="356"/>
      <c r="II28" s="356"/>
      <c r="IJ28" s="356"/>
      <c r="IK28" s="356"/>
      <c r="IL28" s="356"/>
      <c r="IM28" s="356"/>
      <c r="IN28" s="356"/>
      <c r="IO28" s="356"/>
      <c r="IP28" s="356"/>
      <c r="IQ28" s="356"/>
      <c r="IR28" s="356"/>
      <c r="IS28" s="356"/>
      <c r="IT28" s="356"/>
      <c r="IU28" s="356"/>
      <c r="IV28" s="356"/>
      <c r="IW28" s="356"/>
      <c r="IX28" s="356"/>
      <c r="IY28" s="356"/>
      <c r="IZ28" s="356"/>
      <c r="JA28" s="356"/>
      <c r="JB28" s="356"/>
      <c r="JC28" s="356"/>
      <c r="JD28" s="356"/>
      <c r="JE28" s="356"/>
      <c r="JF28" s="356"/>
      <c r="JG28" s="356"/>
      <c r="JH28" s="356"/>
      <c r="JI28" s="356"/>
      <c r="JJ28" s="356"/>
      <c r="JK28" s="356"/>
      <c r="JL28" s="356"/>
      <c r="JM28" s="356"/>
      <c r="JN28" s="356"/>
      <c r="JO28" s="356"/>
      <c r="JP28" s="356"/>
      <c r="JQ28" s="356"/>
      <c r="JR28" s="356"/>
      <c r="JS28" s="356"/>
      <c r="JT28" s="356"/>
      <c r="JU28" s="356"/>
      <c r="JV28" s="356"/>
      <c r="JW28" s="356"/>
      <c r="JX28" s="356"/>
      <c r="JY28" s="356"/>
      <c r="JZ28" s="356"/>
      <c r="KA28" s="356"/>
      <c r="KB28" s="356"/>
      <c r="KC28" s="356"/>
      <c r="KD28" s="356"/>
      <c r="KE28" s="356"/>
      <c r="KF28" s="356"/>
      <c r="KG28" s="356"/>
      <c r="KH28" s="356"/>
      <c r="KI28" s="356"/>
      <c r="KJ28" s="356"/>
      <c r="KK28" s="356"/>
      <c r="KL28" s="356"/>
      <c r="KM28" s="356"/>
      <c r="KN28" s="356"/>
      <c r="KO28" s="356"/>
      <c r="KP28" s="356"/>
      <c r="KQ28" s="356"/>
      <c r="KR28" s="356"/>
      <c r="KS28" s="356"/>
      <c r="KT28" s="356"/>
      <c r="KU28" s="356"/>
      <c r="KV28" s="356"/>
      <c r="KW28" s="356"/>
      <c r="KX28" s="356"/>
      <c r="KY28" s="356"/>
      <c r="KZ28" s="356"/>
      <c r="LA28" s="356"/>
      <c r="LB28" s="356"/>
      <c r="LC28" s="356"/>
      <c r="LD28" s="356"/>
      <c r="LE28" s="356"/>
      <c r="LF28" s="356"/>
      <c r="LG28" s="356"/>
      <c r="LH28" s="356"/>
      <c r="LI28" s="356"/>
      <c r="LJ28" s="356"/>
      <c r="LK28" s="356"/>
      <c r="LL28" s="356"/>
      <c r="LM28" s="356"/>
      <c r="LN28" s="356"/>
      <c r="LO28" s="356"/>
      <c r="LP28" s="356"/>
      <c r="LQ28" s="356"/>
      <c r="LR28" s="356"/>
      <c r="LS28" s="356"/>
      <c r="LT28" s="356"/>
      <c r="LU28" s="356"/>
      <c r="LV28" s="356"/>
      <c r="LW28" s="356"/>
      <c r="LX28" s="356"/>
      <c r="LY28" s="356"/>
      <c r="LZ28" s="356"/>
      <c r="MA28" s="356"/>
      <c r="MB28" s="356"/>
      <c r="MC28" s="356"/>
      <c r="MD28" s="356"/>
      <c r="ME28" s="356"/>
      <c r="MF28" s="356"/>
      <c r="MG28" s="356"/>
      <c r="MH28" s="356"/>
      <c r="MI28" s="356"/>
      <c r="MJ28" s="356"/>
      <c r="MK28" s="356"/>
      <c r="ML28" s="356"/>
      <c r="MM28" s="356"/>
      <c r="MN28" s="356"/>
      <c r="MO28" s="356"/>
      <c r="MP28" s="356"/>
      <c r="MQ28" s="356"/>
      <c r="MR28" s="356"/>
      <c r="MS28" s="356"/>
      <c r="MT28" s="356"/>
      <c r="MU28" s="356"/>
      <c r="MV28" s="356"/>
      <c r="MW28" s="356"/>
      <c r="MX28" s="356"/>
      <c r="MY28" s="356"/>
      <c r="MZ28" s="356"/>
      <c r="NA28" s="356"/>
      <c r="NB28" s="356"/>
      <c r="NC28" s="356"/>
      <c r="ND28" s="356"/>
      <c r="NE28" s="356"/>
      <c r="NF28" s="356"/>
      <c r="NG28" s="356"/>
      <c r="NH28" s="356"/>
      <c r="NI28" s="356"/>
      <c r="NJ28" s="356"/>
      <c r="NK28" s="356"/>
      <c r="NL28" s="356"/>
      <c r="NM28" s="356"/>
      <c r="NN28" s="356"/>
      <c r="NO28" s="356"/>
      <c r="NP28" s="356"/>
      <c r="NQ28" s="356"/>
      <c r="NR28" s="356"/>
      <c r="NS28" s="356"/>
      <c r="NT28" s="356"/>
      <c r="NU28" s="356"/>
      <c r="NV28" s="356"/>
      <c r="NW28" s="356"/>
      <c r="NX28" s="356"/>
      <c r="NY28" s="356"/>
      <c r="NZ28" s="356"/>
      <c r="OA28" s="356"/>
      <c r="OB28" s="356"/>
      <c r="OC28" s="356"/>
      <c r="OD28" s="356"/>
      <c r="OE28" s="356"/>
      <c r="OF28" s="356"/>
      <c r="OG28" s="356"/>
      <c r="OH28" s="356"/>
      <c r="OI28" s="356"/>
      <c r="OJ28" s="356"/>
      <c r="OK28" s="356"/>
      <c r="OL28" s="356"/>
      <c r="OM28" s="356"/>
      <c r="ON28" s="356"/>
      <c r="OO28" s="356"/>
      <c r="OP28" s="356"/>
      <c r="OQ28" s="356"/>
      <c r="OR28" s="356"/>
      <c r="OS28" s="356"/>
      <c r="OT28" s="356"/>
      <c r="OU28" s="356"/>
      <c r="OV28" s="356"/>
      <c r="OW28" s="356"/>
      <c r="OX28" s="356"/>
      <c r="OY28" s="356"/>
      <c r="OZ28" s="356"/>
      <c r="PA28" s="356"/>
      <c r="PB28" s="356"/>
      <c r="PC28" s="356"/>
      <c r="PD28" s="356"/>
      <c r="PE28" s="356"/>
      <c r="PF28" s="356"/>
      <c r="PG28" s="356"/>
      <c r="PH28" s="356"/>
      <c r="PI28" s="356"/>
      <c r="PJ28" s="356"/>
      <c r="PK28" s="356"/>
      <c r="PL28" s="356"/>
      <c r="PM28" s="356"/>
      <c r="PN28" s="356"/>
      <c r="PO28" s="356"/>
      <c r="PP28" s="356"/>
      <c r="PQ28" s="356"/>
      <c r="PR28" s="356"/>
      <c r="PS28" s="356"/>
      <c r="PT28" s="356"/>
      <c r="PU28" s="356"/>
      <c r="PV28" s="356"/>
      <c r="PW28" s="356"/>
      <c r="PX28" s="356"/>
      <c r="PY28" s="356"/>
      <c r="PZ28" s="356"/>
      <c r="QA28" s="356"/>
      <c r="QB28" s="356"/>
      <c r="QC28" s="356"/>
      <c r="QD28" s="356"/>
      <c r="QE28" s="356"/>
      <c r="QF28" s="356"/>
      <c r="QG28" s="356"/>
      <c r="QH28" s="356"/>
      <c r="QI28" s="356"/>
      <c r="QJ28" s="356"/>
      <c r="QK28" s="356"/>
      <c r="QL28" s="356"/>
      <c r="QM28" s="356"/>
      <c r="QN28" s="356"/>
      <c r="QO28" s="356"/>
      <c r="QP28" s="356"/>
      <c r="QQ28" s="356"/>
      <c r="QR28" s="356"/>
      <c r="QS28" s="356"/>
      <c r="QT28" s="356"/>
      <c r="QU28" s="356"/>
      <c r="QV28" s="356"/>
      <c r="QW28" s="356"/>
      <c r="QX28" s="356"/>
      <c r="QY28" s="356"/>
      <c r="QZ28" s="356"/>
      <c r="RA28" s="356"/>
      <c r="RB28" s="356"/>
      <c r="RC28" s="356"/>
      <c r="RD28" s="356"/>
      <c r="RE28" s="356"/>
      <c r="RF28" s="356"/>
      <c r="RG28" s="356"/>
      <c r="RH28" s="356"/>
      <c r="RI28" s="356"/>
      <c r="RJ28" s="356"/>
      <c r="RK28" s="356"/>
      <c r="RL28" s="356"/>
      <c r="RM28" s="356"/>
      <c r="RN28" s="356"/>
      <c r="RO28" s="356"/>
      <c r="RP28" s="356"/>
      <c r="RQ28" s="356"/>
      <c r="RR28" s="356"/>
      <c r="RS28" s="356"/>
      <c r="RT28" s="356"/>
      <c r="RU28" s="356"/>
      <c r="RV28" s="356"/>
      <c r="RW28" s="356"/>
      <c r="RX28" s="356"/>
      <c r="RY28" s="356"/>
      <c r="RZ28" s="356"/>
      <c r="SA28" s="356"/>
      <c r="SB28" s="356"/>
      <c r="SC28" s="356"/>
      <c r="SD28" s="356"/>
      <c r="SE28" s="356"/>
      <c r="SF28" s="356"/>
      <c r="SG28" s="356"/>
      <c r="SH28" s="356"/>
      <c r="SI28" s="356"/>
      <c r="SJ28" s="356"/>
      <c r="SK28" s="356"/>
      <c r="SL28" s="356"/>
      <c r="SM28" s="356"/>
      <c r="SN28" s="356"/>
      <c r="SO28" s="356"/>
      <c r="SP28" s="356"/>
      <c r="SQ28" s="356"/>
      <c r="SR28" s="356"/>
      <c r="SS28" s="356"/>
      <c r="ST28" s="356"/>
      <c r="SU28" s="356"/>
      <c r="SV28" s="356"/>
      <c r="SW28" s="356"/>
      <c r="SX28" s="356"/>
      <c r="SY28" s="356"/>
      <c r="SZ28" s="356"/>
      <c r="TA28" s="356"/>
      <c r="TB28" s="356"/>
      <c r="TC28" s="356"/>
      <c r="TD28" s="356"/>
      <c r="TE28" s="356"/>
      <c r="TF28" s="356"/>
      <c r="TG28" s="356"/>
      <c r="TH28" s="356"/>
      <c r="TI28" s="356"/>
      <c r="TJ28" s="356"/>
      <c r="TK28" s="356"/>
      <c r="TL28" s="356"/>
      <c r="TM28" s="356"/>
      <c r="TN28" s="356"/>
      <c r="TO28" s="356"/>
      <c r="TP28" s="356"/>
      <c r="TQ28" s="356"/>
      <c r="TR28" s="356"/>
      <c r="TS28" s="356"/>
      <c r="TT28" s="356"/>
      <c r="TU28" s="356"/>
      <c r="TV28" s="356"/>
      <c r="TW28" s="356"/>
      <c r="TX28" s="356"/>
      <c r="TY28" s="356"/>
      <c r="TZ28" s="356"/>
      <c r="UA28" s="356"/>
      <c r="UB28" s="356"/>
      <c r="UC28" s="356"/>
      <c r="UD28" s="356"/>
      <c r="UE28" s="356"/>
      <c r="UF28" s="356"/>
      <c r="UG28" s="356"/>
      <c r="UH28" s="356"/>
      <c r="UI28" s="356"/>
      <c r="UJ28" s="356"/>
      <c r="UK28" s="356"/>
      <c r="UL28" s="356"/>
      <c r="UM28" s="356"/>
      <c r="UN28" s="356"/>
      <c r="UO28" s="356"/>
      <c r="UP28" s="356"/>
      <c r="UQ28" s="356"/>
      <c r="UR28" s="356"/>
      <c r="US28" s="356"/>
      <c r="UT28" s="356"/>
      <c r="UU28" s="356"/>
      <c r="UV28" s="356"/>
      <c r="UW28" s="356"/>
      <c r="UX28" s="356"/>
      <c r="UY28" s="356"/>
      <c r="UZ28" s="356"/>
      <c r="VA28" s="356"/>
      <c r="VB28" s="356"/>
      <c r="VC28" s="356"/>
      <c r="VD28" s="356"/>
      <c r="VE28" s="356"/>
      <c r="VF28" s="356"/>
      <c r="VG28" s="356"/>
      <c r="VH28" s="356"/>
      <c r="VI28" s="356"/>
      <c r="VJ28" s="356"/>
      <c r="VK28" s="356"/>
      <c r="VL28" s="356"/>
      <c r="VM28" s="356"/>
      <c r="VN28" s="356"/>
      <c r="VO28" s="356"/>
      <c r="VP28" s="356"/>
      <c r="VQ28" s="356"/>
      <c r="VR28" s="356"/>
      <c r="VS28" s="356"/>
      <c r="VT28" s="356"/>
      <c r="VU28" s="356"/>
      <c r="VV28" s="356"/>
      <c r="VW28" s="356"/>
      <c r="VX28" s="356"/>
      <c r="VY28" s="356"/>
      <c r="VZ28" s="356"/>
      <c r="WA28" s="356"/>
      <c r="WB28" s="356"/>
      <c r="WC28" s="356"/>
      <c r="WD28" s="356"/>
      <c r="WE28" s="356"/>
      <c r="WF28" s="356"/>
      <c r="WG28" s="356"/>
      <c r="WH28" s="356"/>
      <c r="WI28" s="356"/>
      <c r="WJ28" s="356"/>
      <c r="WK28" s="356"/>
      <c r="WL28" s="356"/>
      <c r="WM28" s="356"/>
      <c r="WN28" s="356"/>
      <c r="WO28" s="356"/>
      <c r="WP28" s="356"/>
      <c r="WQ28" s="356"/>
      <c r="WR28" s="356"/>
      <c r="WS28" s="356"/>
      <c r="WT28" s="356"/>
      <c r="WU28" s="356"/>
      <c r="WV28" s="356"/>
      <c r="WW28" s="356"/>
      <c r="WX28" s="356"/>
      <c r="WY28" s="356"/>
      <c r="WZ28" s="356"/>
      <c r="XA28" s="356"/>
      <c r="XB28" s="356"/>
      <c r="XC28" s="356"/>
      <c r="XD28" s="356"/>
      <c r="XE28" s="356"/>
      <c r="XF28" s="356"/>
      <c r="XG28" s="356"/>
      <c r="XH28" s="356"/>
      <c r="XI28" s="356"/>
      <c r="XJ28" s="356"/>
      <c r="XK28" s="356"/>
      <c r="XL28" s="356"/>
      <c r="XM28" s="356"/>
      <c r="XN28" s="356"/>
      <c r="XO28" s="356"/>
      <c r="XP28" s="356"/>
      <c r="XQ28" s="356"/>
      <c r="XR28" s="356"/>
      <c r="XS28" s="356"/>
      <c r="XT28" s="356"/>
      <c r="XU28" s="356"/>
      <c r="XV28" s="356"/>
      <c r="XW28" s="356"/>
      <c r="XX28" s="356"/>
      <c r="XY28" s="356"/>
      <c r="XZ28" s="356"/>
      <c r="YA28" s="356"/>
      <c r="YB28" s="356"/>
      <c r="YC28" s="356"/>
      <c r="YD28" s="356"/>
      <c r="YE28" s="356"/>
      <c r="YF28" s="356"/>
      <c r="YG28" s="356"/>
      <c r="YH28" s="356"/>
      <c r="YI28" s="356"/>
      <c r="YJ28" s="356"/>
      <c r="YK28" s="356"/>
      <c r="YL28" s="356"/>
      <c r="YM28" s="356"/>
      <c r="YN28" s="356"/>
      <c r="YO28" s="356"/>
      <c r="YP28" s="356"/>
      <c r="YQ28" s="356"/>
      <c r="YR28" s="356"/>
      <c r="YS28" s="356"/>
      <c r="YT28" s="356"/>
      <c r="YU28" s="356"/>
      <c r="YV28" s="356"/>
      <c r="YW28" s="356"/>
      <c r="YX28" s="356"/>
      <c r="YY28" s="356"/>
      <c r="YZ28" s="356"/>
      <c r="ZA28" s="356"/>
      <c r="ZB28" s="356"/>
      <c r="ZC28" s="356"/>
      <c r="ZD28" s="356"/>
      <c r="ZE28" s="356"/>
      <c r="ZF28" s="356"/>
      <c r="ZG28" s="356"/>
      <c r="ZH28" s="356"/>
      <c r="ZI28" s="356"/>
      <c r="ZJ28" s="356"/>
      <c r="ZK28" s="356"/>
      <c r="ZL28" s="356"/>
      <c r="ZM28" s="356"/>
      <c r="ZN28" s="356"/>
      <c r="ZO28" s="356"/>
      <c r="ZP28" s="356"/>
      <c r="ZQ28" s="356"/>
      <c r="ZR28" s="356"/>
      <c r="ZS28" s="356"/>
      <c r="ZT28" s="356"/>
      <c r="ZU28" s="356"/>
      <c r="ZV28" s="356"/>
      <c r="ZW28" s="356"/>
      <c r="ZX28" s="356"/>
      <c r="ZY28" s="356"/>
      <c r="ZZ28" s="356"/>
      <c r="AAA28" s="356"/>
      <c r="AAB28" s="356"/>
      <c r="AAC28" s="356"/>
      <c r="AAD28" s="356"/>
      <c r="AAE28" s="356"/>
      <c r="AAF28" s="356"/>
      <c r="AAG28" s="356"/>
      <c r="AAH28" s="356"/>
      <c r="AAI28" s="356"/>
      <c r="AAJ28" s="356"/>
      <c r="AAK28" s="356"/>
      <c r="AAL28" s="356"/>
      <c r="AAM28" s="356"/>
      <c r="AAN28" s="356"/>
      <c r="AAO28" s="356"/>
      <c r="AAP28" s="356"/>
      <c r="AAQ28" s="356"/>
      <c r="AAR28" s="356"/>
      <c r="AAS28" s="356"/>
      <c r="AAT28" s="356"/>
      <c r="AAU28" s="356"/>
      <c r="AAV28" s="356"/>
      <c r="AAW28" s="356"/>
      <c r="AAX28" s="356"/>
      <c r="AAY28" s="356"/>
      <c r="AAZ28" s="356"/>
      <c r="ABA28" s="356"/>
      <c r="ABB28" s="356"/>
      <c r="ABC28" s="356"/>
      <c r="ABD28" s="356"/>
      <c r="ABE28" s="356"/>
      <c r="ABF28" s="356"/>
      <c r="ABG28" s="356"/>
      <c r="ABH28" s="356"/>
      <c r="ABI28" s="356"/>
      <c r="ABJ28" s="356"/>
      <c r="ABK28" s="356"/>
      <c r="ABL28" s="356"/>
      <c r="ABM28" s="356"/>
      <c r="ABN28" s="356"/>
      <c r="ABO28" s="356"/>
      <c r="ABP28" s="356"/>
      <c r="ABQ28" s="356"/>
      <c r="ABR28" s="356"/>
      <c r="ABS28" s="356"/>
      <c r="ABT28" s="356"/>
      <c r="ABU28" s="356"/>
      <c r="ABV28" s="356"/>
      <c r="ABW28" s="356"/>
      <c r="ABX28" s="356"/>
      <c r="ABY28" s="356"/>
      <c r="ABZ28" s="356"/>
      <c r="ACA28" s="356"/>
      <c r="ACB28" s="356"/>
      <c r="ACC28" s="356"/>
      <c r="ACD28" s="356"/>
      <c r="ACE28" s="356"/>
      <c r="ACF28" s="356"/>
      <c r="ACG28" s="356"/>
      <c r="ACH28" s="356"/>
      <c r="ACI28" s="356"/>
      <c r="ACJ28" s="356"/>
      <c r="ACK28" s="356"/>
      <c r="ACL28" s="356"/>
      <c r="ACM28" s="356"/>
      <c r="ACN28" s="356"/>
      <c r="ACO28" s="356"/>
      <c r="ACP28" s="356"/>
      <c r="ACQ28" s="356"/>
      <c r="ACR28" s="356"/>
      <c r="ACS28" s="356"/>
      <c r="ACT28" s="356"/>
      <c r="ACU28" s="356"/>
      <c r="ACV28" s="356"/>
      <c r="ACW28" s="356"/>
      <c r="ACX28" s="356"/>
      <c r="ACY28" s="356"/>
      <c r="ACZ28" s="356"/>
      <c r="ADA28" s="356"/>
      <c r="ADB28" s="356"/>
      <c r="ADC28" s="356"/>
      <c r="ADD28" s="356"/>
      <c r="ADE28" s="356"/>
      <c r="ADF28" s="356"/>
      <c r="ADG28" s="356"/>
      <c r="ADH28" s="356"/>
      <c r="ADI28" s="356"/>
      <c r="ADJ28" s="356"/>
      <c r="ADK28" s="356"/>
      <c r="ADL28" s="356"/>
      <c r="ADM28" s="356"/>
      <c r="ADN28" s="356"/>
      <c r="ADO28" s="356"/>
      <c r="ADP28" s="356"/>
      <c r="ADQ28" s="356"/>
      <c r="ADR28" s="356"/>
      <c r="ADS28" s="356"/>
      <c r="ADT28" s="356"/>
      <c r="ADU28" s="356"/>
      <c r="ADV28" s="356"/>
      <c r="ADW28" s="356"/>
      <c r="ADX28" s="356"/>
      <c r="ADY28" s="356"/>
      <c r="ADZ28" s="356"/>
      <c r="AEA28" s="356"/>
      <c r="AEB28" s="356"/>
      <c r="AEC28" s="356"/>
      <c r="AED28" s="356"/>
      <c r="AEE28" s="356"/>
      <c r="AEF28" s="356"/>
      <c r="AEG28" s="356"/>
      <c r="AEH28" s="356"/>
      <c r="AEI28" s="356"/>
      <c r="AEJ28" s="356"/>
      <c r="AEK28" s="356"/>
      <c r="AEL28" s="356"/>
      <c r="AEM28" s="356"/>
      <c r="AEN28" s="356"/>
      <c r="AEO28" s="356"/>
      <c r="AEP28" s="356"/>
      <c r="AEQ28" s="356"/>
      <c r="AER28" s="356"/>
      <c r="AES28" s="356"/>
      <c r="AET28" s="356"/>
      <c r="AEU28" s="356"/>
      <c r="AEV28" s="356"/>
      <c r="AEW28" s="356"/>
      <c r="AEX28" s="356"/>
      <c r="AEY28" s="356"/>
      <c r="AEZ28" s="356"/>
      <c r="AFA28" s="356"/>
      <c r="AFB28" s="356"/>
      <c r="AFC28" s="356"/>
      <c r="AFD28" s="356"/>
      <c r="AFE28" s="356"/>
      <c r="AFF28" s="356"/>
      <c r="AFG28" s="356"/>
      <c r="AFH28" s="356"/>
      <c r="AFI28" s="356"/>
      <c r="AFJ28" s="356"/>
      <c r="AFK28" s="356"/>
      <c r="AFL28" s="356"/>
      <c r="AFM28" s="356"/>
      <c r="AFN28" s="356"/>
      <c r="AFO28" s="356"/>
      <c r="AFP28" s="356"/>
      <c r="AFQ28" s="356"/>
      <c r="AFR28" s="356"/>
      <c r="AFS28" s="356"/>
      <c r="AFT28" s="356"/>
      <c r="AFU28" s="356"/>
      <c r="AFV28" s="356"/>
      <c r="AFW28" s="356"/>
      <c r="AFX28" s="356"/>
      <c r="AFY28" s="356"/>
      <c r="AFZ28" s="356"/>
      <c r="AGA28" s="356"/>
      <c r="AGB28" s="356"/>
      <c r="AGC28" s="356"/>
      <c r="AGD28" s="356"/>
      <c r="AGE28" s="356"/>
      <c r="AGF28" s="356"/>
      <c r="AGG28" s="356"/>
      <c r="AGH28" s="356"/>
      <c r="AGI28" s="356"/>
      <c r="AGJ28" s="356"/>
      <c r="AGK28" s="356"/>
      <c r="AGL28" s="356"/>
      <c r="AGM28" s="356"/>
      <c r="AGN28" s="356"/>
      <c r="AGO28" s="356"/>
      <c r="AGP28" s="356"/>
      <c r="AGQ28" s="356"/>
      <c r="AGR28" s="356"/>
      <c r="AGS28" s="356"/>
      <c r="AGT28" s="356"/>
      <c r="AGU28" s="356"/>
      <c r="AGV28" s="356"/>
      <c r="AGW28" s="356"/>
      <c r="AGX28" s="356"/>
      <c r="AGY28" s="356"/>
      <c r="AGZ28" s="356"/>
      <c r="AHA28" s="356"/>
      <c r="AHB28" s="356"/>
      <c r="AHC28" s="356"/>
      <c r="AHD28" s="356"/>
      <c r="AHE28" s="356"/>
      <c r="AHF28" s="356"/>
      <c r="AHG28" s="356"/>
      <c r="AHH28" s="356"/>
      <c r="AHI28" s="356"/>
      <c r="AHJ28" s="356"/>
      <c r="AHK28" s="356"/>
      <c r="AHL28" s="356"/>
      <c r="AHM28" s="356"/>
      <c r="AHN28" s="356"/>
      <c r="AHO28" s="356"/>
      <c r="AHP28" s="356"/>
      <c r="AHQ28" s="356"/>
      <c r="AHR28" s="356"/>
      <c r="AHS28" s="356"/>
      <c r="AHT28" s="356"/>
      <c r="AHU28" s="356"/>
      <c r="AHV28" s="356"/>
      <c r="AHW28" s="356"/>
      <c r="AHX28" s="356"/>
      <c r="AHY28" s="356"/>
      <c r="AHZ28" s="356"/>
      <c r="AIA28" s="356"/>
      <c r="AIB28" s="356"/>
      <c r="AIC28" s="356"/>
      <c r="AID28" s="356"/>
      <c r="AIE28" s="356"/>
      <c r="AIF28" s="356"/>
      <c r="AIG28" s="356"/>
      <c r="AIH28" s="356"/>
      <c r="AII28" s="356"/>
      <c r="AIJ28" s="356"/>
      <c r="AIK28" s="356"/>
      <c r="AIL28" s="356"/>
      <c r="AIM28" s="356"/>
      <c r="AIN28" s="356"/>
      <c r="AIO28" s="356"/>
      <c r="AIP28" s="356"/>
      <c r="AIQ28" s="356"/>
      <c r="AIR28" s="356"/>
      <c r="AIS28" s="356"/>
      <c r="AIT28" s="356"/>
      <c r="AIU28" s="356"/>
      <c r="AIV28" s="356"/>
      <c r="AIW28" s="356"/>
      <c r="AIX28" s="356"/>
      <c r="AIY28" s="356"/>
      <c r="AIZ28" s="356"/>
      <c r="AJA28" s="356"/>
      <c r="AJB28" s="356"/>
      <c r="AJC28" s="356"/>
      <c r="AJD28" s="356"/>
      <c r="AJE28" s="356"/>
      <c r="AJF28" s="356"/>
      <c r="AJG28" s="356"/>
      <c r="AJH28" s="356"/>
      <c r="AJI28" s="356"/>
      <c r="AJJ28" s="356"/>
      <c r="AJK28" s="356"/>
      <c r="AJL28" s="356"/>
      <c r="AJM28" s="356"/>
      <c r="AJN28" s="356"/>
      <c r="AJO28" s="356"/>
      <c r="AJP28" s="356"/>
      <c r="AJQ28" s="356"/>
      <c r="AJR28" s="356"/>
      <c r="AJS28" s="356"/>
      <c r="AJT28" s="356"/>
      <c r="AJU28" s="356"/>
      <c r="AJV28" s="356"/>
      <c r="AJW28" s="356"/>
      <c r="AJX28" s="356"/>
      <c r="AJY28" s="356"/>
      <c r="AJZ28" s="356"/>
      <c r="AKA28" s="356"/>
      <c r="AKB28" s="356"/>
      <c r="AKC28" s="356"/>
      <c r="AKD28" s="356"/>
      <c r="AKE28" s="356"/>
      <c r="AKF28" s="356"/>
      <c r="AKG28" s="356"/>
      <c r="AKH28" s="356"/>
      <c r="AKI28" s="356"/>
      <c r="AKJ28" s="356"/>
      <c r="AKK28" s="356"/>
      <c r="AKL28" s="356"/>
      <c r="AKM28" s="356"/>
      <c r="AKN28" s="356"/>
      <c r="AKO28" s="356"/>
      <c r="AKP28" s="356"/>
      <c r="AKQ28" s="356"/>
      <c r="AKR28" s="356"/>
      <c r="AKS28" s="356"/>
      <c r="AKT28" s="356"/>
      <c r="AKU28" s="356"/>
      <c r="AKV28" s="356"/>
      <c r="AKW28" s="356"/>
      <c r="AKX28" s="356"/>
      <c r="AKY28" s="356"/>
      <c r="AKZ28" s="356"/>
      <c r="ALA28" s="356"/>
      <c r="ALB28" s="356"/>
      <c r="ALC28" s="356"/>
      <c r="ALD28" s="356"/>
      <c r="ALE28" s="356"/>
      <c r="ALF28" s="356"/>
      <c r="ALG28" s="356"/>
      <c r="ALH28" s="356"/>
      <c r="ALI28" s="356"/>
      <c r="ALJ28" s="356"/>
      <c r="ALK28" s="356"/>
      <c r="ALL28" s="356"/>
      <c r="ALM28" s="356"/>
      <c r="ALN28" s="356"/>
      <c r="ALO28" s="356"/>
      <c r="ALP28" s="356"/>
      <c r="ALQ28" s="356"/>
      <c r="ALR28" s="356"/>
      <c r="ALS28" s="356"/>
      <c r="ALT28" s="356"/>
      <c r="ALU28" s="356"/>
      <c r="ALV28" s="356"/>
      <c r="ALW28" s="356"/>
      <c r="ALX28" s="356"/>
      <c r="ALY28" s="356"/>
      <c r="ALZ28" s="356"/>
      <c r="AMA28" s="356"/>
      <c r="AMB28" s="356"/>
    </row>
    <row r="29" spans="1:1016" s="95" customFormat="1" ht="15.75">
      <c r="A29" s="343" t="s">
        <v>86</v>
      </c>
      <c r="B29" s="344" t="s">
        <v>88</v>
      </c>
      <c r="C29" s="635"/>
      <c r="D29" s="635"/>
      <c r="E29" s="635"/>
      <c r="F29" s="635"/>
      <c r="G29" s="635"/>
      <c r="H29" s="638"/>
      <c r="I29" s="34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6"/>
      <c r="AY29" s="356"/>
      <c r="AZ29" s="356"/>
      <c r="BA29" s="356"/>
      <c r="BB29" s="356"/>
      <c r="BC29" s="356"/>
      <c r="BD29" s="356"/>
      <c r="BE29" s="356"/>
      <c r="BF29" s="356"/>
      <c r="BG29" s="356"/>
      <c r="BH29" s="356"/>
      <c r="BI29" s="356"/>
      <c r="BJ29" s="356"/>
      <c r="BK29" s="356"/>
      <c r="BL29" s="356"/>
      <c r="BM29" s="356"/>
      <c r="BN29" s="356"/>
      <c r="BO29" s="356"/>
      <c r="BP29" s="356"/>
      <c r="BQ29" s="356"/>
      <c r="BR29" s="356"/>
      <c r="BS29" s="356"/>
      <c r="BT29" s="356"/>
      <c r="BU29" s="356"/>
      <c r="BV29" s="356"/>
      <c r="BW29" s="356"/>
      <c r="BX29" s="356"/>
      <c r="BY29" s="356"/>
      <c r="BZ29" s="356"/>
      <c r="CA29" s="356"/>
      <c r="CB29" s="356"/>
      <c r="CC29" s="356"/>
      <c r="CD29" s="356"/>
      <c r="CE29" s="356"/>
      <c r="CF29" s="356"/>
      <c r="CG29" s="356"/>
      <c r="CH29" s="356"/>
      <c r="CI29" s="356"/>
      <c r="CJ29" s="356"/>
      <c r="CK29" s="356"/>
      <c r="CL29" s="356"/>
      <c r="CM29" s="356"/>
      <c r="CN29" s="356"/>
      <c r="CO29" s="356"/>
      <c r="CP29" s="356"/>
      <c r="CQ29" s="356"/>
      <c r="CR29" s="356"/>
      <c r="CS29" s="356"/>
      <c r="CT29" s="356"/>
      <c r="CU29" s="356"/>
      <c r="CV29" s="356"/>
      <c r="CW29" s="356"/>
      <c r="CX29" s="356"/>
      <c r="CY29" s="356"/>
      <c r="CZ29" s="356"/>
      <c r="DA29" s="356"/>
      <c r="DB29" s="356"/>
      <c r="DC29" s="356"/>
      <c r="DD29" s="356"/>
      <c r="DE29" s="356"/>
      <c r="DF29" s="356"/>
      <c r="DG29" s="356"/>
      <c r="DH29" s="356"/>
      <c r="DI29" s="356"/>
      <c r="DJ29" s="356"/>
      <c r="DK29" s="356"/>
      <c r="DL29" s="356"/>
      <c r="DM29" s="356"/>
      <c r="DN29" s="356"/>
      <c r="DO29" s="356"/>
      <c r="DP29" s="356"/>
      <c r="DQ29" s="356"/>
      <c r="DR29" s="356"/>
      <c r="DS29" s="356"/>
      <c r="DT29" s="356"/>
      <c r="DU29" s="356"/>
      <c r="DV29" s="356"/>
      <c r="DW29" s="356"/>
      <c r="DX29" s="356"/>
      <c r="DY29" s="356"/>
      <c r="DZ29" s="356"/>
      <c r="EA29" s="356"/>
      <c r="EB29" s="356"/>
      <c r="EC29" s="356"/>
      <c r="ED29" s="356"/>
      <c r="EE29" s="356"/>
      <c r="EF29" s="356"/>
      <c r="EG29" s="356"/>
      <c r="EH29" s="356"/>
      <c r="EI29" s="356"/>
      <c r="EJ29" s="356"/>
      <c r="EK29" s="356"/>
      <c r="EL29" s="356"/>
      <c r="EM29" s="356"/>
      <c r="EN29" s="356"/>
      <c r="EO29" s="356"/>
      <c r="EP29" s="356"/>
      <c r="EQ29" s="356"/>
      <c r="ER29" s="356"/>
      <c r="ES29" s="356"/>
      <c r="ET29" s="356"/>
      <c r="EU29" s="356"/>
      <c r="EV29" s="356"/>
      <c r="EW29" s="356"/>
      <c r="EX29" s="356"/>
      <c r="EY29" s="356"/>
      <c r="EZ29" s="356"/>
      <c r="FA29" s="356"/>
      <c r="FB29" s="356"/>
      <c r="FC29" s="356"/>
      <c r="FD29" s="356"/>
      <c r="FE29" s="356"/>
      <c r="FF29" s="356"/>
      <c r="FG29" s="356"/>
      <c r="FH29" s="356"/>
      <c r="FI29" s="356"/>
      <c r="FJ29" s="356"/>
      <c r="FK29" s="356"/>
      <c r="FL29" s="356"/>
      <c r="FM29" s="356"/>
      <c r="FN29" s="356"/>
      <c r="FO29" s="356"/>
      <c r="FP29" s="356"/>
      <c r="FQ29" s="356"/>
      <c r="FR29" s="356"/>
      <c r="FS29" s="356"/>
      <c r="FT29" s="356"/>
      <c r="FU29" s="356"/>
      <c r="FV29" s="356"/>
      <c r="FW29" s="356"/>
      <c r="FX29" s="356"/>
      <c r="FY29" s="356"/>
      <c r="FZ29" s="356"/>
      <c r="GA29" s="356"/>
      <c r="GB29" s="356"/>
      <c r="GC29" s="356"/>
      <c r="GD29" s="356"/>
      <c r="GE29" s="356"/>
      <c r="GF29" s="356"/>
      <c r="GG29" s="356"/>
      <c r="GH29" s="356"/>
      <c r="GI29" s="356"/>
      <c r="GJ29" s="356"/>
      <c r="GK29" s="356"/>
      <c r="GL29" s="356"/>
      <c r="GM29" s="356"/>
      <c r="GN29" s="356"/>
      <c r="GO29" s="356"/>
      <c r="GP29" s="356"/>
      <c r="GQ29" s="356"/>
      <c r="GR29" s="356"/>
      <c r="GS29" s="356"/>
      <c r="GT29" s="356"/>
      <c r="GU29" s="356"/>
      <c r="GV29" s="356"/>
      <c r="GW29" s="356"/>
      <c r="GX29" s="356"/>
      <c r="GY29" s="356"/>
      <c r="GZ29" s="356"/>
      <c r="HA29" s="356"/>
      <c r="HB29" s="356"/>
      <c r="HC29" s="356"/>
      <c r="HD29" s="356"/>
      <c r="HE29" s="356"/>
      <c r="HF29" s="356"/>
      <c r="HG29" s="356"/>
      <c r="HH29" s="356"/>
      <c r="HI29" s="356"/>
      <c r="HJ29" s="356"/>
      <c r="HK29" s="356"/>
      <c r="HL29" s="356"/>
      <c r="HM29" s="356"/>
      <c r="HN29" s="356"/>
      <c r="HO29" s="356"/>
      <c r="HP29" s="356"/>
      <c r="HQ29" s="356"/>
      <c r="HR29" s="356"/>
      <c r="HS29" s="356"/>
      <c r="HT29" s="356"/>
      <c r="HU29" s="356"/>
      <c r="HV29" s="356"/>
      <c r="HW29" s="356"/>
      <c r="HX29" s="356"/>
      <c r="HY29" s="356"/>
      <c r="HZ29" s="356"/>
      <c r="IA29" s="356"/>
      <c r="IB29" s="356"/>
      <c r="IC29" s="356"/>
      <c r="ID29" s="356"/>
      <c r="IE29" s="356"/>
      <c r="IF29" s="356"/>
      <c r="IG29" s="356"/>
      <c r="IH29" s="356"/>
      <c r="II29" s="356"/>
      <c r="IJ29" s="356"/>
      <c r="IK29" s="356"/>
      <c r="IL29" s="356"/>
      <c r="IM29" s="356"/>
      <c r="IN29" s="356"/>
      <c r="IO29" s="356"/>
      <c r="IP29" s="356"/>
      <c r="IQ29" s="356"/>
      <c r="IR29" s="356"/>
      <c r="IS29" s="356"/>
      <c r="IT29" s="356"/>
      <c r="IU29" s="356"/>
      <c r="IV29" s="356"/>
      <c r="IW29" s="356"/>
      <c r="IX29" s="356"/>
      <c r="IY29" s="356"/>
      <c r="IZ29" s="356"/>
      <c r="JA29" s="356"/>
      <c r="JB29" s="356"/>
      <c r="JC29" s="356"/>
      <c r="JD29" s="356"/>
      <c r="JE29" s="356"/>
      <c r="JF29" s="356"/>
      <c r="JG29" s="356"/>
      <c r="JH29" s="356"/>
      <c r="JI29" s="356"/>
      <c r="JJ29" s="356"/>
      <c r="JK29" s="356"/>
      <c r="JL29" s="356"/>
      <c r="JM29" s="356"/>
      <c r="JN29" s="356"/>
      <c r="JO29" s="356"/>
      <c r="JP29" s="356"/>
      <c r="JQ29" s="356"/>
      <c r="JR29" s="356"/>
      <c r="JS29" s="356"/>
      <c r="JT29" s="356"/>
      <c r="JU29" s="356"/>
      <c r="JV29" s="356"/>
      <c r="JW29" s="356"/>
      <c r="JX29" s="356"/>
      <c r="JY29" s="356"/>
      <c r="JZ29" s="356"/>
      <c r="KA29" s="356"/>
      <c r="KB29" s="356"/>
      <c r="KC29" s="356"/>
      <c r="KD29" s="356"/>
      <c r="KE29" s="356"/>
      <c r="KF29" s="356"/>
      <c r="KG29" s="356"/>
      <c r="KH29" s="356"/>
      <c r="KI29" s="356"/>
      <c r="KJ29" s="356"/>
      <c r="KK29" s="356"/>
      <c r="KL29" s="356"/>
      <c r="KM29" s="356"/>
      <c r="KN29" s="356"/>
      <c r="KO29" s="356"/>
      <c r="KP29" s="356"/>
      <c r="KQ29" s="356"/>
      <c r="KR29" s="356"/>
      <c r="KS29" s="356"/>
      <c r="KT29" s="356"/>
      <c r="KU29" s="356"/>
      <c r="KV29" s="356"/>
      <c r="KW29" s="356"/>
      <c r="KX29" s="356"/>
      <c r="KY29" s="356"/>
      <c r="KZ29" s="356"/>
      <c r="LA29" s="356"/>
      <c r="LB29" s="356"/>
      <c r="LC29" s="356"/>
      <c r="LD29" s="356"/>
      <c r="LE29" s="356"/>
      <c r="LF29" s="356"/>
      <c r="LG29" s="356"/>
      <c r="LH29" s="356"/>
      <c r="LI29" s="356"/>
      <c r="LJ29" s="356"/>
      <c r="LK29" s="356"/>
      <c r="LL29" s="356"/>
      <c r="LM29" s="356"/>
      <c r="LN29" s="356"/>
      <c r="LO29" s="356"/>
      <c r="LP29" s="356"/>
      <c r="LQ29" s="356"/>
      <c r="LR29" s="356"/>
      <c r="LS29" s="356"/>
      <c r="LT29" s="356"/>
      <c r="LU29" s="356"/>
      <c r="LV29" s="356"/>
      <c r="LW29" s="356"/>
      <c r="LX29" s="356"/>
      <c r="LY29" s="356"/>
      <c r="LZ29" s="356"/>
      <c r="MA29" s="356"/>
      <c r="MB29" s="356"/>
      <c r="MC29" s="356"/>
      <c r="MD29" s="356"/>
      <c r="ME29" s="356"/>
      <c r="MF29" s="356"/>
      <c r="MG29" s="356"/>
      <c r="MH29" s="356"/>
      <c r="MI29" s="356"/>
      <c r="MJ29" s="356"/>
      <c r="MK29" s="356"/>
      <c r="ML29" s="356"/>
      <c r="MM29" s="356"/>
      <c r="MN29" s="356"/>
      <c r="MO29" s="356"/>
      <c r="MP29" s="356"/>
      <c r="MQ29" s="356"/>
      <c r="MR29" s="356"/>
      <c r="MS29" s="356"/>
      <c r="MT29" s="356"/>
      <c r="MU29" s="356"/>
      <c r="MV29" s="356"/>
      <c r="MW29" s="356"/>
      <c r="MX29" s="356"/>
      <c r="MY29" s="356"/>
      <c r="MZ29" s="356"/>
      <c r="NA29" s="356"/>
      <c r="NB29" s="356"/>
      <c r="NC29" s="356"/>
      <c r="ND29" s="356"/>
      <c r="NE29" s="356"/>
      <c r="NF29" s="356"/>
      <c r="NG29" s="356"/>
      <c r="NH29" s="356"/>
      <c r="NI29" s="356"/>
      <c r="NJ29" s="356"/>
      <c r="NK29" s="356"/>
      <c r="NL29" s="356"/>
      <c r="NM29" s="356"/>
      <c r="NN29" s="356"/>
      <c r="NO29" s="356"/>
      <c r="NP29" s="356"/>
      <c r="NQ29" s="356"/>
      <c r="NR29" s="356"/>
      <c r="NS29" s="356"/>
      <c r="NT29" s="356"/>
      <c r="NU29" s="356"/>
      <c r="NV29" s="356"/>
      <c r="NW29" s="356"/>
      <c r="NX29" s="356"/>
      <c r="NY29" s="356"/>
      <c r="NZ29" s="356"/>
      <c r="OA29" s="356"/>
      <c r="OB29" s="356"/>
      <c r="OC29" s="356"/>
      <c r="OD29" s="356"/>
      <c r="OE29" s="356"/>
      <c r="OF29" s="356"/>
      <c r="OG29" s="356"/>
      <c r="OH29" s="356"/>
      <c r="OI29" s="356"/>
      <c r="OJ29" s="356"/>
      <c r="OK29" s="356"/>
      <c r="OL29" s="356"/>
      <c r="OM29" s="356"/>
      <c r="ON29" s="356"/>
      <c r="OO29" s="356"/>
      <c r="OP29" s="356"/>
      <c r="OQ29" s="356"/>
      <c r="OR29" s="356"/>
      <c r="OS29" s="356"/>
      <c r="OT29" s="356"/>
      <c r="OU29" s="356"/>
      <c r="OV29" s="356"/>
      <c r="OW29" s="356"/>
      <c r="OX29" s="356"/>
      <c r="OY29" s="356"/>
      <c r="OZ29" s="356"/>
      <c r="PA29" s="356"/>
      <c r="PB29" s="356"/>
      <c r="PC29" s="356"/>
      <c r="PD29" s="356"/>
      <c r="PE29" s="356"/>
      <c r="PF29" s="356"/>
      <c r="PG29" s="356"/>
      <c r="PH29" s="356"/>
      <c r="PI29" s="356"/>
      <c r="PJ29" s="356"/>
      <c r="PK29" s="356"/>
      <c r="PL29" s="356"/>
      <c r="PM29" s="356"/>
      <c r="PN29" s="356"/>
      <c r="PO29" s="356"/>
      <c r="PP29" s="356"/>
      <c r="PQ29" s="356"/>
      <c r="PR29" s="356"/>
      <c r="PS29" s="356"/>
      <c r="PT29" s="356"/>
      <c r="PU29" s="356"/>
      <c r="PV29" s="356"/>
      <c r="PW29" s="356"/>
      <c r="PX29" s="356"/>
      <c r="PY29" s="356"/>
      <c r="PZ29" s="356"/>
      <c r="QA29" s="356"/>
      <c r="QB29" s="356"/>
      <c r="QC29" s="356"/>
      <c r="QD29" s="356"/>
      <c r="QE29" s="356"/>
      <c r="QF29" s="356"/>
      <c r="QG29" s="356"/>
      <c r="QH29" s="356"/>
      <c r="QI29" s="356"/>
      <c r="QJ29" s="356"/>
      <c r="QK29" s="356"/>
      <c r="QL29" s="356"/>
      <c r="QM29" s="356"/>
      <c r="QN29" s="356"/>
      <c r="QO29" s="356"/>
      <c r="QP29" s="356"/>
      <c r="QQ29" s="356"/>
      <c r="QR29" s="356"/>
      <c r="QS29" s="356"/>
      <c r="QT29" s="356"/>
      <c r="QU29" s="356"/>
      <c r="QV29" s="356"/>
      <c r="QW29" s="356"/>
      <c r="QX29" s="356"/>
      <c r="QY29" s="356"/>
      <c r="QZ29" s="356"/>
      <c r="RA29" s="356"/>
      <c r="RB29" s="356"/>
      <c r="RC29" s="356"/>
      <c r="RD29" s="356"/>
      <c r="RE29" s="356"/>
      <c r="RF29" s="356"/>
      <c r="RG29" s="356"/>
      <c r="RH29" s="356"/>
      <c r="RI29" s="356"/>
      <c r="RJ29" s="356"/>
      <c r="RK29" s="356"/>
      <c r="RL29" s="356"/>
      <c r="RM29" s="356"/>
      <c r="RN29" s="356"/>
      <c r="RO29" s="356"/>
      <c r="RP29" s="356"/>
      <c r="RQ29" s="356"/>
      <c r="RR29" s="356"/>
      <c r="RS29" s="356"/>
      <c r="RT29" s="356"/>
      <c r="RU29" s="356"/>
      <c r="RV29" s="356"/>
      <c r="RW29" s="356"/>
      <c r="RX29" s="356"/>
      <c r="RY29" s="356"/>
      <c r="RZ29" s="356"/>
      <c r="SA29" s="356"/>
      <c r="SB29" s="356"/>
      <c r="SC29" s="356"/>
      <c r="SD29" s="356"/>
      <c r="SE29" s="356"/>
      <c r="SF29" s="356"/>
      <c r="SG29" s="356"/>
      <c r="SH29" s="356"/>
      <c r="SI29" s="356"/>
      <c r="SJ29" s="356"/>
      <c r="SK29" s="356"/>
      <c r="SL29" s="356"/>
      <c r="SM29" s="356"/>
      <c r="SN29" s="356"/>
      <c r="SO29" s="356"/>
      <c r="SP29" s="356"/>
      <c r="SQ29" s="356"/>
      <c r="SR29" s="356"/>
      <c r="SS29" s="356"/>
      <c r="ST29" s="356"/>
      <c r="SU29" s="356"/>
      <c r="SV29" s="356"/>
      <c r="SW29" s="356"/>
      <c r="SX29" s="356"/>
      <c r="SY29" s="356"/>
      <c r="SZ29" s="356"/>
      <c r="TA29" s="356"/>
      <c r="TB29" s="356"/>
      <c r="TC29" s="356"/>
      <c r="TD29" s="356"/>
      <c r="TE29" s="356"/>
      <c r="TF29" s="356"/>
      <c r="TG29" s="356"/>
      <c r="TH29" s="356"/>
      <c r="TI29" s="356"/>
      <c r="TJ29" s="356"/>
      <c r="TK29" s="356"/>
      <c r="TL29" s="356"/>
      <c r="TM29" s="356"/>
      <c r="TN29" s="356"/>
      <c r="TO29" s="356"/>
      <c r="TP29" s="356"/>
      <c r="TQ29" s="356"/>
      <c r="TR29" s="356"/>
      <c r="TS29" s="356"/>
      <c r="TT29" s="356"/>
      <c r="TU29" s="356"/>
      <c r="TV29" s="356"/>
      <c r="TW29" s="356"/>
      <c r="TX29" s="356"/>
      <c r="TY29" s="356"/>
      <c r="TZ29" s="356"/>
      <c r="UA29" s="356"/>
      <c r="UB29" s="356"/>
      <c r="UC29" s="356"/>
      <c r="UD29" s="356"/>
      <c r="UE29" s="356"/>
      <c r="UF29" s="356"/>
      <c r="UG29" s="356"/>
      <c r="UH29" s="356"/>
      <c r="UI29" s="356"/>
      <c r="UJ29" s="356"/>
      <c r="UK29" s="356"/>
      <c r="UL29" s="356"/>
      <c r="UM29" s="356"/>
      <c r="UN29" s="356"/>
      <c r="UO29" s="356"/>
      <c r="UP29" s="356"/>
      <c r="UQ29" s="356"/>
      <c r="UR29" s="356"/>
      <c r="US29" s="356"/>
      <c r="UT29" s="356"/>
      <c r="UU29" s="356"/>
      <c r="UV29" s="356"/>
      <c r="UW29" s="356"/>
      <c r="UX29" s="356"/>
      <c r="UY29" s="356"/>
      <c r="UZ29" s="356"/>
      <c r="VA29" s="356"/>
      <c r="VB29" s="356"/>
      <c r="VC29" s="356"/>
      <c r="VD29" s="356"/>
      <c r="VE29" s="356"/>
      <c r="VF29" s="356"/>
      <c r="VG29" s="356"/>
      <c r="VH29" s="356"/>
      <c r="VI29" s="356"/>
      <c r="VJ29" s="356"/>
      <c r="VK29" s="356"/>
      <c r="VL29" s="356"/>
      <c r="VM29" s="356"/>
      <c r="VN29" s="356"/>
      <c r="VO29" s="356"/>
      <c r="VP29" s="356"/>
      <c r="VQ29" s="356"/>
      <c r="VR29" s="356"/>
      <c r="VS29" s="356"/>
      <c r="VT29" s="356"/>
      <c r="VU29" s="356"/>
      <c r="VV29" s="356"/>
      <c r="VW29" s="356"/>
      <c r="VX29" s="356"/>
      <c r="VY29" s="356"/>
      <c r="VZ29" s="356"/>
      <c r="WA29" s="356"/>
      <c r="WB29" s="356"/>
      <c r="WC29" s="356"/>
      <c r="WD29" s="356"/>
      <c r="WE29" s="356"/>
      <c r="WF29" s="356"/>
      <c r="WG29" s="356"/>
      <c r="WH29" s="356"/>
      <c r="WI29" s="356"/>
      <c r="WJ29" s="356"/>
      <c r="WK29" s="356"/>
      <c r="WL29" s="356"/>
      <c r="WM29" s="356"/>
      <c r="WN29" s="356"/>
      <c r="WO29" s="356"/>
      <c r="WP29" s="356"/>
      <c r="WQ29" s="356"/>
      <c r="WR29" s="356"/>
      <c r="WS29" s="356"/>
      <c r="WT29" s="356"/>
      <c r="WU29" s="356"/>
      <c r="WV29" s="356"/>
      <c r="WW29" s="356"/>
      <c r="WX29" s="356"/>
      <c r="WY29" s="356"/>
      <c r="WZ29" s="356"/>
      <c r="XA29" s="356"/>
      <c r="XB29" s="356"/>
      <c r="XC29" s="356"/>
      <c r="XD29" s="356"/>
      <c r="XE29" s="356"/>
      <c r="XF29" s="356"/>
      <c r="XG29" s="356"/>
      <c r="XH29" s="356"/>
      <c r="XI29" s="356"/>
      <c r="XJ29" s="356"/>
      <c r="XK29" s="356"/>
      <c r="XL29" s="356"/>
      <c r="XM29" s="356"/>
      <c r="XN29" s="356"/>
      <c r="XO29" s="356"/>
      <c r="XP29" s="356"/>
      <c r="XQ29" s="356"/>
      <c r="XR29" s="356"/>
      <c r="XS29" s="356"/>
      <c r="XT29" s="356"/>
      <c r="XU29" s="356"/>
      <c r="XV29" s="356"/>
      <c r="XW29" s="356"/>
      <c r="XX29" s="356"/>
      <c r="XY29" s="356"/>
      <c r="XZ29" s="356"/>
      <c r="YA29" s="356"/>
      <c r="YB29" s="356"/>
      <c r="YC29" s="356"/>
      <c r="YD29" s="356"/>
      <c r="YE29" s="356"/>
      <c r="YF29" s="356"/>
      <c r="YG29" s="356"/>
      <c r="YH29" s="356"/>
      <c r="YI29" s="356"/>
      <c r="YJ29" s="356"/>
      <c r="YK29" s="356"/>
      <c r="YL29" s="356"/>
      <c r="YM29" s="356"/>
      <c r="YN29" s="356"/>
      <c r="YO29" s="356"/>
      <c r="YP29" s="356"/>
      <c r="YQ29" s="356"/>
      <c r="YR29" s="356"/>
      <c r="YS29" s="356"/>
      <c r="YT29" s="356"/>
      <c r="YU29" s="356"/>
      <c r="YV29" s="356"/>
      <c r="YW29" s="356"/>
      <c r="YX29" s="356"/>
      <c r="YY29" s="356"/>
      <c r="YZ29" s="356"/>
      <c r="ZA29" s="356"/>
      <c r="ZB29" s="356"/>
      <c r="ZC29" s="356"/>
      <c r="ZD29" s="356"/>
      <c r="ZE29" s="356"/>
      <c r="ZF29" s="356"/>
      <c r="ZG29" s="356"/>
      <c r="ZH29" s="356"/>
      <c r="ZI29" s="356"/>
      <c r="ZJ29" s="356"/>
      <c r="ZK29" s="356"/>
      <c r="ZL29" s="356"/>
      <c r="ZM29" s="356"/>
      <c r="ZN29" s="356"/>
      <c r="ZO29" s="356"/>
      <c r="ZP29" s="356"/>
      <c r="ZQ29" s="356"/>
      <c r="ZR29" s="356"/>
      <c r="ZS29" s="356"/>
      <c r="ZT29" s="356"/>
      <c r="ZU29" s="356"/>
      <c r="ZV29" s="356"/>
      <c r="ZW29" s="356"/>
      <c r="ZX29" s="356"/>
      <c r="ZY29" s="356"/>
      <c r="ZZ29" s="356"/>
      <c r="AAA29" s="356"/>
      <c r="AAB29" s="356"/>
      <c r="AAC29" s="356"/>
      <c r="AAD29" s="356"/>
      <c r="AAE29" s="356"/>
      <c r="AAF29" s="356"/>
      <c r="AAG29" s="356"/>
      <c r="AAH29" s="356"/>
      <c r="AAI29" s="356"/>
      <c r="AAJ29" s="356"/>
      <c r="AAK29" s="356"/>
      <c r="AAL29" s="356"/>
      <c r="AAM29" s="356"/>
      <c r="AAN29" s="356"/>
      <c r="AAO29" s="356"/>
      <c r="AAP29" s="356"/>
      <c r="AAQ29" s="356"/>
      <c r="AAR29" s="356"/>
      <c r="AAS29" s="356"/>
      <c r="AAT29" s="356"/>
      <c r="AAU29" s="356"/>
      <c r="AAV29" s="356"/>
      <c r="AAW29" s="356"/>
      <c r="AAX29" s="356"/>
      <c r="AAY29" s="356"/>
      <c r="AAZ29" s="356"/>
      <c r="ABA29" s="356"/>
      <c r="ABB29" s="356"/>
      <c r="ABC29" s="356"/>
      <c r="ABD29" s="356"/>
      <c r="ABE29" s="356"/>
      <c r="ABF29" s="356"/>
      <c r="ABG29" s="356"/>
      <c r="ABH29" s="356"/>
      <c r="ABI29" s="356"/>
      <c r="ABJ29" s="356"/>
      <c r="ABK29" s="356"/>
      <c r="ABL29" s="356"/>
      <c r="ABM29" s="356"/>
      <c r="ABN29" s="356"/>
      <c r="ABO29" s="356"/>
      <c r="ABP29" s="356"/>
      <c r="ABQ29" s="356"/>
      <c r="ABR29" s="356"/>
      <c r="ABS29" s="356"/>
      <c r="ABT29" s="356"/>
      <c r="ABU29" s="356"/>
      <c r="ABV29" s="356"/>
      <c r="ABW29" s="356"/>
      <c r="ABX29" s="356"/>
      <c r="ABY29" s="356"/>
      <c r="ABZ29" s="356"/>
      <c r="ACA29" s="356"/>
      <c r="ACB29" s="356"/>
      <c r="ACC29" s="356"/>
      <c r="ACD29" s="356"/>
      <c r="ACE29" s="356"/>
      <c r="ACF29" s="356"/>
      <c r="ACG29" s="356"/>
      <c r="ACH29" s="356"/>
      <c r="ACI29" s="356"/>
      <c r="ACJ29" s="356"/>
      <c r="ACK29" s="356"/>
      <c r="ACL29" s="356"/>
      <c r="ACM29" s="356"/>
      <c r="ACN29" s="356"/>
      <c r="ACO29" s="356"/>
      <c r="ACP29" s="356"/>
      <c r="ACQ29" s="356"/>
      <c r="ACR29" s="356"/>
      <c r="ACS29" s="356"/>
      <c r="ACT29" s="356"/>
      <c r="ACU29" s="356"/>
      <c r="ACV29" s="356"/>
      <c r="ACW29" s="356"/>
      <c r="ACX29" s="356"/>
      <c r="ACY29" s="356"/>
      <c r="ACZ29" s="356"/>
      <c r="ADA29" s="356"/>
      <c r="ADB29" s="356"/>
      <c r="ADC29" s="356"/>
      <c r="ADD29" s="356"/>
      <c r="ADE29" s="356"/>
      <c r="ADF29" s="356"/>
      <c r="ADG29" s="356"/>
      <c r="ADH29" s="356"/>
      <c r="ADI29" s="356"/>
      <c r="ADJ29" s="356"/>
      <c r="ADK29" s="356"/>
      <c r="ADL29" s="356"/>
      <c r="ADM29" s="356"/>
      <c r="ADN29" s="356"/>
      <c r="ADO29" s="356"/>
      <c r="ADP29" s="356"/>
      <c r="ADQ29" s="356"/>
      <c r="ADR29" s="356"/>
      <c r="ADS29" s="356"/>
      <c r="ADT29" s="356"/>
      <c r="ADU29" s="356"/>
      <c r="ADV29" s="356"/>
      <c r="ADW29" s="356"/>
      <c r="ADX29" s="356"/>
      <c r="ADY29" s="356"/>
      <c r="ADZ29" s="356"/>
      <c r="AEA29" s="356"/>
      <c r="AEB29" s="356"/>
      <c r="AEC29" s="356"/>
      <c r="AED29" s="356"/>
      <c r="AEE29" s="356"/>
      <c r="AEF29" s="356"/>
      <c r="AEG29" s="356"/>
      <c r="AEH29" s="356"/>
      <c r="AEI29" s="356"/>
      <c r="AEJ29" s="356"/>
      <c r="AEK29" s="356"/>
      <c r="AEL29" s="356"/>
      <c r="AEM29" s="356"/>
      <c r="AEN29" s="356"/>
      <c r="AEO29" s="356"/>
      <c r="AEP29" s="356"/>
      <c r="AEQ29" s="356"/>
      <c r="AER29" s="356"/>
      <c r="AES29" s="356"/>
      <c r="AET29" s="356"/>
      <c r="AEU29" s="356"/>
      <c r="AEV29" s="356"/>
      <c r="AEW29" s="356"/>
      <c r="AEX29" s="356"/>
      <c r="AEY29" s="356"/>
      <c r="AEZ29" s="356"/>
      <c r="AFA29" s="356"/>
      <c r="AFB29" s="356"/>
      <c r="AFC29" s="356"/>
      <c r="AFD29" s="356"/>
      <c r="AFE29" s="356"/>
      <c r="AFF29" s="356"/>
      <c r="AFG29" s="356"/>
      <c r="AFH29" s="356"/>
      <c r="AFI29" s="356"/>
      <c r="AFJ29" s="356"/>
      <c r="AFK29" s="356"/>
      <c r="AFL29" s="356"/>
      <c r="AFM29" s="356"/>
      <c r="AFN29" s="356"/>
      <c r="AFO29" s="356"/>
      <c r="AFP29" s="356"/>
      <c r="AFQ29" s="356"/>
      <c r="AFR29" s="356"/>
      <c r="AFS29" s="356"/>
      <c r="AFT29" s="356"/>
      <c r="AFU29" s="356"/>
      <c r="AFV29" s="356"/>
      <c r="AFW29" s="356"/>
      <c r="AFX29" s="356"/>
      <c r="AFY29" s="356"/>
      <c r="AFZ29" s="356"/>
      <c r="AGA29" s="356"/>
      <c r="AGB29" s="356"/>
      <c r="AGC29" s="356"/>
      <c r="AGD29" s="356"/>
      <c r="AGE29" s="356"/>
      <c r="AGF29" s="356"/>
      <c r="AGG29" s="356"/>
      <c r="AGH29" s="356"/>
      <c r="AGI29" s="356"/>
      <c r="AGJ29" s="356"/>
      <c r="AGK29" s="356"/>
      <c r="AGL29" s="356"/>
      <c r="AGM29" s="356"/>
      <c r="AGN29" s="356"/>
      <c r="AGO29" s="356"/>
      <c r="AGP29" s="356"/>
      <c r="AGQ29" s="356"/>
      <c r="AGR29" s="356"/>
      <c r="AGS29" s="356"/>
      <c r="AGT29" s="356"/>
      <c r="AGU29" s="356"/>
      <c r="AGV29" s="356"/>
      <c r="AGW29" s="356"/>
      <c r="AGX29" s="356"/>
      <c r="AGY29" s="356"/>
      <c r="AGZ29" s="356"/>
      <c r="AHA29" s="356"/>
      <c r="AHB29" s="356"/>
      <c r="AHC29" s="356"/>
      <c r="AHD29" s="356"/>
      <c r="AHE29" s="356"/>
      <c r="AHF29" s="356"/>
      <c r="AHG29" s="356"/>
      <c r="AHH29" s="356"/>
      <c r="AHI29" s="356"/>
      <c r="AHJ29" s="356"/>
      <c r="AHK29" s="356"/>
      <c r="AHL29" s="356"/>
      <c r="AHM29" s="356"/>
      <c r="AHN29" s="356"/>
      <c r="AHO29" s="356"/>
      <c r="AHP29" s="356"/>
      <c r="AHQ29" s="356"/>
      <c r="AHR29" s="356"/>
      <c r="AHS29" s="356"/>
      <c r="AHT29" s="356"/>
      <c r="AHU29" s="356"/>
      <c r="AHV29" s="356"/>
      <c r="AHW29" s="356"/>
      <c r="AHX29" s="356"/>
      <c r="AHY29" s="356"/>
      <c r="AHZ29" s="356"/>
      <c r="AIA29" s="356"/>
      <c r="AIB29" s="356"/>
      <c r="AIC29" s="356"/>
      <c r="AID29" s="356"/>
      <c r="AIE29" s="356"/>
      <c r="AIF29" s="356"/>
      <c r="AIG29" s="356"/>
      <c r="AIH29" s="356"/>
      <c r="AII29" s="356"/>
      <c r="AIJ29" s="356"/>
      <c r="AIK29" s="356"/>
      <c r="AIL29" s="356"/>
      <c r="AIM29" s="356"/>
      <c r="AIN29" s="356"/>
      <c r="AIO29" s="356"/>
      <c r="AIP29" s="356"/>
      <c r="AIQ29" s="356"/>
      <c r="AIR29" s="356"/>
      <c r="AIS29" s="356"/>
      <c r="AIT29" s="356"/>
      <c r="AIU29" s="356"/>
      <c r="AIV29" s="356"/>
      <c r="AIW29" s="356"/>
      <c r="AIX29" s="356"/>
      <c r="AIY29" s="356"/>
      <c r="AIZ29" s="356"/>
      <c r="AJA29" s="356"/>
      <c r="AJB29" s="356"/>
      <c r="AJC29" s="356"/>
      <c r="AJD29" s="356"/>
      <c r="AJE29" s="356"/>
      <c r="AJF29" s="356"/>
      <c r="AJG29" s="356"/>
      <c r="AJH29" s="356"/>
      <c r="AJI29" s="356"/>
      <c r="AJJ29" s="356"/>
      <c r="AJK29" s="356"/>
      <c r="AJL29" s="356"/>
      <c r="AJM29" s="356"/>
      <c r="AJN29" s="356"/>
      <c r="AJO29" s="356"/>
      <c r="AJP29" s="356"/>
      <c r="AJQ29" s="356"/>
      <c r="AJR29" s="356"/>
      <c r="AJS29" s="356"/>
      <c r="AJT29" s="356"/>
      <c r="AJU29" s="356"/>
      <c r="AJV29" s="356"/>
      <c r="AJW29" s="356"/>
      <c r="AJX29" s="356"/>
      <c r="AJY29" s="356"/>
      <c r="AJZ29" s="356"/>
      <c r="AKA29" s="356"/>
      <c r="AKB29" s="356"/>
      <c r="AKC29" s="356"/>
      <c r="AKD29" s="356"/>
      <c r="AKE29" s="356"/>
      <c r="AKF29" s="356"/>
      <c r="AKG29" s="356"/>
      <c r="AKH29" s="356"/>
      <c r="AKI29" s="356"/>
      <c r="AKJ29" s="356"/>
      <c r="AKK29" s="356"/>
      <c r="AKL29" s="356"/>
      <c r="AKM29" s="356"/>
      <c r="AKN29" s="356"/>
      <c r="AKO29" s="356"/>
      <c r="AKP29" s="356"/>
      <c r="AKQ29" s="356"/>
      <c r="AKR29" s="356"/>
      <c r="AKS29" s="356"/>
      <c r="AKT29" s="356"/>
      <c r="AKU29" s="356"/>
      <c r="AKV29" s="356"/>
      <c r="AKW29" s="356"/>
      <c r="AKX29" s="356"/>
      <c r="AKY29" s="356"/>
      <c r="AKZ29" s="356"/>
      <c r="ALA29" s="356"/>
      <c r="ALB29" s="356"/>
      <c r="ALC29" s="356"/>
      <c r="ALD29" s="356"/>
      <c r="ALE29" s="356"/>
      <c r="ALF29" s="356"/>
      <c r="ALG29" s="356"/>
      <c r="ALH29" s="356"/>
      <c r="ALI29" s="356"/>
      <c r="ALJ29" s="356"/>
      <c r="ALK29" s="356"/>
      <c r="ALL29" s="356"/>
      <c r="ALM29" s="356"/>
      <c r="ALN29" s="356"/>
      <c r="ALO29" s="356"/>
      <c r="ALP29" s="356"/>
      <c r="ALQ29" s="356"/>
      <c r="ALR29" s="356"/>
      <c r="ALS29" s="356"/>
      <c r="ALT29" s="356"/>
      <c r="ALU29" s="356"/>
      <c r="ALV29" s="356"/>
      <c r="ALW29" s="356"/>
      <c r="ALX29" s="356"/>
      <c r="ALY29" s="356"/>
      <c r="ALZ29" s="356"/>
      <c r="AMA29" s="356"/>
      <c r="AMB29" s="356"/>
    </row>
    <row r="30" spans="1:1016" s="95" customFormat="1" ht="15.75">
      <c r="A30" s="347">
        <v>1</v>
      </c>
      <c r="B30" s="240" t="s">
        <v>1379</v>
      </c>
      <c r="C30" s="635"/>
      <c r="D30" s="635"/>
      <c r="E30" s="635"/>
      <c r="F30" s="635"/>
      <c r="G30" s="635"/>
      <c r="H30" s="636"/>
      <c r="I30" s="34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c r="BG30" s="356"/>
      <c r="BH30" s="356"/>
      <c r="BI30" s="356"/>
      <c r="BJ30" s="356"/>
      <c r="BK30" s="356"/>
      <c r="BL30" s="356"/>
      <c r="BM30" s="356"/>
      <c r="BN30" s="356"/>
      <c r="BO30" s="356"/>
      <c r="BP30" s="356"/>
      <c r="BQ30" s="356"/>
      <c r="BR30" s="356"/>
      <c r="BS30" s="356"/>
      <c r="BT30" s="356"/>
      <c r="BU30" s="356"/>
      <c r="BV30" s="356"/>
      <c r="BW30" s="356"/>
      <c r="BX30" s="356"/>
      <c r="BY30" s="356"/>
      <c r="BZ30" s="356"/>
      <c r="CA30" s="356"/>
      <c r="CB30" s="356"/>
      <c r="CC30" s="356"/>
      <c r="CD30" s="356"/>
      <c r="CE30" s="356"/>
      <c r="CF30" s="356"/>
      <c r="CG30" s="356"/>
      <c r="CH30" s="356"/>
      <c r="CI30" s="356"/>
      <c r="CJ30" s="356"/>
      <c r="CK30" s="356"/>
      <c r="CL30" s="356"/>
      <c r="CM30" s="356"/>
      <c r="CN30" s="356"/>
      <c r="CO30" s="356"/>
      <c r="CP30" s="356"/>
      <c r="CQ30" s="356"/>
      <c r="CR30" s="356"/>
      <c r="CS30" s="356"/>
      <c r="CT30" s="356"/>
      <c r="CU30" s="356"/>
      <c r="CV30" s="356"/>
      <c r="CW30" s="356"/>
      <c r="CX30" s="356"/>
      <c r="CY30" s="356"/>
      <c r="CZ30" s="356"/>
      <c r="DA30" s="356"/>
      <c r="DB30" s="356"/>
      <c r="DC30" s="356"/>
      <c r="DD30" s="356"/>
      <c r="DE30" s="356"/>
      <c r="DF30" s="356"/>
      <c r="DG30" s="356"/>
      <c r="DH30" s="356"/>
      <c r="DI30" s="356"/>
      <c r="DJ30" s="356"/>
      <c r="DK30" s="356"/>
      <c r="DL30" s="356"/>
      <c r="DM30" s="356"/>
      <c r="DN30" s="356"/>
      <c r="DO30" s="356"/>
      <c r="DP30" s="356"/>
      <c r="DQ30" s="356"/>
      <c r="DR30" s="356"/>
      <c r="DS30" s="356"/>
      <c r="DT30" s="356"/>
      <c r="DU30" s="356"/>
      <c r="DV30" s="356"/>
      <c r="DW30" s="356"/>
      <c r="DX30" s="356"/>
      <c r="DY30" s="356"/>
      <c r="DZ30" s="356"/>
      <c r="EA30" s="356"/>
      <c r="EB30" s="356"/>
      <c r="EC30" s="356"/>
      <c r="ED30" s="356"/>
      <c r="EE30" s="356"/>
      <c r="EF30" s="356"/>
      <c r="EG30" s="356"/>
      <c r="EH30" s="356"/>
      <c r="EI30" s="356"/>
      <c r="EJ30" s="356"/>
      <c r="EK30" s="356"/>
      <c r="EL30" s="356"/>
      <c r="EM30" s="356"/>
      <c r="EN30" s="356"/>
      <c r="EO30" s="356"/>
      <c r="EP30" s="356"/>
      <c r="EQ30" s="356"/>
      <c r="ER30" s="356"/>
      <c r="ES30" s="356"/>
      <c r="ET30" s="356"/>
      <c r="EU30" s="356"/>
      <c r="EV30" s="356"/>
      <c r="EW30" s="356"/>
      <c r="EX30" s="356"/>
      <c r="EY30" s="356"/>
      <c r="EZ30" s="356"/>
      <c r="FA30" s="356"/>
      <c r="FB30" s="356"/>
      <c r="FC30" s="356"/>
      <c r="FD30" s="356"/>
      <c r="FE30" s="356"/>
      <c r="FF30" s="356"/>
      <c r="FG30" s="356"/>
      <c r="FH30" s="356"/>
      <c r="FI30" s="356"/>
      <c r="FJ30" s="356"/>
      <c r="FK30" s="356"/>
      <c r="FL30" s="356"/>
      <c r="FM30" s="356"/>
      <c r="FN30" s="356"/>
      <c r="FO30" s="356"/>
      <c r="FP30" s="356"/>
      <c r="FQ30" s="356"/>
      <c r="FR30" s="356"/>
      <c r="FS30" s="356"/>
      <c r="FT30" s="356"/>
      <c r="FU30" s="356"/>
      <c r="FV30" s="356"/>
      <c r="FW30" s="356"/>
      <c r="FX30" s="356"/>
      <c r="FY30" s="356"/>
      <c r="FZ30" s="356"/>
      <c r="GA30" s="356"/>
      <c r="GB30" s="356"/>
      <c r="GC30" s="356"/>
      <c r="GD30" s="356"/>
      <c r="GE30" s="356"/>
      <c r="GF30" s="356"/>
      <c r="GG30" s="356"/>
      <c r="GH30" s="356"/>
      <c r="GI30" s="356"/>
      <c r="GJ30" s="356"/>
      <c r="GK30" s="356"/>
      <c r="GL30" s="356"/>
      <c r="GM30" s="356"/>
      <c r="GN30" s="356"/>
      <c r="GO30" s="356"/>
      <c r="GP30" s="356"/>
      <c r="GQ30" s="356"/>
      <c r="GR30" s="356"/>
      <c r="GS30" s="356"/>
      <c r="GT30" s="356"/>
      <c r="GU30" s="356"/>
      <c r="GV30" s="356"/>
      <c r="GW30" s="356"/>
      <c r="GX30" s="356"/>
      <c r="GY30" s="356"/>
      <c r="GZ30" s="356"/>
      <c r="HA30" s="356"/>
      <c r="HB30" s="356"/>
      <c r="HC30" s="356"/>
      <c r="HD30" s="356"/>
      <c r="HE30" s="356"/>
      <c r="HF30" s="356"/>
      <c r="HG30" s="356"/>
      <c r="HH30" s="356"/>
      <c r="HI30" s="356"/>
      <c r="HJ30" s="356"/>
      <c r="HK30" s="356"/>
      <c r="HL30" s="356"/>
      <c r="HM30" s="356"/>
      <c r="HN30" s="356"/>
      <c r="HO30" s="356"/>
      <c r="HP30" s="356"/>
      <c r="HQ30" s="356"/>
      <c r="HR30" s="356"/>
      <c r="HS30" s="356"/>
      <c r="HT30" s="356"/>
      <c r="HU30" s="356"/>
      <c r="HV30" s="356"/>
      <c r="HW30" s="356"/>
      <c r="HX30" s="356"/>
      <c r="HY30" s="356"/>
      <c r="HZ30" s="356"/>
      <c r="IA30" s="356"/>
      <c r="IB30" s="356"/>
      <c r="IC30" s="356"/>
      <c r="ID30" s="356"/>
      <c r="IE30" s="356"/>
      <c r="IF30" s="356"/>
      <c r="IG30" s="356"/>
      <c r="IH30" s="356"/>
      <c r="II30" s="356"/>
      <c r="IJ30" s="356"/>
      <c r="IK30" s="356"/>
      <c r="IL30" s="356"/>
      <c r="IM30" s="356"/>
      <c r="IN30" s="356"/>
      <c r="IO30" s="356"/>
      <c r="IP30" s="356"/>
      <c r="IQ30" s="356"/>
      <c r="IR30" s="356"/>
      <c r="IS30" s="356"/>
      <c r="IT30" s="356"/>
      <c r="IU30" s="356"/>
      <c r="IV30" s="356"/>
      <c r="IW30" s="356"/>
      <c r="IX30" s="356"/>
      <c r="IY30" s="356"/>
      <c r="IZ30" s="356"/>
      <c r="JA30" s="356"/>
      <c r="JB30" s="356"/>
      <c r="JC30" s="356"/>
      <c r="JD30" s="356"/>
      <c r="JE30" s="356"/>
      <c r="JF30" s="356"/>
      <c r="JG30" s="356"/>
      <c r="JH30" s="356"/>
      <c r="JI30" s="356"/>
      <c r="JJ30" s="356"/>
      <c r="JK30" s="356"/>
      <c r="JL30" s="356"/>
      <c r="JM30" s="356"/>
      <c r="JN30" s="356"/>
      <c r="JO30" s="356"/>
      <c r="JP30" s="356"/>
      <c r="JQ30" s="356"/>
      <c r="JR30" s="356"/>
      <c r="JS30" s="356"/>
      <c r="JT30" s="356"/>
      <c r="JU30" s="356"/>
      <c r="JV30" s="356"/>
      <c r="JW30" s="356"/>
      <c r="JX30" s="356"/>
      <c r="JY30" s="356"/>
      <c r="JZ30" s="356"/>
      <c r="KA30" s="356"/>
      <c r="KB30" s="356"/>
      <c r="KC30" s="356"/>
      <c r="KD30" s="356"/>
      <c r="KE30" s="356"/>
      <c r="KF30" s="356"/>
      <c r="KG30" s="356"/>
      <c r="KH30" s="356"/>
      <c r="KI30" s="356"/>
      <c r="KJ30" s="356"/>
      <c r="KK30" s="356"/>
      <c r="KL30" s="356"/>
      <c r="KM30" s="356"/>
      <c r="KN30" s="356"/>
      <c r="KO30" s="356"/>
      <c r="KP30" s="356"/>
      <c r="KQ30" s="356"/>
      <c r="KR30" s="356"/>
      <c r="KS30" s="356"/>
      <c r="KT30" s="356"/>
      <c r="KU30" s="356"/>
      <c r="KV30" s="356"/>
      <c r="KW30" s="356"/>
      <c r="KX30" s="356"/>
      <c r="KY30" s="356"/>
      <c r="KZ30" s="356"/>
      <c r="LA30" s="356"/>
      <c r="LB30" s="356"/>
      <c r="LC30" s="356"/>
      <c r="LD30" s="356"/>
      <c r="LE30" s="356"/>
      <c r="LF30" s="356"/>
      <c r="LG30" s="356"/>
      <c r="LH30" s="356"/>
      <c r="LI30" s="356"/>
      <c r="LJ30" s="356"/>
      <c r="LK30" s="356"/>
      <c r="LL30" s="356"/>
      <c r="LM30" s="356"/>
      <c r="LN30" s="356"/>
      <c r="LO30" s="356"/>
      <c r="LP30" s="356"/>
      <c r="LQ30" s="356"/>
      <c r="LR30" s="356"/>
      <c r="LS30" s="356"/>
      <c r="LT30" s="356"/>
      <c r="LU30" s="356"/>
      <c r="LV30" s="356"/>
      <c r="LW30" s="356"/>
      <c r="LX30" s="356"/>
      <c r="LY30" s="356"/>
      <c r="LZ30" s="356"/>
      <c r="MA30" s="356"/>
      <c r="MB30" s="356"/>
      <c r="MC30" s="356"/>
      <c r="MD30" s="356"/>
      <c r="ME30" s="356"/>
      <c r="MF30" s="356"/>
      <c r="MG30" s="356"/>
      <c r="MH30" s="356"/>
      <c r="MI30" s="356"/>
      <c r="MJ30" s="356"/>
      <c r="MK30" s="356"/>
      <c r="ML30" s="356"/>
      <c r="MM30" s="356"/>
      <c r="MN30" s="356"/>
      <c r="MO30" s="356"/>
      <c r="MP30" s="356"/>
      <c r="MQ30" s="356"/>
      <c r="MR30" s="356"/>
      <c r="MS30" s="356"/>
      <c r="MT30" s="356"/>
      <c r="MU30" s="356"/>
      <c r="MV30" s="356"/>
      <c r="MW30" s="356"/>
      <c r="MX30" s="356"/>
      <c r="MY30" s="356"/>
      <c r="MZ30" s="356"/>
      <c r="NA30" s="356"/>
      <c r="NB30" s="356"/>
      <c r="NC30" s="356"/>
      <c r="ND30" s="356"/>
      <c r="NE30" s="356"/>
      <c r="NF30" s="356"/>
      <c r="NG30" s="356"/>
      <c r="NH30" s="356"/>
      <c r="NI30" s="356"/>
      <c r="NJ30" s="356"/>
      <c r="NK30" s="356"/>
      <c r="NL30" s="356"/>
      <c r="NM30" s="356"/>
      <c r="NN30" s="356"/>
      <c r="NO30" s="356"/>
      <c r="NP30" s="356"/>
      <c r="NQ30" s="356"/>
      <c r="NR30" s="356"/>
      <c r="NS30" s="356"/>
      <c r="NT30" s="356"/>
      <c r="NU30" s="356"/>
      <c r="NV30" s="356"/>
      <c r="NW30" s="356"/>
      <c r="NX30" s="356"/>
      <c r="NY30" s="356"/>
      <c r="NZ30" s="356"/>
      <c r="OA30" s="356"/>
      <c r="OB30" s="356"/>
      <c r="OC30" s="356"/>
      <c r="OD30" s="356"/>
      <c r="OE30" s="356"/>
      <c r="OF30" s="356"/>
      <c r="OG30" s="356"/>
      <c r="OH30" s="356"/>
      <c r="OI30" s="356"/>
      <c r="OJ30" s="356"/>
      <c r="OK30" s="356"/>
      <c r="OL30" s="356"/>
      <c r="OM30" s="356"/>
      <c r="ON30" s="356"/>
      <c r="OO30" s="356"/>
      <c r="OP30" s="356"/>
      <c r="OQ30" s="356"/>
      <c r="OR30" s="356"/>
      <c r="OS30" s="356"/>
      <c r="OT30" s="356"/>
      <c r="OU30" s="356"/>
      <c r="OV30" s="356"/>
      <c r="OW30" s="356"/>
      <c r="OX30" s="356"/>
      <c r="OY30" s="356"/>
      <c r="OZ30" s="356"/>
      <c r="PA30" s="356"/>
      <c r="PB30" s="356"/>
      <c r="PC30" s="356"/>
      <c r="PD30" s="356"/>
      <c r="PE30" s="356"/>
      <c r="PF30" s="356"/>
      <c r="PG30" s="356"/>
      <c r="PH30" s="356"/>
      <c r="PI30" s="356"/>
      <c r="PJ30" s="356"/>
      <c r="PK30" s="356"/>
      <c r="PL30" s="356"/>
      <c r="PM30" s="356"/>
      <c r="PN30" s="356"/>
      <c r="PO30" s="356"/>
      <c r="PP30" s="356"/>
      <c r="PQ30" s="356"/>
      <c r="PR30" s="356"/>
      <c r="PS30" s="356"/>
      <c r="PT30" s="356"/>
      <c r="PU30" s="356"/>
      <c r="PV30" s="356"/>
      <c r="PW30" s="356"/>
      <c r="PX30" s="356"/>
      <c r="PY30" s="356"/>
      <c r="PZ30" s="356"/>
      <c r="QA30" s="356"/>
      <c r="QB30" s="356"/>
      <c r="QC30" s="356"/>
      <c r="QD30" s="356"/>
      <c r="QE30" s="356"/>
      <c r="QF30" s="356"/>
      <c r="QG30" s="356"/>
      <c r="QH30" s="356"/>
      <c r="QI30" s="356"/>
      <c r="QJ30" s="356"/>
      <c r="QK30" s="356"/>
      <c r="QL30" s="356"/>
      <c r="QM30" s="356"/>
      <c r="QN30" s="356"/>
      <c r="QO30" s="356"/>
      <c r="QP30" s="356"/>
      <c r="QQ30" s="356"/>
      <c r="QR30" s="356"/>
      <c r="QS30" s="356"/>
      <c r="QT30" s="356"/>
      <c r="QU30" s="356"/>
      <c r="QV30" s="356"/>
      <c r="QW30" s="356"/>
      <c r="QX30" s="356"/>
      <c r="QY30" s="356"/>
      <c r="QZ30" s="356"/>
      <c r="RA30" s="356"/>
      <c r="RB30" s="356"/>
      <c r="RC30" s="356"/>
      <c r="RD30" s="356"/>
      <c r="RE30" s="356"/>
      <c r="RF30" s="356"/>
      <c r="RG30" s="356"/>
      <c r="RH30" s="356"/>
      <c r="RI30" s="356"/>
      <c r="RJ30" s="356"/>
      <c r="RK30" s="356"/>
      <c r="RL30" s="356"/>
      <c r="RM30" s="356"/>
      <c r="RN30" s="356"/>
      <c r="RO30" s="356"/>
      <c r="RP30" s="356"/>
      <c r="RQ30" s="356"/>
      <c r="RR30" s="356"/>
      <c r="RS30" s="356"/>
      <c r="RT30" s="356"/>
      <c r="RU30" s="356"/>
      <c r="RV30" s="356"/>
      <c r="RW30" s="356"/>
      <c r="RX30" s="356"/>
      <c r="RY30" s="356"/>
      <c r="RZ30" s="356"/>
      <c r="SA30" s="356"/>
      <c r="SB30" s="356"/>
      <c r="SC30" s="356"/>
      <c r="SD30" s="356"/>
      <c r="SE30" s="356"/>
      <c r="SF30" s="356"/>
      <c r="SG30" s="356"/>
      <c r="SH30" s="356"/>
      <c r="SI30" s="356"/>
      <c r="SJ30" s="356"/>
      <c r="SK30" s="356"/>
      <c r="SL30" s="356"/>
      <c r="SM30" s="356"/>
      <c r="SN30" s="356"/>
      <c r="SO30" s="356"/>
      <c r="SP30" s="356"/>
      <c r="SQ30" s="356"/>
      <c r="SR30" s="356"/>
      <c r="SS30" s="356"/>
      <c r="ST30" s="356"/>
      <c r="SU30" s="356"/>
      <c r="SV30" s="356"/>
      <c r="SW30" s="356"/>
      <c r="SX30" s="356"/>
      <c r="SY30" s="356"/>
      <c r="SZ30" s="356"/>
      <c r="TA30" s="356"/>
      <c r="TB30" s="356"/>
      <c r="TC30" s="356"/>
      <c r="TD30" s="356"/>
      <c r="TE30" s="356"/>
      <c r="TF30" s="356"/>
      <c r="TG30" s="356"/>
      <c r="TH30" s="356"/>
      <c r="TI30" s="356"/>
      <c r="TJ30" s="356"/>
      <c r="TK30" s="356"/>
      <c r="TL30" s="356"/>
      <c r="TM30" s="356"/>
      <c r="TN30" s="356"/>
      <c r="TO30" s="356"/>
      <c r="TP30" s="356"/>
      <c r="TQ30" s="356"/>
      <c r="TR30" s="356"/>
      <c r="TS30" s="356"/>
      <c r="TT30" s="356"/>
      <c r="TU30" s="356"/>
      <c r="TV30" s="356"/>
      <c r="TW30" s="356"/>
      <c r="TX30" s="356"/>
      <c r="TY30" s="356"/>
      <c r="TZ30" s="356"/>
      <c r="UA30" s="356"/>
      <c r="UB30" s="356"/>
      <c r="UC30" s="356"/>
      <c r="UD30" s="356"/>
      <c r="UE30" s="356"/>
      <c r="UF30" s="356"/>
      <c r="UG30" s="356"/>
      <c r="UH30" s="356"/>
      <c r="UI30" s="356"/>
      <c r="UJ30" s="356"/>
      <c r="UK30" s="356"/>
      <c r="UL30" s="356"/>
      <c r="UM30" s="356"/>
      <c r="UN30" s="356"/>
      <c r="UO30" s="356"/>
      <c r="UP30" s="356"/>
      <c r="UQ30" s="356"/>
      <c r="UR30" s="356"/>
      <c r="US30" s="356"/>
      <c r="UT30" s="356"/>
      <c r="UU30" s="356"/>
      <c r="UV30" s="356"/>
      <c r="UW30" s="356"/>
      <c r="UX30" s="356"/>
      <c r="UY30" s="356"/>
      <c r="UZ30" s="356"/>
      <c r="VA30" s="356"/>
      <c r="VB30" s="356"/>
      <c r="VC30" s="356"/>
      <c r="VD30" s="356"/>
      <c r="VE30" s="356"/>
      <c r="VF30" s="356"/>
      <c r="VG30" s="356"/>
      <c r="VH30" s="356"/>
      <c r="VI30" s="356"/>
      <c r="VJ30" s="356"/>
      <c r="VK30" s="356"/>
      <c r="VL30" s="356"/>
      <c r="VM30" s="356"/>
      <c r="VN30" s="356"/>
      <c r="VO30" s="356"/>
      <c r="VP30" s="356"/>
      <c r="VQ30" s="356"/>
      <c r="VR30" s="356"/>
      <c r="VS30" s="356"/>
      <c r="VT30" s="356"/>
      <c r="VU30" s="356"/>
      <c r="VV30" s="356"/>
      <c r="VW30" s="356"/>
      <c r="VX30" s="356"/>
      <c r="VY30" s="356"/>
      <c r="VZ30" s="356"/>
      <c r="WA30" s="356"/>
      <c r="WB30" s="356"/>
      <c r="WC30" s="356"/>
      <c r="WD30" s="356"/>
      <c r="WE30" s="356"/>
      <c r="WF30" s="356"/>
      <c r="WG30" s="356"/>
      <c r="WH30" s="356"/>
      <c r="WI30" s="356"/>
      <c r="WJ30" s="356"/>
      <c r="WK30" s="356"/>
      <c r="WL30" s="356"/>
      <c r="WM30" s="356"/>
      <c r="WN30" s="356"/>
      <c r="WO30" s="356"/>
      <c r="WP30" s="356"/>
      <c r="WQ30" s="356"/>
      <c r="WR30" s="356"/>
      <c r="WS30" s="356"/>
      <c r="WT30" s="356"/>
      <c r="WU30" s="356"/>
      <c r="WV30" s="356"/>
      <c r="WW30" s="356"/>
      <c r="WX30" s="356"/>
      <c r="WY30" s="356"/>
      <c r="WZ30" s="356"/>
      <c r="XA30" s="356"/>
      <c r="XB30" s="356"/>
      <c r="XC30" s="356"/>
      <c r="XD30" s="356"/>
      <c r="XE30" s="356"/>
      <c r="XF30" s="356"/>
      <c r="XG30" s="356"/>
      <c r="XH30" s="356"/>
      <c r="XI30" s="356"/>
      <c r="XJ30" s="356"/>
      <c r="XK30" s="356"/>
      <c r="XL30" s="356"/>
      <c r="XM30" s="356"/>
      <c r="XN30" s="356"/>
      <c r="XO30" s="356"/>
      <c r="XP30" s="356"/>
      <c r="XQ30" s="356"/>
      <c r="XR30" s="356"/>
      <c r="XS30" s="356"/>
      <c r="XT30" s="356"/>
      <c r="XU30" s="356"/>
      <c r="XV30" s="356"/>
      <c r="XW30" s="356"/>
      <c r="XX30" s="356"/>
      <c r="XY30" s="356"/>
      <c r="XZ30" s="356"/>
      <c r="YA30" s="356"/>
      <c r="YB30" s="356"/>
      <c r="YC30" s="356"/>
      <c r="YD30" s="356"/>
      <c r="YE30" s="356"/>
      <c r="YF30" s="356"/>
      <c r="YG30" s="356"/>
      <c r="YH30" s="356"/>
      <c r="YI30" s="356"/>
      <c r="YJ30" s="356"/>
      <c r="YK30" s="356"/>
      <c r="YL30" s="356"/>
      <c r="YM30" s="356"/>
      <c r="YN30" s="356"/>
      <c r="YO30" s="356"/>
      <c r="YP30" s="356"/>
      <c r="YQ30" s="356"/>
      <c r="YR30" s="356"/>
      <c r="YS30" s="356"/>
      <c r="YT30" s="356"/>
      <c r="YU30" s="356"/>
      <c r="YV30" s="356"/>
      <c r="YW30" s="356"/>
      <c r="YX30" s="356"/>
      <c r="YY30" s="356"/>
      <c r="YZ30" s="356"/>
      <c r="ZA30" s="356"/>
      <c r="ZB30" s="356"/>
      <c r="ZC30" s="356"/>
      <c r="ZD30" s="356"/>
      <c r="ZE30" s="356"/>
      <c r="ZF30" s="356"/>
      <c r="ZG30" s="356"/>
      <c r="ZH30" s="356"/>
      <c r="ZI30" s="356"/>
      <c r="ZJ30" s="356"/>
      <c r="ZK30" s="356"/>
      <c r="ZL30" s="356"/>
      <c r="ZM30" s="356"/>
      <c r="ZN30" s="356"/>
      <c r="ZO30" s="356"/>
      <c r="ZP30" s="356"/>
      <c r="ZQ30" s="356"/>
      <c r="ZR30" s="356"/>
      <c r="ZS30" s="356"/>
      <c r="ZT30" s="356"/>
      <c r="ZU30" s="356"/>
      <c r="ZV30" s="356"/>
      <c r="ZW30" s="356"/>
      <c r="ZX30" s="356"/>
      <c r="ZY30" s="356"/>
      <c r="ZZ30" s="356"/>
      <c r="AAA30" s="356"/>
      <c r="AAB30" s="356"/>
      <c r="AAC30" s="356"/>
      <c r="AAD30" s="356"/>
      <c r="AAE30" s="356"/>
      <c r="AAF30" s="356"/>
      <c r="AAG30" s="356"/>
      <c r="AAH30" s="356"/>
      <c r="AAI30" s="356"/>
      <c r="AAJ30" s="356"/>
      <c r="AAK30" s="356"/>
      <c r="AAL30" s="356"/>
      <c r="AAM30" s="356"/>
      <c r="AAN30" s="356"/>
      <c r="AAO30" s="356"/>
      <c r="AAP30" s="356"/>
      <c r="AAQ30" s="356"/>
      <c r="AAR30" s="356"/>
      <c r="AAS30" s="356"/>
      <c r="AAT30" s="356"/>
      <c r="AAU30" s="356"/>
      <c r="AAV30" s="356"/>
      <c r="AAW30" s="356"/>
      <c r="AAX30" s="356"/>
      <c r="AAY30" s="356"/>
      <c r="AAZ30" s="356"/>
      <c r="ABA30" s="356"/>
      <c r="ABB30" s="356"/>
      <c r="ABC30" s="356"/>
      <c r="ABD30" s="356"/>
      <c r="ABE30" s="356"/>
      <c r="ABF30" s="356"/>
      <c r="ABG30" s="356"/>
      <c r="ABH30" s="356"/>
      <c r="ABI30" s="356"/>
      <c r="ABJ30" s="356"/>
      <c r="ABK30" s="356"/>
      <c r="ABL30" s="356"/>
      <c r="ABM30" s="356"/>
      <c r="ABN30" s="356"/>
      <c r="ABO30" s="356"/>
      <c r="ABP30" s="356"/>
      <c r="ABQ30" s="356"/>
      <c r="ABR30" s="356"/>
      <c r="ABS30" s="356"/>
      <c r="ABT30" s="356"/>
      <c r="ABU30" s="356"/>
      <c r="ABV30" s="356"/>
      <c r="ABW30" s="356"/>
      <c r="ABX30" s="356"/>
      <c r="ABY30" s="356"/>
      <c r="ABZ30" s="356"/>
      <c r="ACA30" s="356"/>
      <c r="ACB30" s="356"/>
      <c r="ACC30" s="356"/>
      <c r="ACD30" s="356"/>
      <c r="ACE30" s="356"/>
      <c r="ACF30" s="356"/>
      <c r="ACG30" s="356"/>
      <c r="ACH30" s="356"/>
      <c r="ACI30" s="356"/>
      <c r="ACJ30" s="356"/>
      <c r="ACK30" s="356"/>
      <c r="ACL30" s="356"/>
      <c r="ACM30" s="356"/>
      <c r="ACN30" s="356"/>
      <c r="ACO30" s="356"/>
      <c r="ACP30" s="356"/>
      <c r="ACQ30" s="356"/>
      <c r="ACR30" s="356"/>
      <c r="ACS30" s="356"/>
      <c r="ACT30" s="356"/>
      <c r="ACU30" s="356"/>
      <c r="ACV30" s="356"/>
      <c r="ACW30" s="356"/>
      <c r="ACX30" s="356"/>
      <c r="ACY30" s="356"/>
      <c r="ACZ30" s="356"/>
      <c r="ADA30" s="356"/>
      <c r="ADB30" s="356"/>
      <c r="ADC30" s="356"/>
      <c r="ADD30" s="356"/>
      <c r="ADE30" s="356"/>
      <c r="ADF30" s="356"/>
      <c r="ADG30" s="356"/>
      <c r="ADH30" s="356"/>
      <c r="ADI30" s="356"/>
      <c r="ADJ30" s="356"/>
      <c r="ADK30" s="356"/>
      <c r="ADL30" s="356"/>
      <c r="ADM30" s="356"/>
      <c r="ADN30" s="356"/>
      <c r="ADO30" s="356"/>
      <c r="ADP30" s="356"/>
      <c r="ADQ30" s="356"/>
      <c r="ADR30" s="356"/>
      <c r="ADS30" s="356"/>
      <c r="ADT30" s="356"/>
      <c r="ADU30" s="356"/>
      <c r="ADV30" s="356"/>
      <c r="ADW30" s="356"/>
      <c r="ADX30" s="356"/>
      <c r="ADY30" s="356"/>
      <c r="ADZ30" s="356"/>
      <c r="AEA30" s="356"/>
      <c r="AEB30" s="356"/>
      <c r="AEC30" s="356"/>
      <c r="AED30" s="356"/>
      <c r="AEE30" s="356"/>
      <c r="AEF30" s="356"/>
      <c r="AEG30" s="356"/>
      <c r="AEH30" s="356"/>
      <c r="AEI30" s="356"/>
      <c r="AEJ30" s="356"/>
      <c r="AEK30" s="356"/>
      <c r="AEL30" s="356"/>
      <c r="AEM30" s="356"/>
      <c r="AEN30" s="356"/>
      <c r="AEO30" s="356"/>
      <c r="AEP30" s="356"/>
      <c r="AEQ30" s="356"/>
      <c r="AER30" s="356"/>
      <c r="AES30" s="356"/>
      <c r="AET30" s="356"/>
      <c r="AEU30" s="356"/>
      <c r="AEV30" s="356"/>
      <c r="AEW30" s="356"/>
      <c r="AEX30" s="356"/>
      <c r="AEY30" s="356"/>
      <c r="AEZ30" s="356"/>
      <c r="AFA30" s="356"/>
      <c r="AFB30" s="356"/>
      <c r="AFC30" s="356"/>
      <c r="AFD30" s="356"/>
      <c r="AFE30" s="356"/>
      <c r="AFF30" s="356"/>
      <c r="AFG30" s="356"/>
      <c r="AFH30" s="356"/>
      <c r="AFI30" s="356"/>
      <c r="AFJ30" s="356"/>
      <c r="AFK30" s="356"/>
      <c r="AFL30" s="356"/>
      <c r="AFM30" s="356"/>
      <c r="AFN30" s="356"/>
      <c r="AFO30" s="356"/>
      <c r="AFP30" s="356"/>
      <c r="AFQ30" s="356"/>
      <c r="AFR30" s="356"/>
      <c r="AFS30" s="356"/>
      <c r="AFT30" s="356"/>
      <c r="AFU30" s="356"/>
      <c r="AFV30" s="356"/>
      <c r="AFW30" s="356"/>
      <c r="AFX30" s="356"/>
      <c r="AFY30" s="356"/>
      <c r="AFZ30" s="356"/>
      <c r="AGA30" s="356"/>
      <c r="AGB30" s="356"/>
      <c r="AGC30" s="356"/>
      <c r="AGD30" s="356"/>
      <c r="AGE30" s="356"/>
      <c r="AGF30" s="356"/>
      <c r="AGG30" s="356"/>
      <c r="AGH30" s="356"/>
      <c r="AGI30" s="356"/>
      <c r="AGJ30" s="356"/>
      <c r="AGK30" s="356"/>
      <c r="AGL30" s="356"/>
      <c r="AGM30" s="356"/>
      <c r="AGN30" s="356"/>
      <c r="AGO30" s="356"/>
      <c r="AGP30" s="356"/>
      <c r="AGQ30" s="356"/>
      <c r="AGR30" s="356"/>
      <c r="AGS30" s="356"/>
      <c r="AGT30" s="356"/>
      <c r="AGU30" s="356"/>
      <c r="AGV30" s="356"/>
      <c r="AGW30" s="356"/>
      <c r="AGX30" s="356"/>
      <c r="AGY30" s="356"/>
      <c r="AGZ30" s="356"/>
      <c r="AHA30" s="356"/>
      <c r="AHB30" s="356"/>
      <c r="AHC30" s="356"/>
      <c r="AHD30" s="356"/>
      <c r="AHE30" s="356"/>
      <c r="AHF30" s="356"/>
      <c r="AHG30" s="356"/>
      <c r="AHH30" s="356"/>
      <c r="AHI30" s="356"/>
      <c r="AHJ30" s="356"/>
      <c r="AHK30" s="356"/>
      <c r="AHL30" s="356"/>
      <c r="AHM30" s="356"/>
      <c r="AHN30" s="356"/>
      <c r="AHO30" s="356"/>
      <c r="AHP30" s="356"/>
      <c r="AHQ30" s="356"/>
      <c r="AHR30" s="356"/>
      <c r="AHS30" s="356"/>
      <c r="AHT30" s="356"/>
      <c r="AHU30" s="356"/>
      <c r="AHV30" s="356"/>
      <c r="AHW30" s="356"/>
      <c r="AHX30" s="356"/>
      <c r="AHY30" s="356"/>
      <c r="AHZ30" s="356"/>
      <c r="AIA30" s="356"/>
      <c r="AIB30" s="356"/>
      <c r="AIC30" s="356"/>
      <c r="AID30" s="356"/>
      <c r="AIE30" s="356"/>
      <c r="AIF30" s="356"/>
      <c r="AIG30" s="356"/>
      <c r="AIH30" s="356"/>
      <c r="AII30" s="356"/>
      <c r="AIJ30" s="356"/>
      <c r="AIK30" s="356"/>
      <c r="AIL30" s="356"/>
      <c r="AIM30" s="356"/>
      <c r="AIN30" s="356"/>
      <c r="AIO30" s="356"/>
      <c r="AIP30" s="356"/>
      <c r="AIQ30" s="356"/>
      <c r="AIR30" s="356"/>
      <c r="AIS30" s="356"/>
      <c r="AIT30" s="356"/>
      <c r="AIU30" s="356"/>
      <c r="AIV30" s="356"/>
      <c r="AIW30" s="356"/>
      <c r="AIX30" s="356"/>
      <c r="AIY30" s="356"/>
      <c r="AIZ30" s="356"/>
      <c r="AJA30" s="356"/>
      <c r="AJB30" s="356"/>
      <c r="AJC30" s="356"/>
      <c r="AJD30" s="356"/>
      <c r="AJE30" s="356"/>
      <c r="AJF30" s="356"/>
      <c r="AJG30" s="356"/>
      <c r="AJH30" s="356"/>
      <c r="AJI30" s="356"/>
      <c r="AJJ30" s="356"/>
      <c r="AJK30" s="356"/>
      <c r="AJL30" s="356"/>
      <c r="AJM30" s="356"/>
      <c r="AJN30" s="356"/>
      <c r="AJO30" s="356"/>
      <c r="AJP30" s="356"/>
      <c r="AJQ30" s="356"/>
      <c r="AJR30" s="356"/>
      <c r="AJS30" s="356"/>
      <c r="AJT30" s="356"/>
      <c r="AJU30" s="356"/>
      <c r="AJV30" s="356"/>
      <c r="AJW30" s="356"/>
      <c r="AJX30" s="356"/>
      <c r="AJY30" s="356"/>
      <c r="AJZ30" s="356"/>
      <c r="AKA30" s="356"/>
      <c r="AKB30" s="356"/>
      <c r="AKC30" s="356"/>
      <c r="AKD30" s="356"/>
      <c r="AKE30" s="356"/>
      <c r="AKF30" s="356"/>
      <c r="AKG30" s="356"/>
      <c r="AKH30" s="356"/>
      <c r="AKI30" s="356"/>
      <c r="AKJ30" s="356"/>
      <c r="AKK30" s="356"/>
      <c r="AKL30" s="356"/>
      <c r="AKM30" s="356"/>
      <c r="AKN30" s="356"/>
      <c r="AKO30" s="356"/>
      <c r="AKP30" s="356"/>
      <c r="AKQ30" s="356"/>
      <c r="AKR30" s="356"/>
      <c r="AKS30" s="356"/>
      <c r="AKT30" s="356"/>
      <c r="AKU30" s="356"/>
      <c r="AKV30" s="356"/>
      <c r="AKW30" s="356"/>
      <c r="AKX30" s="356"/>
      <c r="AKY30" s="356"/>
      <c r="AKZ30" s="356"/>
      <c r="ALA30" s="356"/>
      <c r="ALB30" s="356"/>
      <c r="ALC30" s="356"/>
      <c r="ALD30" s="356"/>
      <c r="ALE30" s="356"/>
      <c r="ALF30" s="356"/>
      <c r="ALG30" s="356"/>
      <c r="ALH30" s="356"/>
      <c r="ALI30" s="356"/>
      <c r="ALJ30" s="356"/>
      <c r="ALK30" s="356"/>
      <c r="ALL30" s="356"/>
      <c r="ALM30" s="356"/>
      <c r="ALN30" s="356"/>
      <c r="ALO30" s="356"/>
      <c r="ALP30" s="356"/>
      <c r="ALQ30" s="356"/>
      <c r="ALR30" s="356"/>
      <c r="ALS30" s="356"/>
      <c r="ALT30" s="356"/>
      <c r="ALU30" s="356"/>
      <c r="ALV30" s="356"/>
      <c r="ALW30" s="356"/>
      <c r="ALX30" s="356"/>
      <c r="ALY30" s="356"/>
      <c r="ALZ30" s="356"/>
      <c r="AMA30" s="356"/>
      <c r="AMB30" s="356"/>
    </row>
    <row r="31" spans="1:1016" s="95" customFormat="1" ht="15.75">
      <c r="A31" s="347">
        <v>2</v>
      </c>
      <c r="B31" s="240"/>
      <c r="C31" s="635"/>
      <c r="D31" s="635"/>
      <c r="E31" s="635"/>
      <c r="F31" s="635"/>
      <c r="G31" s="635"/>
      <c r="H31" s="636"/>
      <c r="I31" s="34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6"/>
      <c r="BF31" s="356"/>
      <c r="BG31" s="356"/>
      <c r="BH31" s="356"/>
      <c r="BI31" s="356"/>
      <c r="BJ31" s="356"/>
      <c r="BK31" s="356"/>
      <c r="BL31" s="356"/>
      <c r="BM31" s="356"/>
      <c r="BN31" s="356"/>
      <c r="BO31" s="356"/>
      <c r="BP31" s="356"/>
      <c r="BQ31" s="356"/>
      <c r="BR31" s="356"/>
      <c r="BS31" s="356"/>
      <c r="BT31" s="356"/>
      <c r="BU31" s="356"/>
      <c r="BV31" s="356"/>
      <c r="BW31" s="356"/>
      <c r="BX31" s="356"/>
      <c r="BY31" s="356"/>
      <c r="BZ31" s="356"/>
      <c r="CA31" s="356"/>
      <c r="CB31" s="356"/>
      <c r="CC31" s="356"/>
      <c r="CD31" s="356"/>
      <c r="CE31" s="356"/>
      <c r="CF31" s="356"/>
      <c r="CG31" s="356"/>
      <c r="CH31" s="356"/>
      <c r="CI31" s="356"/>
      <c r="CJ31" s="356"/>
      <c r="CK31" s="356"/>
      <c r="CL31" s="356"/>
      <c r="CM31" s="356"/>
      <c r="CN31" s="356"/>
      <c r="CO31" s="356"/>
      <c r="CP31" s="356"/>
      <c r="CQ31" s="356"/>
      <c r="CR31" s="356"/>
      <c r="CS31" s="356"/>
      <c r="CT31" s="356"/>
      <c r="CU31" s="356"/>
      <c r="CV31" s="356"/>
      <c r="CW31" s="356"/>
      <c r="CX31" s="356"/>
      <c r="CY31" s="356"/>
      <c r="CZ31" s="356"/>
      <c r="DA31" s="356"/>
      <c r="DB31" s="356"/>
      <c r="DC31" s="356"/>
      <c r="DD31" s="356"/>
      <c r="DE31" s="356"/>
      <c r="DF31" s="356"/>
      <c r="DG31" s="356"/>
      <c r="DH31" s="356"/>
      <c r="DI31" s="356"/>
      <c r="DJ31" s="356"/>
      <c r="DK31" s="356"/>
      <c r="DL31" s="356"/>
      <c r="DM31" s="356"/>
      <c r="DN31" s="356"/>
      <c r="DO31" s="356"/>
      <c r="DP31" s="356"/>
      <c r="DQ31" s="356"/>
      <c r="DR31" s="356"/>
      <c r="DS31" s="356"/>
      <c r="DT31" s="356"/>
      <c r="DU31" s="356"/>
      <c r="DV31" s="356"/>
      <c r="DW31" s="356"/>
      <c r="DX31" s="356"/>
      <c r="DY31" s="356"/>
      <c r="DZ31" s="356"/>
      <c r="EA31" s="356"/>
      <c r="EB31" s="356"/>
      <c r="EC31" s="356"/>
      <c r="ED31" s="356"/>
      <c r="EE31" s="356"/>
      <c r="EF31" s="356"/>
      <c r="EG31" s="356"/>
      <c r="EH31" s="356"/>
      <c r="EI31" s="356"/>
      <c r="EJ31" s="356"/>
      <c r="EK31" s="356"/>
      <c r="EL31" s="356"/>
      <c r="EM31" s="356"/>
      <c r="EN31" s="356"/>
      <c r="EO31" s="356"/>
      <c r="EP31" s="356"/>
      <c r="EQ31" s="356"/>
      <c r="ER31" s="356"/>
      <c r="ES31" s="356"/>
      <c r="ET31" s="356"/>
      <c r="EU31" s="356"/>
      <c r="EV31" s="356"/>
      <c r="EW31" s="356"/>
      <c r="EX31" s="356"/>
      <c r="EY31" s="356"/>
      <c r="EZ31" s="356"/>
      <c r="FA31" s="356"/>
      <c r="FB31" s="356"/>
      <c r="FC31" s="356"/>
      <c r="FD31" s="356"/>
      <c r="FE31" s="356"/>
      <c r="FF31" s="356"/>
      <c r="FG31" s="356"/>
      <c r="FH31" s="356"/>
      <c r="FI31" s="356"/>
      <c r="FJ31" s="356"/>
      <c r="FK31" s="356"/>
      <c r="FL31" s="356"/>
      <c r="FM31" s="356"/>
      <c r="FN31" s="356"/>
      <c r="FO31" s="356"/>
      <c r="FP31" s="356"/>
      <c r="FQ31" s="356"/>
      <c r="FR31" s="356"/>
      <c r="FS31" s="356"/>
      <c r="FT31" s="356"/>
      <c r="FU31" s="356"/>
      <c r="FV31" s="356"/>
      <c r="FW31" s="356"/>
      <c r="FX31" s="356"/>
      <c r="FY31" s="356"/>
      <c r="FZ31" s="356"/>
      <c r="GA31" s="356"/>
      <c r="GB31" s="356"/>
      <c r="GC31" s="356"/>
      <c r="GD31" s="356"/>
      <c r="GE31" s="356"/>
      <c r="GF31" s="356"/>
      <c r="GG31" s="356"/>
      <c r="GH31" s="356"/>
      <c r="GI31" s="356"/>
      <c r="GJ31" s="356"/>
      <c r="GK31" s="356"/>
      <c r="GL31" s="356"/>
      <c r="GM31" s="356"/>
      <c r="GN31" s="356"/>
      <c r="GO31" s="356"/>
      <c r="GP31" s="356"/>
      <c r="GQ31" s="356"/>
      <c r="GR31" s="356"/>
      <c r="GS31" s="356"/>
      <c r="GT31" s="356"/>
      <c r="GU31" s="356"/>
      <c r="GV31" s="356"/>
      <c r="GW31" s="356"/>
      <c r="GX31" s="356"/>
      <c r="GY31" s="356"/>
      <c r="GZ31" s="356"/>
      <c r="HA31" s="356"/>
      <c r="HB31" s="356"/>
      <c r="HC31" s="356"/>
      <c r="HD31" s="356"/>
      <c r="HE31" s="356"/>
      <c r="HF31" s="356"/>
      <c r="HG31" s="356"/>
      <c r="HH31" s="356"/>
      <c r="HI31" s="356"/>
      <c r="HJ31" s="356"/>
      <c r="HK31" s="356"/>
      <c r="HL31" s="356"/>
      <c r="HM31" s="356"/>
      <c r="HN31" s="356"/>
      <c r="HO31" s="356"/>
      <c r="HP31" s="356"/>
      <c r="HQ31" s="356"/>
      <c r="HR31" s="356"/>
      <c r="HS31" s="356"/>
      <c r="HT31" s="356"/>
      <c r="HU31" s="356"/>
      <c r="HV31" s="356"/>
      <c r="HW31" s="356"/>
      <c r="HX31" s="356"/>
      <c r="HY31" s="356"/>
      <c r="HZ31" s="356"/>
      <c r="IA31" s="356"/>
      <c r="IB31" s="356"/>
      <c r="IC31" s="356"/>
      <c r="ID31" s="356"/>
      <c r="IE31" s="356"/>
      <c r="IF31" s="356"/>
      <c r="IG31" s="356"/>
      <c r="IH31" s="356"/>
      <c r="II31" s="356"/>
      <c r="IJ31" s="356"/>
      <c r="IK31" s="356"/>
      <c r="IL31" s="356"/>
      <c r="IM31" s="356"/>
      <c r="IN31" s="356"/>
      <c r="IO31" s="356"/>
      <c r="IP31" s="356"/>
      <c r="IQ31" s="356"/>
      <c r="IR31" s="356"/>
      <c r="IS31" s="356"/>
      <c r="IT31" s="356"/>
      <c r="IU31" s="356"/>
      <c r="IV31" s="356"/>
      <c r="IW31" s="356"/>
      <c r="IX31" s="356"/>
      <c r="IY31" s="356"/>
      <c r="IZ31" s="356"/>
      <c r="JA31" s="356"/>
      <c r="JB31" s="356"/>
      <c r="JC31" s="356"/>
      <c r="JD31" s="356"/>
      <c r="JE31" s="356"/>
      <c r="JF31" s="356"/>
      <c r="JG31" s="356"/>
      <c r="JH31" s="356"/>
      <c r="JI31" s="356"/>
      <c r="JJ31" s="356"/>
      <c r="JK31" s="356"/>
      <c r="JL31" s="356"/>
      <c r="JM31" s="356"/>
      <c r="JN31" s="356"/>
      <c r="JO31" s="356"/>
      <c r="JP31" s="356"/>
      <c r="JQ31" s="356"/>
      <c r="JR31" s="356"/>
      <c r="JS31" s="356"/>
      <c r="JT31" s="356"/>
      <c r="JU31" s="356"/>
      <c r="JV31" s="356"/>
      <c r="JW31" s="356"/>
      <c r="JX31" s="356"/>
      <c r="JY31" s="356"/>
      <c r="JZ31" s="356"/>
      <c r="KA31" s="356"/>
      <c r="KB31" s="356"/>
      <c r="KC31" s="356"/>
      <c r="KD31" s="356"/>
      <c r="KE31" s="356"/>
      <c r="KF31" s="356"/>
      <c r="KG31" s="356"/>
      <c r="KH31" s="356"/>
      <c r="KI31" s="356"/>
      <c r="KJ31" s="356"/>
      <c r="KK31" s="356"/>
      <c r="KL31" s="356"/>
      <c r="KM31" s="356"/>
      <c r="KN31" s="356"/>
      <c r="KO31" s="356"/>
      <c r="KP31" s="356"/>
      <c r="KQ31" s="356"/>
      <c r="KR31" s="356"/>
      <c r="KS31" s="356"/>
      <c r="KT31" s="356"/>
      <c r="KU31" s="356"/>
      <c r="KV31" s="356"/>
      <c r="KW31" s="356"/>
      <c r="KX31" s="356"/>
      <c r="KY31" s="356"/>
      <c r="KZ31" s="356"/>
      <c r="LA31" s="356"/>
      <c r="LB31" s="356"/>
      <c r="LC31" s="356"/>
      <c r="LD31" s="356"/>
      <c r="LE31" s="356"/>
      <c r="LF31" s="356"/>
      <c r="LG31" s="356"/>
      <c r="LH31" s="356"/>
      <c r="LI31" s="356"/>
      <c r="LJ31" s="356"/>
      <c r="LK31" s="356"/>
      <c r="LL31" s="356"/>
      <c r="LM31" s="356"/>
      <c r="LN31" s="356"/>
      <c r="LO31" s="356"/>
      <c r="LP31" s="356"/>
      <c r="LQ31" s="356"/>
      <c r="LR31" s="356"/>
      <c r="LS31" s="356"/>
      <c r="LT31" s="356"/>
      <c r="LU31" s="356"/>
      <c r="LV31" s="356"/>
      <c r="LW31" s="356"/>
      <c r="LX31" s="356"/>
      <c r="LY31" s="356"/>
      <c r="LZ31" s="356"/>
      <c r="MA31" s="356"/>
      <c r="MB31" s="356"/>
      <c r="MC31" s="356"/>
      <c r="MD31" s="356"/>
      <c r="ME31" s="356"/>
      <c r="MF31" s="356"/>
      <c r="MG31" s="356"/>
      <c r="MH31" s="356"/>
      <c r="MI31" s="356"/>
      <c r="MJ31" s="356"/>
      <c r="MK31" s="356"/>
      <c r="ML31" s="356"/>
      <c r="MM31" s="356"/>
      <c r="MN31" s="356"/>
      <c r="MO31" s="356"/>
      <c r="MP31" s="356"/>
      <c r="MQ31" s="356"/>
      <c r="MR31" s="356"/>
      <c r="MS31" s="356"/>
      <c r="MT31" s="356"/>
      <c r="MU31" s="356"/>
      <c r="MV31" s="356"/>
      <c r="MW31" s="356"/>
      <c r="MX31" s="356"/>
      <c r="MY31" s="356"/>
      <c r="MZ31" s="356"/>
      <c r="NA31" s="356"/>
      <c r="NB31" s="356"/>
      <c r="NC31" s="356"/>
      <c r="ND31" s="356"/>
      <c r="NE31" s="356"/>
      <c r="NF31" s="356"/>
      <c r="NG31" s="356"/>
      <c r="NH31" s="356"/>
      <c r="NI31" s="356"/>
      <c r="NJ31" s="356"/>
      <c r="NK31" s="356"/>
      <c r="NL31" s="356"/>
      <c r="NM31" s="356"/>
      <c r="NN31" s="356"/>
      <c r="NO31" s="356"/>
      <c r="NP31" s="356"/>
      <c r="NQ31" s="356"/>
      <c r="NR31" s="356"/>
      <c r="NS31" s="356"/>
      <c r="NT31" s="356"/>
      <c r="NU31" s="356"/>
      <c r="NV31" s="356"/>
      <c r="NW31" s="356"/>
      <c r="NX31" s="356"/>
      <c r="NY31" s="356"/>
      <c r="NZ31" s="356"/>
      <c r="OA31" s="356"/>
      <c r="OB31" s="356"/>
      <c r="OC31" s="356"/>
      <c r="OD31" s="356"/>
      <c r="OE31" s="356"/>
      <c r="OF31" s="356"/>
      <c r="OG31" s="356"/>
      <c r="OH31" s="356"/>
      <c r="OI31" s="356"/>
      <c r="OJ31" s="356"/>
      <c r="OK31" s="356"/>
      <c r="OL31" s="356"/>
      <c r="OM31" s="356"/>
      <c r="ON31" s="356"/>
      <c r="OO31" s="356"/>
      <c r="OP31" s="356"/>
      <c r="OQ31" s="356"/>
      <c r="OR31" s="356"/>
      <c r="OS31" s="356"/>
      <c r="OT31" s="356"/>
      <c r="OU31" s="356"/>
      <c r="OV31" s="356"/>
      <c r="OW31" s="356"/>
      <c r="OX31" s="356"/>
      <c r="OY31" s="356"/>
      <c r="OZ31" s="356"/>
      <c r="PA31" s="356"/>
      <c r="PB31" s="356"/>
      <c r="PC31" s="356"/>
      <c r="PD31" s="356"/>
      <c r="PE31" s="356"/>
      <c r="PF31" s="356"/>
      <c r="PG31" s="356"/>
      <c r="PH31" s="356"/>
      <c r="PI31" s="356"/>
      <c r="PJ31" s="356"/>
      <c r="PK31" s="356"/>
      <c r="PL31" s="356"/>
      <c r="PM31" s="356"/>
      <c r="PN31" s="356"/>
      <c r="PO31" s="356"/>
      <c r="PP31" s="356"/>
      <c r="PQ31" s="356"/>
      <c r="PR31" s="356"/>
      <c r="PS31" s="356"/>
      <c r="PT31" s="356"/>
      <c r="PU31" s="356"/>
      <c r="PV31" s="356"/>
      <c r="PW31" s="356"/>
      <c r="PX31" s="356"/>
      <c r="PY31" s="356"/>
      <c r="PZ31" s="356"/>
      <c r="QA31" s="356"/>
      <c r="QB31" s="356"/>
      <c r="QC31" s="356"/>
      <c r="QD31" s="356"/>
      <c r="QE31" s="356"/>
      <c r="QF31" s="356"/>
      <c r="QG31" s="356"/>
      <c r="QH31" s="356"/>
      <c r="QI31" s="356"/>
      <c r="QJ31" s="356"/>
      <c r="QK31" s="356"/>
      <c r="QL31" s="356"/>
      <c r="QM31" s="356"/>
      <c r="QN31" s="356"/>
      <c r="QO31" s="356"/>
      <c r="QP31" s="356"/>
      <c r="QQ31" s="356"/>
      <c r="QR31" s="356"/>
      <c r="QS31" s="356"/>
      <c r="QT31" s="356"/>
      <c r="QU31" s="356"/>
      <c r="QV31" s="356"/>
      <c r="QW31" s="356"/>
      <c r="QX31" s="356"/>
      <c r="QY31" s="356"/>
      <c r="QZ31" s="356"/>
      <c r="RA31" s="356"/>
      <c r="RB31" s="356"/>
      <c r="RC31" s="356"/>
      <c r="RD31" s="356"/>
      <c r="RE31" s="356"/>
      <c r="RF31" s="356"/>
      <c r="RG31" s="356"/>
      <c r="RH31" s="356"/>
      <c r="RI31" s="356"/>
      <c r="RJ31" s="356"/>
      <c r="RK31" s="356"/>
      <c r="RL31" s="356"/>
      <c r="RM31" s="356"/>
      <c r="RN31" s="356"/>
      <c r="RO31" s="356"/>
      <c r="RP31" s="356"/>
      <c r="RQ31" s="356"/>
      <c r="RR31" s="356"/>
      <c r="RS31" s="356"/>
      <c r="RT31" s="356"/>
      <c r="RU31" s="356"/>
      <c r="RV31" s="356"/>
      <c r="RW31" s="356"/>
      <c r="RX31" s="356"/>
      <c r="RY31" s="356"/>
      <c r="RZ31" s="356"/>
      <c r="SA31" s="356"/>
      <c r="SB31" s="356"/>
      <c r="SC31" s="356"/>
      <c r="SD31" s="356"/>
      <c r="SE31" s="356"/>
      <c r="SF31" s="356"/>
      <c r="SG31" s="356"/>
      <c r="SH31" s="356"/>
      <c r="SI31" s="356"/>
      <c r="SJ31" s="356"/>
      <c r="SK31" s="356"/>
      <c r="SL31" s="356"/>
      <c r="SM31" s="356"/>
      <c r="SN31" s="356"/>
      <c r="SO31" s="356"/>
      <c r="SP31" s="356"/>
      <c r="SQ31" s="356"/>
      <c r="SR31" s="356"/>
      <c r="SS31" s="356"/>
      <c r="ST31" s="356"/>
      <c r="SU31" s="356"/>
      <c r="SV31" s="356"/>
      <c r="SW31" s="356"/>
      <c r="SX31" s="356"/>
      <c r="SY31" s="356"/>
      <c r="SZ31" s="356"/>
      <c r="TA31" s="356"/>
      <c r="TB31" s="356"/>
      <c r="TC31" s="356"/>
      <c r="TD31" s="356"/>
      <c r="TE31" s="356"/>
      <c r="TF31" s="356"/>
      <c r="TG31" s="356"/>
      <c r="TH31" s="356"/>
      <c r="TI31" s="356"/>
      <c r="TJ31" s="356"/>
      <c r="TK31" s="356"/>
      <c r="TL31" s="356"/>
      <c r="TM31" s="356"/>
      <c r="TN31" s="356"/>
      <c r="TO31" s="356"/>
      <c r="TP31" s="356"/>
      <c r="TQ31" s="356"/>
      <c r="TR31" s="356"/>
      <c r="TS31" s="356"/>
      <c r="TT31" s="356"/>
      <c r="TU31" s="356"/>
      <c r="TV31" s="356"/>
      <c r="TW31" s="356"/>
      <c r="TX31" s="356"/>
      <c r="TY31" s="356"/>
      <c r="TZ31" s="356"/>
      <c r="UA31" s="356"/>
      <c r="UB31" s="356"/>
      <c r="UC31" s="356"/>
      <c r="UD31" s="356"/>
      <c r="UE31" s="356"/>
      <c r="UF31" s="356"/>
      <c r="UG31" s="356"/>
      <c r="UH31" s="356"/>
      <c r="UI31" s="356"/>
      <c r="UJ31" s="356"/>
      <c r="UK31" s="356"/>
      <c r="UL31" s="356"/>
      <c r="UM31" s="356"/>
      <c r="UN31" s="356"/>
      <c r="UO31" s="356"/>
      <c r="UP31" s="356"/>
      <c r="UQ31" s="356"/>
      <c r="UR31" s="356"/>
      <c r="US31" s="356"/>
      <c r="UT31" s="356"/>
      <c r="UU31" s="356"/>
      <c r="UV31" s="356"/>
      <c r="UW31" s="356"/>
      <c r="UX31" s="356"/>
      <c r="UY31" s="356"/>
      <c r="UZ31" s="356"/>
      <c r="VA31" s="356"/>
      <c r="VB31" s="356"/>
      <c r="VC31" s="356"/>
      <c r="VD31" s="356"/>
      <c r="VE31" s="356"/>
      <c r="VF31" s="356"/>
      <c r="VG31" s="356"/>
      <c r="VH31" s="356"/>
      <c r="VI31" s="356"/>
      <c r="VJ31" s="356"/>
      <c r="VK31" s="356"/>
      <c r="VL31" s="356"/>
      <c r="VM31" s="356"/>
      <c r="VN31" s="356"/>
      <c r="VO31" s="356"/>
      <c r="VP31" s="356"/>
      <c r="VQ31" s="356"/>
      <c r="VR31" s="356"/>
      <c r="VS31" s="356"/>
      <c r="VT31" s="356"/>
      <c r="VU31" s="356"/>
      <c r="VV31" s="356"/>
      <c r="VW31" s="356"/>
      <c r="VX31" s="356"/>
      <c r="VY31" s="356"/>
      <c r="VZ31" s="356"/>
      <c r="WA31" s="356"/>
      <c r="WB31" s="356"/>
      <c r="WC31" s="356"/>
      <c r="WD31" s="356"/>
      <c r="WE31" s="356"/>
      <c r="WF31" s="356"/>
      <c r="WG31" s="356"/>
      <c r="WH31" s="356"/>
      <c r="WI31" s="356"/>
      <c r="WJ31" s="356"/>
      <c r="WK31" s="356"/>
      <c r="WL31" s="356"/>
      <c r="WM31" s="356"/>
      <c r="WN31" s="356"/>
      <c r="WO31" s="356"/>
      <c r="WP31" s="356"/>
      <c r="WQ31" s="356"/>
      <c r="WR31" s="356"/>
      <c r="WS31" s="356"/>
      <c r="WT31" s="356"/>
      <c r="WU31" s="356"/>
      <c r="WV31" s="356"/>
      <c r="WW31" s="356"/>
      <c r="WX31" s="356"/>
      <c r="WY31" s="356"/>
      <c r="WZ31" s="356"/>
      <c r="XA31" s="356"/>
      <c r="XB31" s="356"/>
      <c r="XC31" s="356"/>
      <c r="XD31" s="356"/>
      <c r="XE31" s="356"/>
      <c r="XF31" s="356"/>
      <c r="XG31" s="356"/>
      <c r="XH31" s="356"/>
      <c r="XI31" s="356"/>
      <c r="XJ31" s="356"/>
      <c r="XK31" s="356"/>
      <c r="XL31" s="356"/>
      <c r="XM31" s="356"/>
      <c r="XN31" s="356"/>
      <c r="XO31" s="356"/>
      <c r="XP31" s="356"/>
      <c r="XQ31" s="356"/>
      <c r="XR31" s="356"/>
      <c r="XS31" s="356"/>
      <c r="XT31" s="356"/>
      <c r="XU31" s="356"/>
      <c r="XV31" s="356"/>
      <c r="XW31" s="356"/>
      <c r="XX31" s="356"/>
      <c r="XY31" s="356"/>
      <c r="XZ31" s="356"/>
      <c r="YA31" s="356"/>
      <c r="YB31" s="356"/>
      <c r="YC31" s="356"/>
      <c r="YD31" s="356"/>
      <c r="YE31" s="356"/>
      <c r="YF31" s="356"/>
      <c r="YG31" s="356"/>
      <c r="YH31" s="356"/>
      <c r="YI31" s="356"/>
      <c r="YJ31" s="356"/>
      <c r="YK31" s="356"/>
      <c r="YL31" s="356"/>
      <c r="YM31" s="356"/>
      <c r="YN31" s="356"/>
      <c r="YO31" s="356"/>
      <c r="YP31" s="356"/>
      <c r="YQ31" s="356"/>
      <c r="YR31" s="356"/>
      <c r="YS31" s="356"/>
      <c r="YT31" s="356"/>
      <c r="YU31" s="356"/>
      <c r="YV31" s="356"/>
      <c r="YW31" s="356"/>
      <c r="YX31" s="356"/>
      <c r="YY31" s="356"/>
      <c r="YZ31" s="356"/>
      <c r="ZA31" s="356"/>
      <c r="ZB31" s="356"/>
      <c r="ZC31" s="356"/>
      <c r="ZD31" s="356"/>
      <c r="ZE31" s="356"/>
      <c r="ZF31" s="356"/>
      <c r="ZG31" s="356"/>
      <c r="ZH31" s="356"/>
      <c r="ZI31" s="356"/>
      <c r="ZJ31" s="356"/>
      <c r="ZK31" s="356"/>
      <c r="ZL31" s="356"/>
      <c r="ZM31" s="356"/>
      <c r="ZN31" s="356"/>
      <c r="ZO31" s="356"/>
      <c r="ZP31" s="356"/>
      <c r="ZQ31" s="356"/>
      <c r="ZR31" s="356"/>
      <c r="ZS31" s="356"/>
      <c r="ZT31" s="356"/>
      <c r="ZU31" s="356"/>
      <c r="ZV31" s="356"/>
      <c r="ZW31" s="356"/>
      <c r="ZX31" s="356"/>
      <c r="ZY31" s="356"/>
      <c r="ZZ31" s="356"/>
      <c r="AAA31" s="356"/>
      <c r="AAB31" s="356"/>
      <c r="AAC31" s="356"/>
      <c r="AAD31" s="356"/>
      <c r="AAE31" s="356"/>
      <c r="AAF31" s="356"/>
      <c r="AAG31" s="356"/>
      <c r="AAH31" s="356"/>
      <c r="AAI31" s="356"/>
      <c r="AAJ31" s="356"/>
      <c r="AAK31" s="356"/>
      <c r="AAL31" s="356"/>
      <c r="AAM31" s="356"/>
      <c r="AAN31" s="356"/>
      <c r="AAO31" s="356"/>
      <c r="AAP31" s="356"/>
      <c r="AAQ31" s="356"/>
      <c r="AAR31" s="356"/>
      <c r="AAS31" s="356"/>
      <c r="AAT31" s="356"/>
      <c r="AAU31" s="356"/>
      <c r="AAV31" s="356"/>
      <c r="AAW31" s="356"/>
      <c r="AAX31" s="356"/>
      <c r="AAY31" s="356"/>
      <c r="AAZ31" s="356"/>
      <c r="ABA31" s="356"/>
      <c r="ABB31" s="356"/>
      <c r="ABC31" s="356"/>
      <c r="ABD31" s="356"/>
      <c r="ABE31" s="356"/>
      <c r="ABF31" s="356"/>
      <c r="ABG31" s="356"/>
      <c r="ABH31" s="356"/>
      <c r="ABI31" s="356"/>
      <c r="ABJ31" s="356"/>
      <c r="ABK31" s="356"/>
      <c r="ABL31" s="356"/>
      <c r="ABM31" s="356"/>
      <c r="ABN31" s="356"/>
      <c r="ABO31" s="356"/>
      <c r="ABP31" s="356"/>
      <c r="ABQ31" s="356"/>
      <c r="ABR31" s="356"/>
      <c r="ABS31" s="356"/>
      <c r="ABT31" s="356"/>
      <c r="ABU31" s="356"/>
      <c r="ABV31" s="356"/>
      <c r="ABW31" s="356"/>
      <c r="ABX31" s="356"/>
      <c r="ABY31" s="356"/>
      <c r="ABZ31" s="356"/>
      <c r="ACA31" s="356"/>
      <c r="ACB31" s="356"/>
      <c r="ACC31" s="356"/>
      <c r="ACD31" s="356"/>
      <c r="ACE31" s="356"/>
      <c r="ACF31" s="356"/>
      <c r="ACG31" s="356"/>
      <c r="ACH31" s="356"/>
      <c r="ACI31" s="356"/>
      <c r="ACJ31" s="356"/>
      <c r="ACK31" s="356"/>
      <c r="ACL31" s="356"/>
      <c r="ACM31" s="356"/>
      <c r="ACN31" s="356"/>
      <c r="ACO31" s="356"/>
      <c r="ACP31" s="356"/>
      <c r="ACQ31" s="356"/>
      <c r="ACR31" s="356"/>
      <c r="ACS31" s="356"/>
      <c r="ACT31" s="356"/>
      <c r="ACU31" s="356"/>
      <c r="ACV31" s="356"/>
      <c r="ACW31" s="356"/>
      <c r="ACX31" s="356"/>
      <c r="ACY31" s="356"/>
      <c r="ACZ31" s="356"/>
      <c r="ADA31" s="356"/>
      <c r="ADB31" s="356"/>
      <c r="ADC31" s="356"/>
      <c r="ADD31" s="356"/>
      <c r="ADE31" s="356"/>
      <c r="ADF31" s="356"/>
      <c r="ADG31" s="356"/>
      <c r="ADH31" s="356"/>
      <c r="ADI31" s="356"/>
      <c r="ADJ31" s="356"/>
      <c r="ADK31" s="356"/>
      <c r="ADL31" s="356"/>
      <c r="ADM31" s="356"/>
      <c r="ADN31" s="356"/>
      <c r="ADO31" s="356"/>
      <c r="ADP31" s="356"/>
      <c r="ADQ31" s="356"/>
      <c r="ADR31" s="356"/>
      <c r="ADS31" s="356"/>
      <c r="ADT31" s="356"/>
      <c r="ADU31" s="356"/>
      <c r="ADV31" s="356"/>
      <c r="ADW31" s="356"/>
      <c r="ADX31" s="356"/>
      <c r="ADY31" s="356"/>
      <c r="ADZ31" s="356"/>
      <c r="AEA31" s="356"/>
      <c r="AEB31" s="356"/>
      <c r="AEC31" s="356"/>
      <c r="AED31" s="356"/>
      <c r="AEE31" s="356"/>
      <c r="AEF31" s="356"/>
      <c r="AEG31" s="356"/>
      <c r="AEH31" s="356"/>
      <c r="AEI31" s="356"/>
      <c r="AEJ31" s="356"/>
      <c r="AEK31" s="356"/>
      <c r="AEL31" s="356"/>
      <c r="AEM31" s="356"/>
      <c r="AEN31" s="356"/>
      <c r="AEO31" s="356"/>
      <c r="AEP31" s="356"/>
      <c r="AEQ31" s="356"/>
      <c r="AER31" s="356"/>
      <c r="AES31" s="356"/>
      <c r="AET31" s="356"/>
      <c r="AEU31" s="356"/>
      <c r="AEV31" s="356"/>
      <c r="AEW31" s="356"/>
      <c r="AEX31" s="356"/>
      <c r="AEY31" s="356"/>
      <c r="AEZ31" s="356"/>
      <c r="AFA31" s="356"/>
      <c r="AFB31" s="356"/>
      <c r="AFC31" s="356"/>
      <c r="AFD31" s="356"/>
      <c r="AFE31" s="356"/>
      <c r="AFF31" s="356"/>
      <c r="AFG31" s="356"/>
      <c r="AFH31" s="356"/>
      <c r="AFI31" s="356"/>
      <c r="AFJ31" s="356"/>
      <c r="AFK31" s="356"/>
      <c r="AFL31" s="356"/>
      <c r="AFM31" s="356"/>
      <c r="AFN31" s="356"/>
      <c r="AFO31" s="356"/>
      <c r="AFP31" s="356"/>
      <c r="AFQ31" s="356"/>
      <c r="AFR31" s="356"/>
      <c r="AFS31" s="356"/>
      <c r="AFT31" s="356"/>
      <c r="AFU31" s="356"/>
      <c r="AFV31" s="356"/>
      <c r="AFW31" s="356"/>
      <c r="AFX31" s="356"/>
      <c r="AFY31" s="356"/>
      <c r="AFZ31" s="356"/>
      <c r="AGA31" s="356"/>
      <c r="AGB31" s="356"/>
      <c r="AGC31" s="356"/>
      <c r="AGD31" s="356"/>
      <c r="AGE31" s="356"/>
      <c r="AGF31" s="356"/>
      <c r="AGG31" s="356"/>
      <c r="AGH31" s="356"/>
      <c r="AGI31" s="356"/>
      <c r="AGJ31" s="356"/>
      <c r="AGK31" s="356"/>
      <c r="AGL31" s="356"/>
      <c r="AGM31" s="356"/>
      <c r="AGN31" s="356"/>
      <c r="AGO31" s="356"/>
      <c r="AGP31" s="356"/>
      <c r="AGQ31" s="356"/>
      <c r="AGR31" s="356"/>
      <c r="AGS31" s="356"/>
      <c r="AGT31" s="356"/>
      <c r="AGU31" s="356"/>
      <c r="AGV31" s="356"/>
      <c r="AGW31" s="356"/>
      <c r="AGX31" s="356"/>
      <c r="AGY31" s="356"/>
      <c r="AGZ31" s="356"/>
      <c r="AHA31" s="356"/>
      <c r="AHB31" s="356"/>
      <c r="AHC31" s="356"/>
      <c r="AHD31" s="356"/>
      <c r="AHE31" s="356"/>
      <c r="AHF31" s="356"/>
      <c r="AHG31" s="356"/>
      <c r="AHH31" s="356"/>
      <c r="AHI31" s="356"/>
      <c r="AHJ31" s="356"/>
      <c r="AHK31" s="356"/>
      <c r="AHL31" s="356"/>
      <c r="AHM31" s="356"/>
      <c r="AHN31" s="356"/>
      <c r="AHO31" s="356"/>
      <c r="AHP31" s="356"/>
      <c r="AHQ31" s="356"/>
      <c r="AHR31" s="356"/>
      <c r="AHS31" s="356"/>
      <c r="AHT31" s="356"/>
      <c r="AHU31" s="356"/>
      <c r="AHV31" s="356"/>
      <c r="AHW31" s="356"/>
      <c r="AHX31" s="356"/>
      <c r="AHY31" s="356"/>
      <c r="AHZ31" s="356"/>
      <c r="AIA31" s="356"/>
      <c r="AIB31" s="356"/>
      <c r="AIC31" s="356"/>
      <c r="AID31" s="356"/>
      <c r="AIE31" s="356"/>
      <c r="AIF31" s="356"/>
      <c r="AIG31" s="356"/>
      <c r="AIH31" s="356"/>
      <c r="AII31" s="356"/>
      <c r="AIJ31" s="356"/>
      <c r="AIK31" s="356"/>
      <c r="AIL31" s="356"/>
      <c r="AIM31" s="356"/>
      <c r="AIN31" s="356"/>
      <c r="AIO31" s="356"/>
      <c r="AIP31" s="356"/>
      <c r="AIQ31" s="356"/>
      <c r="AIR31" s="356"/>
      <c r="AIS31" s="356"/>
      <c r="AIT31" s="356"/>
      <c r="AIU31" s="356"/>
      <c r="AIV31" s="356"/>
      <c r="AIW31" s="356"/>
      <c r="AIX31" s="356"/>
      <c r="AIY31" s="356"/>
      <c r="AIZ31" s="356"/>
      <c r="AJA31" s="356"/>
      <c r="AJB31" s="356"/>
      <c r="AJC31" s="356"/>
      <c r="AJD31" s="356"/>
      <c r="AJE31" s="356"/>
      <c r="AJF31" s="356"/>
      <c r="AJG31" s="356"/>
      <c r="AJH31" s="356"/>
      <c r="AJI31" s="356"/>
      <c r="AJJ31" s="356"/>
      <c r="AJK31" s="356"/>
      <c r="AJL31" s="356"/>
      <c r="AJM31" s="356"/>
      <c r="AJN31" s="356"/>
      <c r="AJO31" s="356"/>
      <c r="AJP31" s="356"/>
      <c r="AJQ31" s="356"/>
      <c r="AJR31" s="356"/>
      <c r="AJS31" s="356"/>
      <c r="AJT31" s="356"/>
      <c r="AJU31" s="356"/>
      <c r="AJV31" s="356"/>
      <c r="AJW31" s="356"/>
      <c r="AJX31" s="356"/>
      <c r="AJY31" s="356"/>
      <c r="AJZ31" s="356"/>
      <c r="AKA31" s="356"/>
      <c r="AKB31" s="356"/>
      <c r="AKC31" s="356"/>
      <c r="AKD31" s="356"/>
      <c r="AKE31" s="356"/>
      <c r="AKF31" s="356"/>
      <c r="AKG31" s="356"/>
      <c r="AKH31" s="356"/>
      <c r="AKI31" s="356"/>
      <c r="AKJ31" s="356"/>
      <c r="AKK31" s="356"/>
      <c r="AKL31" s="356"/>
      <c r="AKM31" s="356"/>
      <c r="AKN31" s="356"/>
      <c r="AKO31" s="356"/>
      <c r="AKP31" s="356"/>
      <c r="AKQ31" s="356"/>
      <c r="AKR31" s="356"/>
      <c r="AKS31" s="356"/>
      <c r="AKT31" s="356"/>
      <c r="AKU31" s="356"/>
      <c r="AKV31" s="356"/>
      <c r="AKW31" s="356"/>
      <c r="AKX31" s="356"/>
      <c r="AKY31" s="356"/>
      <c r="AKZ31" s="356"/>
      <c r="ALA31" s="356"/>
      <c r="ALB31" s="356"/>
      <c r="ALC31" s="356"/>
      <c r="ALD31" s="356"/>
      <c r="ALE31" s="356"/>
      <c r="ALF31" s="356"/>
      <c r="ALG31" s="356"/>
      <c r="ALH31" s="356"/>
      <c r="ALI31" s="356"/>
      <c r="ALJ31" s="356"/>
      <c r="ALK31" s="356"/>
      <c r="ALL31" s="356"/>
      <c r="ALM31" s="356"/>
      <c r="ALN31" s="356"/>
      <c r="ALO31" s="356"/>
      <c r="ALP31" s="356"/>
      <c r="ALQ31" s="356"/>
      <c r="ALR31" s="356"/>
      <c r="ALS31" s="356"/>
      <c r="ALT31" s="356"/>
      <c r="ALU31" s="356"/>
      <c r="ALV31" s="356"/>
      <c r="ALW31" s="356"/>
      <c r="ALX31" s="356"/>
      <c r="ALY31" s="356"/>
      <c r="ALZ31" s="356"/>
      <c r="AMA31" s="356"/>
      <c r="AMB31" s="356"/>
    </row>
    <row r="32" spans="1:1016" s="95" customFormat="1" ht="15.75">
      <c r="A32" s="347">
        <v>3</v>
      </c>
      <c r="B32" s="348"/>
      <c r="C32" s="635"/>
      <c r="D32" s="635"/>
      <c r="E32" s="635"/>
      <c r="F32" s="635"/>
      <c r="G32" s="635"/>
      <c r="H32" s="636"/>
      <c r="I32" s="34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6"/>
      <c r="BG32" s="356"/>
      <c r="BH32" s="356"/>
      <c r="BI32" s="356"/>
      <c r="BJ32" s="356"/>
      <c r="BK32" s="356"/>
      <c r="BL32" s="356"/>
      <c r="BM32" s="356"/>
      <c r="BN32" s="356"/>
      <c r="BO32" s="356"/>
      <c r="BP32" s="356"/>
      <c r="BQ32" s="356"/>
      <c r="BR32" s="356"/>
      <c r="BS32" s="356"/>
      <c r="BT32" s="356"/>
      <c r="BU32" s="356"/>
      <c r="BV32" s="356"/>
      <c r="BW32" s="356"/>
      <c r="BX32" s="356"/>
      <c r="BY32" s="356"/>
      <c r="BZ32" s="356"/>
      <c r="CA32" s="356"/>
      <c r="CB32" s="356"/>
      <c r="CC32" s="356"/>
      <c r="CD32" s="356"/>
      <c r="CE32" s="356"/>
      <c r="CF32" s="356"/>
      <c r="CG32" s="356"/>
      <c r="CH32" s="356"/>
      <c r="CI32" s="356"/>
      <c r="CJ32" s="356"/>
      <c r="CK32" s="356"/>
      <c r="CL32" s="356"/>
      <c r="CM32" s="356"/>
      <c r="CN32" s="356"/>
      <c r="CO32" s="356"/>
      <c r="CP32" s="356"/>
      <c r="CQ32" s="356"/>
      <c r="CR32" s="356"/>
      <c r="CS32" s="356"/>
      <c r="CT32" s="356"/>
      <c r="CU32" s="356"/>
      <c r="CV32" s="356"/>
      <c r="CW32" s="356"/>
      <c r="CX32" s="356"/>
      <c r="CY32" s="356"/>
      <c r="CZ32" s="356"/>
      <c r="DA32" s="356"/>
      <c r="DB32" s="356"/>
      <c r="DC32" s="356"/>
      <c r="DD32" s="356"/>
      <c r="DE32" s="356"/>
      <c r="DF32" s="356"/>
      <c r="DG32" s="356"/>
      <c r="DH32" s="356"/>
      <c r="DI32" s="356"/>
      <c r="DJ32" s="356"/>
      <c r="DK32" s="356"/>
      <c r="DL32" s="356"/>
      <c r="DM32" s="356"/>
      <c r="DN32" s="356"/>
      <c r="DO32" s="356"/>
      <c r="DP32" s="356"/>
      <c r="DQ32" s="356"/>
      <c r="DR32" s="356"/>
      <c r="DS32" s="356"/>
      <c r="DT32" s="356"/>
      <c r="DU32" s="356"/>
      <c r="DV32" s="356"/>
      <c r="DW32" s="356"/>
      <c r="DX32" s="356"/>
      <c r="DY32" s="356"/>
      <c r="DZ32" s="356"/>
      <c r="EA32" s="356"/>
      <c r="EB32" s="356"/>
      <c r="EC32" s="356"/>
      <c r="ED32" s="356"/>
      <c r="EE32" s="356"/>
      <c r="EF32" s="356"/>
      <c r="EG32" s="356"/>
      <c r="EH32" s="356"/>
      <c r="EI32" s="356"/>
      <c r="EJ32" s="356"/>
      <c r="EK32" s="356"/>
      <c r="EL32" s="356"/>
      <c r="EM32" s="356"/>
      <c r="EN32" s="356"/>
      <c r="EO32" s="356"/>
      <c r="EP32" s="356"/>
      <c r="EQ32" s="356"/>
      <c r="ER32" s="356"/>
      <c r="ES32" s="356"/>
      <c r="ET32" s="356"/>
      <c r="EU32" s="356"/>
      <c r="EV32" s="356"/>
      <c r="EW32" s="356"/>
      <c r="EX32" s="356"/>
      <c r="EY32" s="356"/>
      <c r="EZ32" s="356"/>
      <c r="FA32" s="356"/>
      <c r="FB32" s="356"/>
      <c r="FC32" s="356"/>
      <c r="FD32" s="356"/>
      <c r="FE32" s="356"/>
      <c r="FF32" s="356"/>
      <c r="FG32" s="356"/>
      <c r="FH32" s="356"/>
      <c r="FI32" s="356"/>
      <c r="FJ32" s="356"/>
      <c r="FK32" s="356"/>
      <c r="FL32" s="356"/>
      <c r="FM32" s="356"/>
      <c r="FN32" s="356"/>
      <c r="FO32" s="356"/>
      <c r="FP32" s="356"/>
      <c r="FQ32" s="356"/>
      <c r="FR32" s="356"/>
      <c r="FS32" s="356"/>
      <c r="FT32" s="356"/>
      <c r="FU32" s="356"/>
      <c r="FV32" s="356"/>
      <c r="FW32" s="356"/>
      <c r="FX32" s="356"/>
      <c r="FY32" s="356"/>
      <c r="FZ32" s="356"/>
      <c r="GA32" s="356"/>
      <c r="GB32" s="356"/>
      <c r="GC32" s="356"/>
      <c r="GD32" s="356"/>
      <c r="GE32" s="356"/>
      <c r="GF32" s="356"/>
      <c r="GG32" s="356"/>
      <c r="GH32" s="356"/>
      <c r="GI32" s="356"/>
      <c r="GJ32" s="356"/>
      <c r="GK32" s="356"/>
      <c r="GL32" s="356"/>
      <c r="GM32" s="356"/>
      <c r="GN32" s="356"/>
      <c r="GO32" s="356"/>
      <c r="GP32" s="356"/>
      <c r="GQ32" s="356"/>
      <c r="GR32" s="356"/>
      <c r="GS32" s="356"/>
      <c r="GT32" s="356"/>
      <c r="GU32" s="356"/>
      <c r="GV32" s="356"/>
      <c r="GW32" s="356"/>
      <c r="GX32" s="356"/>
      <c r="GY32" s="356"/>
      <c r="GZ32" s="356"/>
      <c r="HA32" s="356"/>
      <c r="HB32" s="356"/>
      <c r="HC32" s="356"/>
      <c r="HD32" s="356"/>
      <c r="HE32" s="356"/>
      <c r="HF32" s="356"/>
      <c r="HG32" s="356"/>
      <c r="HH32" s="356"/>
      <c r="HI32" s="356"/>
      <c r="HJ32" s="356"/>
      <c r="HK32" s="356"/>
      <c r="HL32" s="356"/>
      <c r="HM32" s="356"/>
      <c r="HN32" s="356"/>
      <c r="HO32" s="356"/>
      <c r="HP32" s="356"/>
      <c r="HQ32" s="356"/>
      <c r="HR32" s="356"/>
      <c r="HS32" s="356"/>
      <c r="HT32" s="356"/>
      <c r="HU32" s="356"/>
      <c r="HV32" s="356"/>
      <c r="HW32" s="356"/>
      <c r="HX32" s="356"/>
      <c r="HY32" s="356"/>
      <c r="HZ32" s="356"/>
      <c r="IA32" s="356"/>
      <c r="IB32" s="356"/>
      <c r="IC32" s="356"/>
      <c r="ID32" s="356"/>
      <c r="IE32" s="356"/>
      <c r="IF32" s="356"/>
      <c r="IG32" s="356"/>
      <c r="IH32" s="356"/>
      <c r="II32" s="356"/>
      <c r="IJ32" s="356"/>
      <c r="IK32" s="356"/>
      <c r="IL32" s="356"/>
      <c r="IM32" s="356"/>
      <c r="IN32" s="356"/>
      <c r="IO32" s="356"/>
      <c r="IP32" s="356"/>
      <c r="IQ32" s="356"/>
      <c r="IR32" s="356"/>
      <c r="IS32" s="356"/>
      <c r="IT32" s="356"/>
      <c r="IU32" s="356"/>
      <c r="IV32" s="356"/>
      <c r="IW32" s="356"/>
      <c r="IX32" s="356"/>
      <c r="IY32" s="356"/>
      <c r="IZ32" s="356"/>
      <c r="JA32" s="356"/>
      <c r="JB32" s="356"/>
      <c r="JC32" s="356"/>
      <c r="JD32" s="356"/>
      <c r="JE32" s="356"/>
      <c r="JF32" s="356"/>
      <c r="JG32" s="356"/>
      <c r="JH32" s="356"/>
      <c r="JI32" s="356"/>
      <c r="JJ32" s="356"/>
      <c r="JK32" s="356"/>
      <c r="JL32" s="356"/>
      <c r="JM32" s="356"/>
      <c r="JN32" s="356"/>
      <c r="JO32" s="356"/>
      <c r="JP32" s="356"/>
      <c r="JQ32" s="356"/>
      <c r="JR32" s="356"/>
      <c r="JS32" s="356"/>
      <c r="JT32" s="356"/>
      <c r="JU32" s="356"/>
      <c r="JV32" s="356"/>
      <c r="JW32" s="356"/>
      <c r="JX32" s="356"/>
      <c r="JY32" s="356"/>
      <c r="JZ32" s="356"/>
      <c r="KA32" s="356"/>
      <c r="KB32" s="356"/>
      <c r="KC32" s="356"/>
      <c r="KD32" s="356"/>
      <c r="KE32" s="356"/>
      <c r="KF32" s="356"/>
      <c r="KG32" s="356"/>
      <c r="KH32" s="356"/>
      <c r="KI32" s="356"/>
      <c r="KJ32" s="356"/>
      <c r="KK32" s="356"/>
      <c r="KL32" s="356"/>
      <c r="KM32" s="356"/>
      <c r="KN32" s="356"/>
      <c r="KO32" s="356"/>
      <c r="KP32" s="356"/>
      <c r="KQ32" s="356"/>
      <c r="KR32" s="356"/>
      <c r="KS32" s="356"/>
      <c r="KT32" s="356"/>
      <c r="KU32" s="356"/>
      <c r="KV32" s="356"/>
      <c r="KW32" s="356"/>
      <c r="KX32" s="356"/>
      <c r="KY32" s="356"/>
      <c r="KZ32" s="356"/>
      <c r="LA32" s="356"/>
      <c r="LB32" s="356"/>
      <c r="LC32" s="356"/>
      <c r="LD32" s="356"/>
      <c r="LE32" s="356"/>
      <c r="LF32" s="356"/>
      <c r="LG32" s="356"/>
      <c r="LH32" s="356"/>
      <c r="LI32" s="356"/>
      <c r="LJ32" s="356"/>
      <c r="LK32" s="356"/>
      <c r="LL32" s="356"/>
      <c r="LM32" s="356"/>
      <c r="LN32" s="356"/>
      <c r="LO32" s="356"/>
      <c r="LP32" s="356"/>
      <c r="LQ32" s="356"/>
      <c r="LR32" s="356"/>
      <c r="LS32" s="356"/>
      <c r="LT32" s="356"/>
      <c r="LU32" s="356"/>
      <c r="LV32" s="356"/>
      <c r="LW32" s="356"/>
      <c r="LX32" s="356"/>
      <c r="LY32" s="356"/>
      <c r="LZ32" s="356"/>
      <c r="MA32" s="356"/>
      <c r="MB32" s="356"/>
      <c r="MC32" s="356"/>
      <c r="MD32" s="356"/>
      <c r="ME32" s="356"/>
      <c r="MF32" s="356"/>
      <c r="MG32" s="356"/>
      <c r="MH32" s="356"/>
      <c r="MI32" s="356"/>
      <c r="MJ32" s="356"/>
      <c r="MK32" s="356"/>
      <c r="ML32" s="356"/>
      <c r="MM32" s="356"/>
      <c r="MN32" s="356"/>
      <c r="MO32" s="356"/>
      <c r="MP32" s="356"/>
      <c r="MQ32" s="356"/>
      <c r="MR32" s="356"/>
      <c r="MS32" s="356"/>
      <c r="MT32" s="356"/>
      <c r="MU32" s="356"/>
      <c r="MV32" s="356"/>
      <c r="MW32" s="356"/>
      <c r="MX32" s="356"/>
      <c r="MY32" s="356"/>
      <c r="MZ32" s="356"/>
      <c r="NA32" s="356"/>
      <c r="NB32" s="356"/>
      <c r="NC32" s="356"/>
      <c r="ND32" s="356"/>
      <c r="NE32" s="356"/>
      <c r="NF32" s="356"/>
      <c r="NG32" s="356"/>
      <c r="NH32" s="356"/>
      <c r="NI32" s="356"/>
      <c r="NJ32" s="356"/>
      <c r="NK32" s="356"/>
      <c r="NL32" s="356"/>
      <c r="NM32" s="356"/>
      <c r="NN32" s="356"/>
      <c r="NO32" s="356"/>
      <c r="NP32" s="356"/>
      <c r="NQ32" s="356"/>
      <c r="NR32" s="356"/>
      <c r="NS32" s="356"/>
      <c r="NT32" s="356"/>
      <c r="NU32" s="356"/>
      <c r="NV32" s="356"/>
      <c r="NW32" s="356"/>
      <c r="NX32" s="356"/>
      <c r="NY32" s="356"/>
      <c r="NZ32" s="356"/>
      <c r="OA32" s="356"/>
      <c r="OB32" s="356"/>
      <c r="OC32" s="356"/>
      <c r="OD32" s="356"/>
      <c r="OE32" s="356"/>
      <c r="OF32" s="356"/>
      <c r="OG32" s="356"/>
      <c r="OH32" s="356"/>
      <c r="OI32" s="356"/>
      <c r="OJ32" s="356"/>
      <c r="OK32" s="356"/>
      <c r="OL32" s="356"/>
      <c r="OM32" s="356"/>
      <c r="ON32" s="356"/>
      <c r="OO32" s="356"/>
      <c r="OP32" s="356"/>
      <c r="OQ32" s="356"/>
      <c r="OR32" s="356"/>
      <c r="OS32" s="356"/>
      <c r="OT32" s="356"/>
      <c r="OU32" s="356"/>
      <c r="OV32" s="356"/>
      <c r="OW32" s="356"/>
      <c r="OX32" s="356"/>
      <c r="OY32" s="356"/>
      <c r="OZ32" s="356"/>
      <c r="PA32" s="356"/>
      <c r="PB32" s="356"/>
      <c r="PC32" s="356"/>
      <c r="PD32" s="356"/>
      <c r="PE32" s="356"/>
      <c r="PF32" s="356"/>
      <c r="PG32" s="356"/>
      <c r="PH32" s="356"/>
      <c r="PI32" s="356"/>
      <c r="PJ32" s="356"/>
      <c r="PK32" s="356"/>
      <c r="PL32" s="356"/>
      <c r="PM32" s="356"/>
      <c r="PN32" s="356"/>
      <c r="PO32" s="356"/>
      <c r="PP32" s="356"/>
      <c r="PQ32" s="356"/>
      <c r="PR32" s="356"/>
      <c r="PS32" s="356"/>
      <c r="PT32" s="356"/>
      <c r="PU32" s="356"/>
      <c r="PV32" s="356"/>
      <c r="PW32" s="356"/>
      <c r="PX32" s="356"/>
      <c r="PY32" s="356"/>
      <c r="PZ32" s="356"/>
      <c r="QA32" s="356"/>
      <c r="QB32" s="356"/>
      <c r="QC32" s="356"/>
      <c r="QD32" s="356"/>
      <c r="QE32" s="356"/>
      <c r="QF32" s="356"/>
      <c r="QG32" s="356"/>
      <c r="QH32" s="356"/>
      <c r="QI32" s="356"/>
      <c r="QJ32" s="356"/>
      <c r="QK32" s="356"/>
      <c r="QL32" s="356"/>
      <c r="QM32" s="356"/>
      <c r="QN32" s="356"/>
      <c r="QO32" s="356"/>
      <c r="QP32" s="356"/>
      <c r="QQ32" s="356"/>
      <c r="QR32" s="356"/>
      <c r="QS32" s="356"/>
      <c r="QT32" s="356"/>
      <c r="QU32" s="356"/>
      <c r="QV32" s="356"/>
      <c r="QW32" s="356"/>
      <c r="QX32" s="356"/>
      <c r="QY32" s="356"/>
      <c r="QZ32" s="356"/>
      <c r="RA32" s="356"/>
      <c r="RB32" s="356"/>
      <c r="RC32" s="356"/>
      <c r="RD32" s="356"/>
      <c r="RE32" s="356"/>
      <c r="RF32" s="356"/>
      <c r="RG32" s="356"/>
      <c r="RH32" s="356"/>
      <c r="RI32" s="356"/>
      <c r="RJ32" s="356"/>
      <c r="RK32" s="356"/>
      <c r="RL32" s="356"/>
      <c r="RM32" s="356"/>
      <c r="RN32" s="356"/>
      <c r="RO32" s="356"/>
      <c r="RP32" s="356"/>
      <c r="RQ32" s="356"/>
      <c r="RR32" s="356"/>
      <c r="RS32" s="356"/>
      <c r="RT32" s="356"/>
      <c r="RU32" s="356"/>
      <c r="RV32" s="356"/>
      <c r="RW32" s="356"/>
      <c r="RX32" s="356"/>
      <c r="RY32" s="356"/>
      <c r="RZ32" s="356"/>
      <c r="SA32" s="356"/>
      <c r="SB32" s="356"/>
      <c r="SC32" s="356"/>
      <c r="SD32" s="356"/>
      <c r="SE32" s="356"/>
      <c r="SF32" s="356"/>
      <c r="SG32" s="356"/>
      <c r="SH32" s="356"/>
      <c r="SI32" s="356"/>
      <c r="SJ32" s="356"/>
      <c r="SK32" s="356"/>
      <c r="SL32" s="356"/>
      <c r="SM32" s="356"/>
      <c r="SN32" s="356"/>
      <c r="SO32" s="356"/>
      <c r="SP32" s="356"/>
      <c r="SQ32" s="356"/>
      <c r="SR32" s="356"/>
      <c r="SS32" s="356"/>
      <c r="ST32" s="356"/>
      <c r="SU32" s="356"/>
      <c r="SV32" s="356"/>
      <c r="SW32" s="356"/>
      <c r="SX32" s="356"/>
      <c r="SY32" s="356"/>
      <c r="SZ32" s="356"/>
      <c r="TA32" s="356"/>
      <c r="TB32" s="356"/>
      <c r="TC32" s="356"/>
      <c r="TD32" s="356"/>
      <c r="TE32" s="356"/>
      <c r="TF32" s="356"/>
      <c r="TG32" s="356"/>
      <c r="TH32" s="356"/>
      <c r="TI32" s="356"/>
      <c r="TJ32" s="356"/>
      <c r="TK32" s="356"/>
      <c r="TL32" s="356"/>
      <c r="TM32" s="356"/>
      <c r="TN32" s="356"/>
      <c r="TO32" s="356"/>
      <c r="TP32" s="356"/>
      <c r="TQ32" s="356"/>
      <c r="TR32" s="356"/>
      <c r="TS32" s="356"/>
      <c r="TT32" s="356"/>
      <c r="TU32" s="356"/>
      <c r="TV32" s="356"/>
      <c r="TW32" s="356"/>
      <c r="TX32" s="356"/>
      <c r="TY32" s="356"/>
      <c r="TZ32" s="356"/>
      <c r="UA32" s="356"/>
      <c r="UB32" s="356"/>
      <c r="UC32" s="356"/>
      <c r="UD32" s="356"/>
      <c r="UE32" s="356"/>
      <c r="UF32" s="356"/>
      <c r="UG32" s="356"/>
      <c r="UH32" s="356"/>
      <c r="UI32" s="356"/>
      <c r="UJ32" s="356"/>
      <c r="UK32" s="356"/>
      <c r="UL32" s="356"/>
      <c r="UM32" s="356"/>
      <c r="UN32" s="356"/>
      <c r="UO32" s="356"/>
      <c r="UP32" s="356"/>
      <c r="UQ32" s="356"/>
      <c r="UR32" s="356"/>
      <c r="US32" s="356"/>
      <c r="UT32" s="356"/>
      <c r="UU32" s="356"/>
      <c r="UV32" s="356"/>
      <c r="UW32" s="356"/>
      <c r="UX32" s="356"/>
      <c r="UY32" s="356"/>
      <c r="UZ32" s="356"/>
      <c r="VA32" s="356"/>
      <c r="VB32" s="356"/>
      <c r="VC32" s="356"/>
      <c r="VD32" s="356"/>
      <c r="VE32" s="356"/>
      <c r="VF32" s="356"/>
      <c r="VG32" s="356"/>
      <c r="VH32" s="356"/>
      <c r="VI32" s="356"/>
      <c r="VJ32" s="356"/>
      <c r="VK32" s="356"/>
      <c r="VL32" s="356"/>
      <c r="VM32" s="356"/>
      <c r="VN32" s="356"/>
      <c r="VO32" s="356"/>
      <c r="VP32" s="356"/>
      <c r="VQ32" s="356"/>
      <c r="VR32" s="356"/>
      <c r="VS32" s="356"/>
      <c r="VT32" s="356"/>
      <c r="VU32" s="356"/>
      <c r="VV32" s="356"/>
      <c r="VW32" s="356"/>
      <c r="VX32" s="356"/>
      <c r="VY32" s="356"/>
      <c r="VZ32" s="356"/>
      <c r="WA32" s="356"/>
      <c r="WB32" s="356"/>
      <c r="WC32" s="356"/>
      <c r="WD32" s="356"/>
      <c r="WE32" s="356"/>
      <c r="WF32" s="356"/>
      <c r="WG32" s="356"/>
      <c r="WH32" s="356"/>
      <c r="WI32" s="356"/>
      <c r="WJ32" s="356"/>
      <c r="WK32" s="356"/>
      <c r="WL32" s="356"/>
      <c r="WM32" s="356"/>
      <c r="WN32" s="356"/>
      <c r="WO32" s="356"/>
      <c r="WP32" s="356"/>
      <c r="WQ32" s="356"/>
      <c r="WR32" s="356"/>
      <c r="WS32" s="356"/>
      <c r="WT32" s="356"/>
      <c r="WU32" s="356"/>
      <c r="WV32" s="356"/>
      <c r="WW32" s="356"/>
      <c r="WX32" s="356"/>
      <c r="WY32" s="356"/>
      <c r="WZ32" s="356"/>
      <c r="XA32" s="356"/>
      <c r="XB32" s="356"/>
      <c r="XC32" s="356"/>
      <c r="XD32" s="356"/>
      <c r="XE32" s="356"/>
      <c r="XF32" s="356"/>
      <c r="XG32" s="356"/>
      <c r="XH32" s="356"/>
      <c r="XI32" s="356"/>
      <c r="XJ32" s="356"/>
      <c r="XK32" s="356"/>
      <c r="XL32" s="356"/>
      <c r="XM32" s="356"/>
      <c r="XN32" s="356"/>
      <c r="XO32" s="356"/>
      <c r="XP32" s="356"/>
      <c r="XQ32" s="356"/>
      <c r="XR32" s="356"/>
      <c r="XS32" s="356"/>
      <c r="XT32" s="356"/>
      <c r="XU32" s="356"/>
      <c r="XV32" s="356"/>
      <c r="XW32" s="356"/>
      <c r="XX32" s="356"/>
      <c r="XY32" s="356"/>
      <c r="XZ32" s="356"/>
      <c r="YA32" s="356"/>
      <c r="YB32" s="356"/>
      <c r="YC32" s="356"/>
      <c r="YD32" s="356"/>
      <c r="YE32" s="356"/>
      <c r="YF32" s="356"/>
      <c r="YG32" s="356"/>
      <c r="YH32" s="356"/>
      <c r="YI32" s="356"/>
      <c r="YJ32" s="356"/>
      <c r="YK32" s="356"/>
      <c r="YL32" s="356"/>
      <c r="YM32" s="356"/>
      <c r="YN32" s="356"/>
      <c r="YO32" s="356"/>
      <c r="YP32" s="356"/>
      <c r="YQ32" s="356"/>
      <c r="YR32" s="356"/>
      <c r="YS32" s="356"/>
      <c r="YT32" s="356"/>
      <c r="YU32" s="356"/>
      <c r="YV32" s="356"/>
      <c r="YW32" s="356"/>
      <c r="YX32" s="356"/>
      <c r="YY32" s="356"/>
      <c r="YZ32" s="356"/>
      <c r="ZA32" s="356"/>
      <c r="ZB32" s="356"/>
      <c r="ZC32" s="356"/>
      <c r="ZD32" s="356"/>
      <c r="ZE32" s="356"/>
      <c r="ZF32" s="356"/>
      <c r="ZG32" s="356"/>
      <c r="ZH32" s="356"/>
      <c r="ZI32" s="356"/>
      <c r="ZJ32" s="356"/>
      <c r="ZK32" s="356"/>
      <c r="ZL32" s="356"/>
      <c r="ZM32" s="356"/>
      <c r="ZN32" s="356"/>
      <c r="ZO32" s="356"/>
      <c r="ZP32" s="356"/>
      <c r="ZQ32" s="356"/>
      <c r="ZR32" s="356"/>
      <c r="ZS32" s="356"/>
      <c r="ZT32" s="356"/>
      <c r="ZU32" s="356"/>
      <c r="ZV32" s="356"/>
      <c r="ZW32" s="356"/>
      <c r="ZX32" s="356"/>
      <c r="ZY32" s="356"/>
      <c r="ZZ32" s="356"/>
      <c r="AAA32" s="356"/>
      <c r="AAB32" s="356"/>
      <c r="AAC32" s="356"/>
      <c r="AAD32" s="356"/>
      <c r="AAE32" s="356"/>
      <c r="AAF32" s="356"/>
      <c r="AAG32" s="356"/>
      <c r="AAH32" s="356"/>
      <c r="AAI32" s="356"/>
      <c r="AAJ32" s="356"/>
      <c r="AAK32" s="356"/>
      <c r="AAL32" s="356"/>
      <c r="AAM32" s="356"/>
      <c r="AAN32" s="356"/>
      <c r="AAO32" s="356"/>
      <c r="AAP32" s="356"/>
      <c r="AAQ32" s="356"/>
      <c r="AAR32" s="356"/>
      <c r="AAS32" s="356"/>
      <c r="AAT32" s="356"/>
      <c r="AAU32" s="356"/>
      <c r="AAV32" s="356"/>
      <c r="AAW32" s="356"/>
      <c r="AAX32" s="356"/>
      <c r="AAY32" s="356"/>
      <c r="AAZ32" s="356"/>
      <c r="ABA32" s="356"/>
      <c r="ABB32" s="356"/>
      <c r="ABC32" s="356"/>
      <c r="ABD32" s="356"/>
      <c r="ABE32" s="356"/>
      <c r="ABF32" s="356"/>
      <c r="ABG32" s="356"/>
      <c r="ABH32" s="356"/>
      <c r="ABI32" s="356"/>
      <c r="ABJ32" s="356"/>
      <c r="ABK32" s="356"/>
      <c r="ABL32" s="356"/>
      <c r="ABM32" s="356"/>
      <c r="ABN32" s="356"/>
      <c r="ABO32" s="356"/>
      <c r="ABP32" s="356"/>
      <c r="ABQ32" s="356"/>
      <c r="ABR32" s="356"/>
      <c r="ABS32" s="356"/>
      <c r="ABT32" s="356"/>
      <c r="ABU32" s="356"/>
      <c r="ABV32" s="356"/>
      <c r="ABW32" s="356"/>
      <c r="ABX32" s="356"/>
      <c r="ABY32" s="356"/>
      <c r="ABZ32" s="356"/>
      <c r="ACA32" s="356"/>
      <c r="ACB32" s="356"/>
      <c r="ACC32" s="356"/>
      <c r="ACD32" s="356"/>
      <c r="ACE32" s="356"/>
      <c r="ACF32" s="356"/>
      <c r="ACG32" s="356"/>
      <c r="ACH32" s="356"/>
      <c r="ACI32" s="356"/>
      <c r="ACJ32" s="356"/>
      <c r="ACK32" s="356"/>
      <c r="ACL32" s="356"/>
      <c r="ACM32" s="356"/>
      <c r="ACN32" s="356"/>
      <c r="ACO32" s="356"/>
      <c r="ACP32" s="356"/>
      <c r="ACQ32" s="356"/>
      <c r="ACR32" s="356"/>
      <c r="ACS32" s="356"/>
      <c r="ACT32" s="356"/>
      <c r="ACU32" s="356"/>
      <c r="ACV32" s="356"/>
      <c r="ACW32" s="356"/>
      <c r="ACX32" s="356"/>
      <c r="ACY32" s="356"/>
      <c r="ACZ32" s="356"/>
      <c r="ADA32" s="356"/>
      <c r="ADB32" s="356"/>
      <c r="ADC32" s="356"/>
      <c r="ADD32" s="356"/>
      <c r="ADE32" s="356"/>
      <c r="ADF32" s="356"/>
      <c r="ADG32" s="356"/>
      <c r="ADH32" s="356"/>
      <c r="ADI32" s="356"/>
      <c r="ADJ32" s="356"/>
      <c r="ADK32" s="356"/>
      <c r="ADL32" s="356"/>
      <c r="ADM32" s="356"/>
      <c r="ADN32" s="356"/>
      <c r="ADO32" s="356"/>
      <c r="ADP32" s="356"/>
      <c r="ADQ32" s="356"/>
      <c r="ADR32" s="356"/>
      <c r="ADS32" s="356"/>
      <c r="ADT32" s="356"/>
      <c r="ADU32" s="356"/>
      <c r="ADV32" s="356"/>
      <c r="ADW32" s="356"/>
      <c r="ADX32" s="356"/>
      <c r="ADY32" s="356"/>
      <c r="ADZ32" s="356"/>
      <c r="AEA32" s="356"/>
      <c r="AEB32" s="356"/>
      <c r="AEC32" s="356"/>
      <c r="AED32" s="356"/>
      <c r="AEE32" s="356"/>
      <c r="AEF32" s="356"/>
      <c r="AEG32" s="356"/>
      <c r="AEH32" s="356"/>
      <c r="AEI32" s="356"/>
      <c r="AEJ32" s="356"/>
      <c r="AEK32" s="356"/>
      <c r="AEL32" s="356"/>
      <c r="AEM32" s="356"/>
      <c r="AEN32" s="356"/>
      <c r="AEO32" s="356"/>
      <c r="AEP32" s="356"/>
      <c r="AEQ32" s="356"/>
      <c r="AER32" s="356"/>
      <c r="AES32" s="356"/>
      <c r="AET32" s="356"/>
      <c r="AEU32" s="356"/>
      <c r="AEV32" s="356"/>
      <c r="AEW32" s="356"/>
      <c r="AEX32" s="356"/>
      <c r="AEY32" s="356"/>
      <c r="AEZ32" s="356"/>
      <c r="AFA32" s="356"/>
      <c r="AFB32" s="356"/>
      <c r="AFC32" s="356"/>
      <c r="AFD32" s="356"/>
      <c r="AFE32" s="356"/>
      <c r="AFF32" s="356"/>
      <c r="AFG32" s="356"/>
      <c r="AFH32" s="356"/>
      <c r="AFI32" s="356"/>
      <c r="AFJ32" s="356"/>
      <c r="AFK32" s="356"/>
      <c r="AFL32" s="356"/>
      <c r="AFM32" s="356"/>
      <c r="AFN32" s="356"/>
      <c r="AFO32" s="356"/>
      <c r="AFP32" s="356"/>
      <c r="AFQ32" s="356"/>
      <c r="AFR32" s="356"/>
      <c r="AFS32" s="356"/>
      <c r="AFT32" s="356"/>
      <c r="AFU32" s="356"/>
      <c r="AFV32" s="356"/>
      <c r="AFW32" s="356"/>
      <c r="AFX32" s="356"/>
      <c r="AFY32" s="356"/>
      <c r="AFZ32" s="356"/>
      <c r="AGA32" s="356"/>
      <c r="AGB32" s="356"/>
      <c r="AGC32" s="356"/>
      <c r="AGD32" s="356"/>
      <c r="AGE32" s="356"/>
      <c r="AGF32" s="356"/>
      <c r="AGG32" s="356"/>
      <c r="AGH32" s="356"/>
      <c r="AGI32" s="356"/>
      <c r="AGJ32" s="356"/>
      <c r="AGK32" s="356"/>
      <c r="AGL32" s="356"/>
      <c r="AGM32" s="356"/>
      <c r="AGN32" s="356"/>
      <c r="AGO32" s="356"/>
      <c r="AGP32" s="356"/>
      <c r="AGQ32" s="356"/>
      <c r="AGR32" s="356"/>
      <c r="AGS32" s="356"/>
      <c r="AGT32" s="356"/>
      <c r="AGU32" s="356"/>
      <c r="AGV32" s="356"/>
      <c r="AGW32" s="356"/>
      <c r="AGX32" s="356"/>
      <c r="AGY32" s="356"/>
      <c r="AGZ32" s="356"/>
      <c r="AHA32" s="356"/>
      <c r="AHB32" s="356"/>
      <c r="AHC32" s="356"/>
      <c r="AHD32" s="356"/>
      <c r="AHE32" s="356"/>
      <c r="AHF32" s="356"/>
      <c r="AHG32" s="356"/>
      <c r="AHH32" s="356"/>
      <c r="AHI32" s="356"/>
      <c r="AHJ32" s="356"/>
      <c r="AHK32" s="356"/>
      <c r="AHL32" s="356"/>
      <c r="AHM32" s="356"/>
      <c r="AHN32" s="356"/>
      <c r="AHO32" s="356"/>
      <c r="AHP32" s="356"/>
      <c r="AHQ32" s="356"/>
      <c r="AHR32" s="356"/>
      <c r="AHS32" s="356"/>
      <c r="AHT32" s="356"/>
      <c r="AHU32" s="356"/>
      <c r="AHV32" s="356"/>
      <c r="AHW32" s="356"/>
      <c r="AHX32" s="356"/>
      <c r="AHY32" s="356"/>
      <c r="AHZ32" s="356"/>
      <c r="AIA32" s="356"/>
      <c r="AIB32" s="356"/>
      <c r="AIC32" s="356"/>
      <c r="AID32" s="356"/>
      <c r="AIE32" s="356"/>
      <c r="AIF32" s="356"/>
      <c r="AIG32" s="356"/>
      <c r="AIH32" s="356"/>
      <c r="AII32" s="356"/>
      <c r="AIJ32" s="356"/>
      <c r="AIK32" s="356"/>
      <c r="AIL32" s="356"/>
      <c r="AIM32" s="356"/>
      <c r="AIN32" s="356"/>
      <c r="AIO32" s="356"/>
      <c r="AIP32" s="356"/>
      <c r="AIQ32" s="356"/>
      <c r="AIR32" s="356"/>
      <c r="AIS32" s="356"/>
      <c r="AIT32" s="356"/>
      <c r="AIU32" s="356"/>
      <c r="AIV32" s="356"/>
      <c r="AIW32" s="356"/>
      <c r="AIX32" s="356"/>
      <c r="AIY32" s="356"/>
      <c r="AIZ32" s="356"/>
      <c r="AJA32" s="356"/>
      <c r="AJB32" s="356"/>
      <c r="AJC32" s="356"/>
      <c r="AJD32" s="356"/>
      <c r="AJE32" s="356"/>
      <c r="AJF32" s="356"/>
      <c r="AJG32" s="356"/>
      <c r="AJH32" s="356"/>
      <c r="AJI32" s="356"/>
      <c r="AJJ32" s="356"/>
      <c r="AJK32" s="356"/>
      <c r="AJL32" s="356"/>
      <c r="AJM32" s="356"/>
      <c r="AJN32" s="356"/>
      <c r="AJO32" s="356"/>
      <c r="AJP32" s="356"/>
      <c r="AJQ32" s="356"/>
      <c r="AJR32" s="356"/>
      <c r="AJS32" s="356"/>
      <c r="AJT32" s="356"/>
      <c r="AJU32" s="356"/>
      <c r="AJV32" s="356"/>
      <c r="AJW32" s="356"/>
      <c r="AJX32" s="356"/>
      <c r="AJY32" s="356"/>
      <c r="AJZ32" s="356"/>
      <c r="AKA32" s="356"/>
      <c r="AKB32" s="356"/>
      <c r="AKC32" s="356"/>
      <c r="AKD32" s="356"/>
      <c r="AKE32" s="356"/>
      <c r="AKF32" s="356"/>
      <c r="AKG32" s="356"/>
      <c r="AKH32" s="356"/>
      <c r="AKI32" s="356"/>
      <c r="AKJ32" s="356"/>
      <c r="AKK32" s="356"/>
      <c r="AKL32" s="356"/>
      <c r="AKM32" s="356"/>
      <c r="AKN32" s="356"/>
      <c r="AKO32" s="356"/>
      <c r="AKP32" s="356"/>
      <c r="AKQ32" s="356"/>
      <c r="AKR32" s="356"/>
      <c r="AKS32" s="356"/>
      <c r="AKT32" s="356"/>
      <c r="AKU32" s="356"/>
      <c r="AKV32" s="356"/>
      <c r="AKW32" s="356"/>
      <c r="AKX32" s="356"/>
      <c r="AKY32" s="356"/>
      <c r="AKZ32" s="356"/>
      <c r="ALA32" s="356"/>
      <c r="ALB32" s="356"/>
      <c r="ALC32" s="356"/>
      <c r="ALD32" s="356"/>
      <c r="ALE32" s="356"/>
      <c r="ALF32" s="356"/>
      <c r="ALG32" s="356"/>
      <c r="ALH32" s="356"/>
      <c r="ALI32" s="356"/>
      <c r="ALJ32" s="356"/>
      <c r="ALK32" s="356"/>
      <c r="ALL32" s="356"/>
      <c r="ALM32" s="356"/>
      <c r="ALN32" s="356"/>
      <c r="ALO32" s="356"/>
      <c r="ALP32" s="356"/>
      <c r="ALQ32" s="356"/>
      <c r="ALR32" s="356"/>
      <c r="ALS32" s="356"/>
      <c r="ALT32" s="356"/>
      <c r="ALU32" s="356"/>
      <c r="ALV32" s="356"/>
      <c r="ALW32" s="356"/>
      <c r="ALX32" s="356"/>
      <c r="ALY32" s="356"/>
      <c r="ALZ32" s="356"/>
      <c r="AMA32" s="356"/>
      <c r="AMB32" s="356"/>
    </row>
    <row r="33" spans="1:1016" s="95" customFormat="1" ht="15.75">
      <c r="A33" s="347" t="s">
        <v>84</v>
      </c>
      <c r="B33" s="348"/>
      <c r="C33" s="635"/>
      <c r="D33" s="635"/>
      <c r="E33" s="635"/>
      <c r="F33" s="635"/>
      <c r="G33" s="635"/>
      <c r="H33" s="636"/>
      <c r="I33" s="354"/>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6"/>
      <c r="BF33" s="356"/>
      <c r="BG33" s="356"/>
      <c r="BH33" s="356"/>
      <c r="BI33" s="356"/>
      <c r="BJ33" s="356"/>
      <c r="BK33" s="356"/>
      <c r="BL33" s="356"/>
      <c r="BM33" s="356"/>
      <c r="BN33" s="356"/>
      <c r="BO33" s="356"/>
      <c r="BP33" s="356"/>
      <c r="BQ33" s="356"/>
      <c r="BR33" s="356"/>
      <c r="BS33" s="356"/>
      <c r="BT33" s="356"/>
      <c r="BU33" s="356"/>
      <c r="BV33" s="356"/>
      <c r="BW33" s="356"/>
      <c r="BX33" s="356"/>
      <c r="BY33" s="356"/>
      <c r="BZ33" s="356"/>
      <c r="CA33" s="356"/>
      <c r="CB33" s="356"/>
      <c r="CC33" s="356"/>
      <c r="CD33" s="356"/>
      <c r="CE33" s="356"/>
      <c r="CF33" s="356"/>
      <c r="CG33" s="356"/>
      <c r="CH33" s="356"/>
      <c r="CI33" s="356"/>
      <c r="CJ33" s="356"/>
      <c r="CK33" s="356"/>
      <c r="CL33" s="356"/>
      <c r="CM33" s="356"/>
      <c r="CN33" s="356"/>
      <c r="CO33" s="356"/>
      <c r="CP33" s="356"/>
      <c r="CQ33" s="356"/>
      <c r="CR33" s="356"/>
      <c r="CS33" s="356"/>
      <c r="CT33" s="356"/>
      <c r="CU33" s="356"/>
      <c r="CV33" s="356"/>
      <c r="CW33" s="356"/>
      <c r="CX33" s="356"/>
      <c r="CY33" s="356"/>
      <c r="CZ33" s="356"/>
      <c r="DA33" s="356"/>
      <c r="DB33" s="356"/>
      <c r="DC33" s="356"/>
      <c r="DD33" s="356"/>
      <c r="DE33" s="356"/>
      <c r="DF33" s="356"/>
      <c r="DG33" s="356"/>
      <c r="DH33" s="356"/>
      <c r="DI33" s="356"/>
      <c r="DJ33" s="356"/>
      <c r="DK33" s="356"/>
      <c r="DL33" s="356"/>
      <c r="DM33" s="356"/>
      <c r="DN33" s="356"/>
      <c r="DO33" s="356"/>
      <c r="DP33" s="356"/>
      <c r="DQ33" s="356"/>
      <c r="DR33" s="356"/>
      <c r="DS33" s="356"/>
      <c r="DT33" s="356"/>
      <c r="DU33" s="356"/>
      <c r="DV33" s="356"/>
      <c r="DW33" s="356"/>
      <c r="DX33" s="356"/>
      <c r="DY33" s="356"/>
      <c r="DZ33" s="356"/>
      <c r="EA33" s="356"/>
      <c r="EB33" s="356"/>
      <c r="EC33" s="356"/>
      <c r="ED33" s="356"/>
      <c r="EE33" s="356"/>
      <c r="EF33" s="356"/>
      <c r="EG33" s="356"/>
      <c r="EH33" s="356"/>
      <c r="EI33" s="356"/>
      <c r="EJ33" s="356"/>
      <c r="EK33" s="356"/>
      <c r="EL33" s="356"/>
      <c r="EM33" s="356"/>
      <c r="EN33" s="356"/>
      <c r="EO33" s="356"/>
      <c r="EP33" s="356"/>
      <c r="EQ33" s="356"/>
      <c r="ER33" s="356"/>
      <c r="ES33" s="356"/>
      <c r="ET33" s="356"/>
      <c r="EU33" s="356"/>
      <c r="EV33" s="356"/>
      <c r="EW33" s="356"/>
      <c r="EX33" s="356"/>
      <c r="EY33" s="356"/>
      <c r="EZ33" s="356"/>
      <c r="FA33" s="356"/>
      <c r="FB33" s="356"/>
      <c r="FC33" s="356"/>
      <c r="FD33" s="356"/>
      <c r="FE33" s="356"/>
      <c r="FF33" s="356"/>
      <c r="FG33" s="356"/>
      <c r="FH33" s="356"/>
      <c r="FI33" s="356"/>
      <c r="FJ33" s="356"/>
      <c r="FK33" s="356"/>
      <c r="FL33" s="356"/>
      <c r="FM33" s="356"/>
      <c r="FN33" s="356"/>
      <c r="FO33" s="356"/>
      <c r="FP33" s="356"/>
      <c r="FQ33" s="356"/>
      <c r="FR33" s="356"/>
      <c r="FS33" s="356"/>
      <c r="FT33" s="356"/>
      <c r="FU33" s="356"/>
      <c r="FV33" s="356"/>
      <c r="FW33" s="356"/>
      <c r="FX33" s="356"/>
      <c r="FY33" s="356"/>
      <c r="FZ33" s="356"/>
      <c r="GA33" s="356"/>
      <c r="GB33" s="356"/>
      <c r="GC33" s="356"/>
      <c r="GD33" s="356"/>
      <c r="GE33" s="356"/>
      <c r="GF33" s="356"/>
      <c r="GG33" s="356"/>
      <c r="GH33" s="356"/>
      <c r="GI33" s="356"/>
      <c r="GJ33" s="356"/>
      <c r="GK33" s="356"/>
      <c r="GL33" s="356"/>
      <c r="GM33" s="356"/>
      <c r="GN33" s="356"/>
      <c r="GO33" s="356"/>
      <c r="GP33" s="356"/>
      <c r="GQ33" s="356"/>
      <c r="GR33" s="356"/>
      <c r="GS33" s="356"/>
      <c r="GT33" s="356"/>
      <c r="GU33" s="356"/>
      <c r="GV33" s="356"/>
      <c r="GW33" s="356"/>
      <c r="GX33" s="356"/>
      <c r="GY33" s="356"/>
      <c r="GZ33" s="356"/>
      <c r="HA33" s="356"/>
      <c r="HB33" s="356"/>
      <c r="HC33" s="356"/>
      <c r="HD33" s="356"/>
      <c r="HE33" s="356"/>
      <c r="HF33" s="356"/>
      <c r="HG33" s="356"/>
      <c r="HH33" s="356"/>
      <c r="HI33" s="356"/>
      <c r="HJ33" s="356"/>
      <c r="HK33" s="356"/>
      <c r="HL33" s="356"/>
      <c r="HM33" s="356"/>
      <c r="HN33" s="356"/>
      <c r="HO33" s="356"/>
      <c r="HP33" s="356"/>
      <c r="HQ33" s="356"/>
      <c r="HR33" s="356"/>
      <c r="HS33" s="356"/>
      <c r="HT33" s="356"/>
      <c r="HU33" s="356"/>
      <c r="HV33" s="356"/>
      <c r="HW33" s="356"/>
      <c r="HX33" s="356"/>
      <c r="HY33" s="356"/>
      <c r="HZ33" s="356"/>
      <c r="IA33" s="356"/>
      <c r="IB33" s="356"/>
      <c r="IC33" s="356"/>
      <c r="ID33" s="356"/>
      <c r="IE33" s="356"/>
      <c r="IF33" s="356"/>
      <c r="IG33" s="356"/>
      <c r="IH33" s="356"/>
      <c r="II33" s="356"/>
      <c r="IJ33" s="356"/>
      <c r="IK33" s="356"/>
      <c r="IL33" s="356"/>
      <c r="IM33" s="356"/>
      <c r="IN33" s="356"/>
      <c r="IO33" s="356"/>
      <c r="IP33" s="356"/>
      <c r="IQ33" s="356"/>
      <c r="IR33" s="356"/>
      <c r="IS33" s="356"/>
      <c r="IT33" s="356"/>
      <c r="IU33" s="356"/>
      <c r="IV33" s="356"/>
      <c r="IW33" s="356"/>
      <c r="IX33" s="356"/>
      <c r="IY33" s="356"/>
      <c r="IZ33" s="356"/>
      <c r="JA33" s="356"/>
      <c r="JB33" s="356"/>
      <c r="JC33" s="356"/>
      <c r="JD33" s="356"/>
      <c r="JE33" s="356"/>
      <c r="JF33" s="356"/>
      <c r="JG33" s="356"/>
      <c r="JH33" s="356"/>
      <c r="JI33" s="356"/>
      <c r="JJ33" s="356"/>
      <c r="JK33" s="356"/>
      <c r="JL33" s="356"/>
      <c r="JM33" s="356"/>
      <c r="JN33" s="356"/>
      <c r="JO33" s="356"/>
      <c r="JP33" s="356"/>
      <c r="JQ33" s="356"/>
      <c r="JR33" s="356"/>
      <c r="JS33" s="356"/>
      <c r="JT33" s="356"/>
      <c r="JU33" s="356"/>
      <c r="JV33" s="356"/>
      <c r="JW33" s="356"/>
      <c r="JX33" s="356"/>
      <c r="JY33" s="356"/>
      <c r="JZ33" s="356"/>
      <c r="KA33" s="356"/>
      <c r="KB33" s="356"/>
      <c r="KC33" s="356"/>
      <c r="KD33" s="356"/>
      <c r="KE33" s="356"/>
      <c r="KF33" s="356"/>
      <c r="KG33" s="356"/>
      <c r="KH33" s="356"/>
      <c r="KI33" s="356"/>
      <c r="KJ33" s="356"/>
      <c r="KK33" s="356"/>
      <c r="KL33" s="356"/>
      <c r="KM33" s="356"/>
      <c r="KN33" s="356"/>
      <c r="KO33" s="356"/>
      <c r="KP33" s="356"/>
      <c r="KQ33" s="356"/>
      <c r="KR33" s="356"/>
      <c r="KS33" s="356"/>
      <c r="KT33" s="356"/>
      <c r="KU33" s="356"/>
      <c r="KV33" s="356"/>
      <c r="KW33" s="356"/>
      <c r="KX33" s="356"/>
      <c r="KY33" s="356"/>
      <c r="KZ33" s="356"/>
      <c r="LA33" s="356"/>
      <c r="LB33" s="356"/>
      <c r="LC33" s="356"/>
      <c r="LD33" s="356"/>
      <c r="LE33" s="356"/>
      <c r="LF33" s="356"/>
      <c r="LG33" s="356"/>
      <c r="LH33" s="356"/>
      <c r="LI33" s="356"/>
      <c r="LJ33" s="356"/>
      <c r="LK33" s="356"/>
      <c r="LL33" s="356"/>
      <c r="LM33" s="356"/>
      <c r="LN33" s="356"/>
      <c r="LO33" s="356"/>
      <c r="LP33" s="356"/>
      <c r="LQ33" s="356"/>
      <c r="LR33" s="356"/>
      <c r="LS33" s="356"/>
      <c r="LT33" s="356"/>
      <c r="LU33" s="356"/>
      <c r="LV33" s="356"/>
      <c r="LW33" s="356"/>
      <c r="LX33" s="356"/>
      <c r="LY33" s="356"/>
      <c r="LZ33" s="356"/>
      <c r="MA33" s="356"/>
      <c r="MB33" s="356"/>
      <c r="MC33" s="356"/>
      <c r="MD33" s="356"/>
      <c r="ME33" s="356"/>
      <c r="MF33" s="356"/>
      <c r="MG33" s="356"/>
      <c r="MH33" s="356"/>
      <c r="MI33" s="356"/>
      <c r="MJ33" s="356"/>
      <c r="MK33" s="356"/>
      <c r="ML33" s="356"/>
      <c r="MM33" s="356"/>
      <c r="MN33" s="356"/>
      <c r="MO33" s="356"/>
      <c r="MP33" s="356"/>
      <c r="MQ33" s="356"/>
      <c r="MR33" s="356"/>
      <c r="MS33" s="356"/>
      <c r="MT33" s="356"/>
      <c r="MU33" s="356"/>
      <c r="MV33" s="356"/>
      <c r="MW33" s="356"/>
      <c r="MX33" s="356"/>
      <c r="MY33" s="356"/>
      <c r="MZ33" s="356"/>
      <c r="NA33" s="356"/>
      <c r="NB33" s="356"/>
      <c r="NC33" s="356"/>
      <c r="ND33" s="356"/>
      <c r="NE33" s="356"/>
      <c r="NF33" s="356"/>
      <c r="NG33" s="356"/>
      <c r="NH33" s="356"/>
      <c r="NI33" s="356"/>
      <c r="NJ33" s="356"/>
      <c r="NK33" s="356"/>
      <c r="NL33" s="356"/>
      <c r="NM33" s="356"/>
      <c r="NN33" s="356"/>
      <c r="NO33" s="356"/>
      <c r="NP33" s="356"/>
      <c r="NQ33" s="356"/>
      <c r="NR33" s="356"/>
      <c r="NS33" s="356"/>
      <c r="NT33" s="356"/>
      <c r="NU33" s="356"/>
      <c r="NV33" s="356"/>
      <c r="NW33" s="356"/>
      <c r="NX33" s="356"/>
      <c r="NY33" s="356"/>
      <c r="NZ33" s="356"/>
      <c r="OA33" s="356"/>
      <c r="OB33" s="356"/>
      <c r="OC33" s="356"/>
      <c r="OD33" s="356"/>
      <c r="OE33" s="356"/>
      <c r="OF33" s="356"/>
      <c r="OG33" s="356"/>
      <c r="OH33" s="356"/>
      <c r="OI33" s="356"/>
      <c r="OJ33" s="356"/>
      <c r="OK33" s="356"/>
      <c r="OL33" s="356"/>
      <c r="OM33" s="356"/>
      <c r="ON33" s="356"/>
      <c r="OO33" s="356"/>
      <c r="OP33" s="356"/>
      <c r="OQ33" s="356"/>
      <c r="OR33" s="356"/>
      <c r="OS33" s="356"/>
      <c r="OT33" s="356"/>
      <c r="OU33" s="356"/>
      <c r="OV33" s="356"/>
      <c r="OW33" s="356"/>
      <c r="OX33" s="356"/>
      <c r="OY33" s="356"/>
      <c r="OZ33" s="356"/>
      <c r="PA33" s="356"/>
      <c r="PB33" s="356"/>
      <c r="PC33" s="356"/>
      <c r="PD33" s="356"/>
      <c r="PE33" s="356"/>
      <c r="PF33" s="356"/>
      <c r="PG33" s="356"/>
      <c r="PH33" s="356"/>
      <c r="PI33" s="356"/>
      <c r="PJ33" s="356"/>
      <c r="PK33" s="356"/>
      <c r="PL33" s="356"/>
      <c r="PM33" s="356"/>
      <c r="PN33" s="356"/>
      <c r="PO33" s="356"/>
      <c r="PP33" s="356"/>
      <c r="PQ33" s="356"/>
      <c r="PR33" s="356"/>
      <c r="PS33" s="356"/>
      <c r="PT33" s="356"/>
      <c r="PU33" s="356"/>
      <c r="PV33" s="356"/>
      <c r="PW33" s="356"/>
      <c r="PX33" s="356"/>
      <c r="PY33" s="356"/>
      <c r="PZ33" s="356"/>
      <c r="QA33" s="356"/>
      <c r="QB33" s="356"/>
      <c r="QC33" s="356"/>
      <c r="QD33" s="356"/>
      <c r="QE33" s="356"/>
      <c r="QF33" s="356"/>
      <c r="QG33" s="356"/>
      <c r="QH33" s="356"/>
      <c r="QI33" s="356"/>
      <c r="QJ33" s="356"/>
      <c r="QK33" s="356"/>
      <c r="QL33" s="356"/>
      <c r="QM33" s="356"/>
      <c r="QN33" s="356"/>
      <c r="QO33" s="356"/>
      <c r="QP33" s="356"/>
      <c r="QQ33" s="356"/>
      <c r="QR33" s="356"/>
      <c r="QS33" s="356"/>
      <c r="QT33" s="356"/>
      <c r="QU33" s="356"/>
      <c r="QV33" s="356"/>
      <c r="QW33" s="356"/>
      <c r="QX33" s="356"/>
      <c r="QY33" s="356"/>
      <c r="QZ33" s="356"/>
      <c r="RA33" s="356"/>
      <c r="RB33" s="356"/>
      <c r="RC33" s="356"/>
      <c r="RD33" s="356"/>
      <c r="RE33" s="356"/>
      <c r="RF33" s="356"/>
      <c r="RG33" s="356"/>
      <c r="RH33" s="356"/>
      <c r="RI33" s="356"/>
      <c r="RJ33" s="356"/>
      <c r="RK33" s="356"/>
      <c r="RL33" s="356"/>
      <c r="RM33" s="356"/>
      <c r="RN33" s="356"/>
      <c r="RO33" s="356"/>
      <c r="RP33" s="356"/>
      <c r="RQ33" s="356"/>
      <c r="RR33" s="356"/>
      <c r="RS33" s="356"/>
      <c r="RT33" s="356"/>
      <c r="RU33" s="356"/>
      <c r="RV33" s="356"/>
      <c r="RW33" s="356"/>
      <c r="RX33" s="356"/>
      <c r="RY33" s="356"/>
      <c r="RZ33" s="356"/>
      <c r="SA33" s="356"/>
      <c r="SB33" s="356"/>
      <c r="SC33" s="356"/>
      <c r="SD33" s="356"/>
      <c r="SE33" s="356"/>
      <c r="SF33" s="356"/>
      <c r="SG33" s="356"/>
      <c r="SH33" s="356"/>
      <c r="SI33" s="356"/>
      <c r="SJ33" s="356"/>
      <c r="SK33" s="356"/>
      <c r="SL33" s="356"/>
      <c r="SM33" s="356"/>
      <c r="SN33" s="356"/>
      <c r="SO33" s="356"/>
      <c r="SP33" s="356"/>
      <c r="SQ33" s="356"/>
      <c r="SR33" s="356"/>
      <c r="SS33" s="356"/>
      <c r="ST33" s="356"/>
      <c r="SU33" s="356"/>
      <c r="SV33" s="356"/>
      <c r="SW33" s="356"/>
      <c r="SX33" s="356"/>
      <c r="SY33" s="356"/>
      <c r="SZ33" s="356"/>
      <c r="TA33" s="356"/>
      <c r="TB33" s="356"/>
      <c r="TC33" s="356"/>
      <c r="TD33" s="356"/>
      <c r="TE33" s="356"/>
      <c r="TF33" s="356"/>
      <c r="TG33" s="356"/>
      <c r="TH33" s="356"/>
      <c r="TI33" s="356"/>
      <c r="TJ33" s="356"/>
      <c r="TK33" s="356"/>
      <c r="TL33" s="356"/>
      <c r="TM33" s="356"/>
      <c r="TN33" s="356"/>
      <c r="TO33" s="356"/>
      <c r="TP33" s="356"/>
      <c r="TQ33" s="356"/>
      <c r="TR33" s="356"/>
      <c r="TS33" s="356"/>
      <c r="TT33" s="356"/>
      <c r="TU33" s="356"/>
      <c r="TV33" s="356"/>
      <c r="TW33" s="356"/>
      <c r="TX33" s="356"/>
      <c r="TY33" s="356"/>
      <c r="TZ33" s="356"/>
      <c r="UA33" s="356"/>
      <c r="UB33" s="356"/>
      <c r="UC33" s="356"/>
      <c r="UD33" s="356"/>
      <c r="UE33" s="356"/>
      <c r="UF33" s="356"/>
      <c r="UG33" s="356"/>
      <c r="UH33" s="356"/>
      <c r="UI33" s="356"/>
      <c r="UJ33" s="356"/>
      <c r="UK33" s="356"/>
      <c r="UL33" s="356"/>
      <c r="UM33" s="356"/>
      <c r="UN33" s="356"/>
      <c r="UO33" s="356"/>
      <c r="UP33" s="356"/>
      <c r="UQ33" s="356"/>
      <c r="UR33" s="356"/>
      <c r="US33" s="356"/>
      <c r="UT33" s="356"/>
      <c r="UU33" s="356"/>
      <c r="UV33" s="356"/>
      <c r="UW33" s="356"/>
      <c r="UX33" s="356"/>
      <c r="UY33" s="356"/>
      <c r="UZ33" s="356"/>
      <c r="VA33" s="356"/>
      <c r="VB33" s="356"/>
      <c r="VC33" s="356"/>
      <c r="VD33" s="356"/>
      <c r="VE33" s="356"/>
      <c r="VF33" s="356"/>
      <c r="VG33" s="356"/>
      <c r="VH33" s="356"/>
      <c r="VI33" s="356"/>
      <c r="VJ33" s="356"/>
      <c r="VK33" s="356"/>
      <c r="VL33" s="356"/>
      <c r="VM33" s="356"/>
      <c r="VN33" s="356"/>
      <c r="VO33" s="356"/>
      <c r="VP33" s="356"/>
      <c r="VQ33" s="356"/>
      <c r="VR33" s="356"/>
      <c r="VS33" s="356"/>
      <c r="VT33" s="356"/>
      <c r="VU33" s="356"/>
      <c r="VV33" s="356"/>
      <c r="VW33" s="356"/>
      <c r="VX33" s="356"/>
      <c r="VY33" s="356"/>
      <c r="VZ33" s="356"/>
      <c r="WA33" s="356"/>
      <c r="WB33" s="356"/>
      <c r="WC33" s="356"/>
      <c r="WD33" s="356"/>
      <c r="WE33" s="356"/>
      <c r="WF33" s="356"/>
      <c r="WG33" s="356"/>
      <c r="WH33" s="356"/>
      <c r="WI33" s="356"/>
      <c r="WJ33" s="356"/>
      <c r="WK33" s="356"/>
      <c r="WL33" s="356"/>
      <c r="WM33" s="356"/>
      <c r="WN33" s="356"/>
      <c r="WO33" s="356"/>
      <c r="WP33" s="356"/>
      <c r="WQ33" s="356"/>
      <c r="WR33" s="356"/>
      <c r="WS33" s="356"/>
      <c r="WT33" s="356"/>
      <c r="WU33" s="356"/>
      <c r="WV33" s="356"/>
      <c r="WW33" s="356"/>
      <c r="WX33" s="356"/>
      <c r="WY33" s="356"/>
      <c r="WZ33" s="356"/>
      <c r="XA33" s="356"/>
      <c r="XB33" s="356"/>
      <c r="XC33" s="356"/>
      <c r="XD33" s="356"/>
      <c r="XE33" s="356"/>
      <c r="XF33" s="356"/>
      <c r="XG33" s="356"/>
      <c r="XH33" s="356"/>
      <c r="XI33" s="356"/>
      <c r="XJ33" s="356"/>
      <c r="XK33" s="356"/>
      <c r="XL33" s="356"/>
      <c r="XM33" s="356"/>
      <c r="XN33" s="356"/>
      <c r="XO33" s="356"/>
      <c r="XP33" s="356"/>
      <c r="XQ33" s="356"/>
      <c r="XR33" s="356"/>
      <c r="XS33" s="356"/>
      <c r="XT33" s="356"/>
      <c r="XU33" s="356"/>
      <c r="XV33" s="356"/>
      <c r="XW33" s="356"/>
      <c r="XX33" s="356"/>
      <c r="XY33" s="356"/>
      <c r="XZ33" s="356"/>
      <c r="YA33" s="356"/>
      <c r="YB33" s="356"/>
      <c r="YC33" s="356"/>
      <c r="YD33" s="356"/>
      <c r="YE33" s="356"/>
      <c r="YF33" s="356"/>
      <c r="YG33" s="356"/>
      <c r="YH33" s="356"/>
      <c r="YI33" s="356"/>
      <c r="YJ33" s="356"/>
      <c r="YK33" s="356"/>
      <c r="YL33" s="356"/>
      <c r="YM33" s="356"/>
      <c r="YN33" s="356"/>
      <c r="YO33" s="356"/>
      <c r="YP33" s="356"/>
      <c r="YQ33" s="356"/>
      <c r="YR33" s="356"/>
      <c r="YS33" s="356"/>
      <c r="YT33" s="356"/>
      <c r="YU33" s="356"/>
      <c r="YV33" s="356"/>
      <c r="YW33" s="356"/>
      <c r="YX33" s="356"/>
      <c r="YY33" s="356"/>
      <c r="YZ33" s="356"/>
      <c r="ZA33" s="356"/>
      <c r="ZB33" s="356"/>
      <c r="ZC33" s="356"/>
      <c r="ZD33" s="356"/>
      <c r="ZE33" s="356"/>
      <c r="ZF33" s="356"/>
      <c r="ZG33" s="356"/>
      <c r="ZH33" s="356"/>
      <c r="ZI33" s="356"/>
      <c r="ZJ33" s="356"/>
      <c r="ZK33" s="356"/>
      <c r="ZL33" s="356"/>
      <c r="ZM33" s="356"/>
      <c r="ZN33" s="356"/>
      <c r="ZO33" s="356"/>
      <c r="ZP33" s="356"/>
      <c r="ZQ33" s="356"/>
      <c r="ZR33" s="356"/>
      <c r="ZS33" s="356"/>
      <c r="ZT33" s="356"/>
      <c r="ZU33" s="356"/>
      <c r="ZV33" s="356"/>
      <c r="ZW33" s="356"/>
      <c r="ZX33" s="356"/>
      <c r="ZY33" s="356"/>
      <c r="ZZ33" s="356"/>
      <c r="AAA33" s="356"/>
      <c r="AAB33" s="356"/>
      <c r="AAC33" s="356"/>
      <c r="AAD33" s="356"/>
      <c r="AAE33" s="356"/>
      <c r="AAF33" s="356"/>
      <c r="AAG33" s="356"/>
      <c r="AAH33" s="356"/>
      <c r="AAI33" s="356"/>
      <c r="AAJ33" s="356"/>
      <c r="AAK33" s="356"/>
      <c r="AAL33" s="356"/>
      <c r="AAM33" s="356"/>
      <c r="AAN33" s="356"/>
      <c r="AAO33" s="356"/>
      <c r="AAP33" s="356"/>
      <c r="AAQ33" s="356"/>
      <c r="AAR33" s="356"/>
      <c r="AAS33" s="356"/>
      <c r="AAT33" s="356"/>
      <c r="AAU33" s="356"/>
      <c r="AAV33" s="356"/>
      <c r="AAW33" s="356"/>
      <c r="AAX33" s="356"/>
      <c r="AAY33" s="356"/>
      <c r="AAZ33" s="356"/>
      <c r="ABA33" s="356"/>
      <c r="ABB33" s="356"/>
      <c r="ABC33" s="356"/>
      <c r="ABD33" s="356"/>
      <c r="ABE33" s="356"/>
      <c r="ABF33" s="356"/>
      <c r="ABG33" s="356"/>
      <c r="ABH33" s="356"/>
      <c r="ABI33" s="356"/>
      <c r="ABJ33" s="356"/>
      <c r="ABK33" s="356"/>
      <c r="ABL33" s="356"/>
      <c r="ABM33" s="356"/>
      <c r="ABN33" s="356"/>
      <c r="ABO33" s="356"/>
      <c r="ABP33" s="356"/>
      <c r="ABQ33" s="356"/>
      <c r="ABR33" s="356"/>
      <c r="ABS33" s="356"/>
      <c r="ABT33" s="356"/>
      <c r="ABU33" s="356"/>
      <c r="ABV33" s="356"/>
      <c r="ABW33" s="356"/>
      <c r="ABX33" s="356"/>
      <c r="ABY33" s="356"/>
      <c r="ABZ33" s="356"/>
      <c r="ACA33" s="356"/>
      <c r="ACB33" s="356"/>
      <c r="ACC33" s="356"/>
      <c r="ACD33" s="356"/>
      <c r="ACE33" s="356"/>
      <c r="ACF33" s="356"/>
      <c r="ACG33" s="356"/>
      <c r="ACH33" s="356"/>
      <c r="ACI33" s="356"/>
      <c r="ACJ33" s="356"/>
      <c r="ACK33" s="356"/>
      <c r="ACL33" s="356"/>
      <c r="ACM33" s="356"/>
      <c r="ACN33" s="356"/>
      <c r="ACO33" s="356"/>
      <c r="ACP33" s="356"/>
      <c r="ACQ33" s="356"/>
      <c r="ACR33" s="356"/>
      <c r="ACS33" s="356"/>
      <c r="ACT33" s="356"/>
      <c r="ACU33" s="356"/>
      <c r="ACV33" s="356"/>
      <c r="ACW33" s="356"/>
      <c r="ACX33" s="356"/>
      <c r="ACY33" s="356"/>
      <c r="ACZ33" s="356"/>
      <c r="ADA33" s="356"/>
      <c r="ADB33" s="356"/>
      <c r="ADC33" s="356"/>
      <c r="ADD33" s="356"/>
      <c r="ADE33" s="356"/>
      <c r="ADF33" s="356"/>
      <c r="ADG33" s="356"/>
      <c r="ADH33" s="356"/>
      <c r="ADI33" s="356"/>
      <c r="ADJ33" s="356"/>
      <c r="ADK33" s="356"/>
      <c r="ADL33" s="356"/>
      <c r="ADM33" s="356"/>
      <c r="ADN33" s="356"/>
      <c r="ADO33" s="356"/>
      <c r="ADP33" s="356"/>
      <c r="ADQ33" s="356"/>
      <c r="ADR33" s="356"/>
      <c r="ADS33" s="356"/>
      <c r="ADT33" s="356"/>
      <c r="ADU33" s="356"/>
      <c r="ADV33" s="356"/>
      <c r="ADW33" s="356"/>
      <c r="ADX33" s="356"/>
      <c r="ADY33" s="356"/>
      <c r="ADZ33" s="356"/>
      <c r="AEA33" s="356"/>
      <c r="AEB33" s="356"/>
      <c r="AEC33" s="356"/>
      <c r="AED33" s="356"/>
      <c r="AEE33" s="356"/>
      <c r="AEF33" s="356"/>
      <c r="AEG33" s="356"/>
      <c r="AEH33" s="356"/>
      <c r="AEI33" s="356"/>
      <c r="AEJ33" s="356"/>
      <c r="AEK33" s="356"/>
      <c r="AEL33" s="356"/>
      <c r="AEM33" s="356"/>
      <c r="AEN33" s="356"/>
      <c r="AEO33" s="356"/>
      <c r="AEP33" s="356"/>
      <c r="AEQ33" s="356"/>
      <c r="AER33" s="356"/>
      <c r="AES33" s="356"/>
      <c r="AET33" s="356"/>
      <c r="AEU33" s="356"/>
      <c r="AEV33" s="356"/>
      <c r="AEW33" s="356"/>
      <c r="AEX33" s="356"/>
      <c r="AEY33" s="356"/>
      <c r="AEZ33" s="356"/>
      <c r="AFA33" s="356"/>
      <c r="AFB33" s="356"/>
      <c r="AFC33" s="356"/>
      <c r="AFD33" s="356"/>
      <c r="AFE33" s="356"/>
      <c r="AFF33" s="356"/>
      <c r="AFG33" s="356"/>
      <c r="AFH33" s="356"/>
      <c r="AFI33" s="356"/>
      <c r="AFJ33" s="356"/>
      <c r="AFK33" s="356"/>
      <c r="AFL33" s="356"/>
      <c r="AFM33" s="356"/>
      <c r="AFN33" s="356"/>
      <c r="AFO33" s="356"/>
      <c r="AFP33" s="356"/>
      <c r="AFQ33" s="356"/>
      <c r="AFR33" s="356"/>
      <c r="AFS33" s="356"/>
      <c r="AFT33" s="356"/>
      <c r="AFU33" s="356"/>
      <c r="AFV33" s="356"/>
      <c r="AFW33" s="356"/>
      <c r="AFX33" s="356"/>
      <c r="AFY33" s="356"/>
      <c r="AFZ33" s="356"/>
      <c r="AGA33" s="356"/>
      <c r="AGB33" s="356"/>
      <c r="AGC33" s="356"/>
      <c r="AGD33" s="356"/>
      <c r="AGE33" s="356"/>
      <c r="AGF33" s="356"/>
      <c r="AGG33" s="356"/>
      <c r="AGH33" s="356"/>
      <c r="AGI33" s="356"/>
      <c r="AGJ33" s="356"/>
      <c r="AGK33" s="356"/>
      <c r="AGL33" s="356"/>
      <c r="AGM33" s="356"/>
      <c r="AGN33" s="356"/>
      <c r="AGO33" s="356"/>
      <c r="AGP33" s="356"/>
      <c r="AGQ33" s="356"/>
      <c r="AGR33" s="356"/>
      <c r="AGS33" s="356"/>
      <c r="AGT33" s="356"/>
      <c r="AGU33" s="356"/>
      <c r="AGV33" s="356"/>
      <c r="AGW33" s="356"/>
      <c r="AGX33" s="356"/>
      <c r="AGY33" s="356"/>
      <c r="AGZ33" s="356"/>
      <c r="AHA33" s="356"/>
      <c r="AHB33" s="356"/>
      <c r="AHC33" s="356"/>
      <c r="AHD33" s="356"/>
      <c r="AHE33" s="356"/>
      <c r="AHF33" s="356"/>
      <c r="AHG33" s="356"/>
      <c r="AHH33" s="356"/>
      <c r="AHI33" s="356"/>
      <c r="AHJ33" s="356"/>
      <c r="AHK33" s="356"/>
      <c r="AHL33" s="356"/>
      <c r="AHM33" s="356"/>
      <c r="AHN33" s="356"/>
      <c r="AHO33" s="356"/>
      <c r="AHP33" s="356"/>
      <c r="AHQ33" s="356"/>
      <c r="AHR33" s="356"/>
      <c r="AHS33" s="356"/>
      <c r="AHT33" s="356"/>
      <c r="AHU33" s="356"/>
      <c r="AHV33" s="356"/>
      <c r="AHW33" s="356"/>
      <c r="AHX33" s="356"/>
      <c r="AHY33" s="356"/>
      <c r="AHZ33" s="356"/>
      <c r="AIA33" s="356"/>
      <c r="AIB33" s="356"/>
      <c r="AIC33" s="356"/>
      <c r="AID33" s="356"/>
      <c r="AIE33" s="356"/>
      <c r="AIF33" s="356"/>
      <c r="AIG33" s="356"/>
      <c r="AIH33" s="356"/>
      <c r="AII33" s="356"/>
      <c r="AIJ33" s="356"/>
      <c r="AIK33" s="356"/>
      <c r="AIL33" s="356"/>
      <c r="AIM33" s="356"/>
      <c r="AIN33" s="356"/>
      <c r="AIO33" s="356"/>
      <c r="AIP33" s="356"/>
      <c r="AIQ33" s="356"/>
      <c r="AIR33" s="356"/>
      <c r="AIS33" s="356"/>
      <c r="AIT33" s="356"/>
      <c r="AIU33" s="356"/>
      <c r="AIV33" s="356"/>
      <c r="AIW33" s="356"/>
      <c r="AIX33" s="356"/>
      <c r="AIY33" s="356"/>
      <c r="AIZ33" s="356"/>
      <c r="AJA33" s="356"/>
      <c r="AJB33" s="356"/>
      <c r="AJC33" s="356"/>
      <c r="AJD33" s="356"/>
      <c r="AJE33" s="356"/>
      <c r="AJF33" s="356"/>
      <c r="AJG33" s="356"/>
      <c r="AJH33" s="356"/>
      <c r="AJI33" s="356"/>
      <c r="AJJ33" s="356"/>
      <c r="AJK33" s="356"/>
      <c r="AJL33" s="356"/>
      <c r="AJM33" s="356"/>
      <c r="AJN33" s="356"/>
      <c r="AJO33" s="356"/>
      <c r="AJP33" s="356"/>
      <c r="AJQ33" s="356"/>
      <c r="AJR33" s="356"/>
      <c r="AJS33" s="356"/>
      <c r="AJT33" s="356"/>
      <c r="AJU33" s="356"/>
      <c r="AJV33" s="356"/>
      <c r="AJW33" s="356"/>
      <c r="AJX33" s="356"/>
      <c r="AJY33" s="356"/>
      <c r="AJZ33" s="356"/>
      <c r="AKA33" s="356"/>
      <c r="AKB33" s="356"/>
      <c r="AKC33" s="356"/>
      <c r="AKD33" s="356"/>
      <c r="AKE33" s="356"/>
      <c r="AKF33" s="356"/>
      <c r="AKG33" s="356"/>
      <c r="AKH33" s="356"/>
      <c r="AKI33" s="356"/>
      <c r="AKJ33" s="356"/>
      <c r="AKK33" s="356"/>
      <c r="AKL33" s="356"/>
      <c r="AKM33" s="356"/>
      <c r="AKN33" s="356"/>
      <c r="AKO33" s="356"/>
      <c r="AKP33" s="356"/>
      <c r="AKQ33" s="356"/>
      <c r="AKR33" s="356"/>
      <c r="AKS33" s="356"/>
      <c r="AKT33" s="356"/>
      <c r="AKU33" s="356"/>
      <c r="AKV33" s="356"/>
      <c r="AKW33" s="356"/>
      <c r="AKX33" s="356"/>
      <c r="AKY33" s="356"/>
      <c r="AKZ33" s="356"/>
      <c r="ALA33" s="356"/>
      <c r="ALB33" s="356"/>
      <c r="ALC33" s="356"/>
      <c r="ALD33" s="356"/>
      <c r="ALE33" s="356"/>
      <c r="ALF33" s="356"/>
      <c r="ALG33" s="356"/>
      <c r="ALH33" s="356"/>
      <c r="ALI33" s="356"/>
      <c r="ALJ33" s="356"/>
      <c r="ALK33" s="356"/>
      <c r="ALL33" s="356"/>
      <c r="ALM33" s="356"/>
      <c r="ALN33" s="356"/>
      <c r="ALO33" s="356"/>
      <c r="ALP33" s="356"/>
      <c r="ALQ33" s="356"/>
      <c r="ALR33" s="356"/>
      <c r="ALS33" s="356"/>
      <c r="ALT33" s="356"/>
      <c r="ALU33" s="356"/>
      <c r="ALV33" s="356"/>
      <c r="ALW33" s="356"/>
      <c r="ALX33" s="356"/>
      <c r="ALY33" s="356"/>
      <c r="ALZ33" s="356"/>
      <c r="AMA33" s="356"/>
      <c r="AMB33" s="356"/>
    </row>
    <row r="34" spans="1:1016" s="95" customFormat="1" ht="15.75">
      <c r="A34" s="347">
        <v>10</v>
      </c>
      <c r="B34" s="348"/>
      <c r="C34" s="628"/>
      <c r="D34" s="628"/>
      <c r="E34" s="628"/>
      <c r="F34" s="628"/>
      <c r="G34" s="628"/>
      <c r="H34" s="636"/>
      <c r="I34" s="34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356"/>
      <c r="AU34" s="356"/>
      <c r="AV34" s="356"/>
      <c r="AW34" s="356"/>
      <c r="AX34" s="356"/>
      <c r="AY34" s="356"/>
      <c r="AZ34" s="356"/>
      <c r="BA34" s="356"/>
      <c r="BB34" s="356"/>
      <c r="BC34" s="356"/>
      <c r="BD34" s="356"/>
      <c r="BE34" s="356"/>
      <c r="BF34" s="356"/>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C34" s="356"/>
      <c r="CD34" s="356"/>
      <c r="CE34" s="356"/>
      <c r="CF34" s="356"/>
      <c r="CG34" s="356"/>
      <c r="CH34" s="356"/>
      <c r="CI34" s="356"/>
      <c r="CJ34" s="356"/>
      <c r="CK34" s="356"/>
      <c r="CL34" s="356"/>
      <c r="CM34" s="356"/>
      <c r="CN34" s="356"/>
      <c r="CO34" s="356"/>
      <c r="CP34" s="356"/>
      <c r="CQ34" s="356"/>
      <c r="CR34" s="356"/>
      <c r="CS34" s="356"/>
      <c r="CT34" s="356"/>
      <c r="CU34" s="356"/>
      <c r="CV34" s="356"/>
      <c r="CW34" s="356"/>
      <c r="CX34" s="356"/>
      <c r="CY34" s="356"/>
      <c r="CZ34" s="356"/>
      <c r="DA34" s="356"/>
      <c r="DB34" s="356"/>
      <c r="DC34" s="356"/>
      <c r="DD34" s="356"/>
      <c r="DE34" s="356"/>
      <c r="DF34" s="356"/>
      <c r="DG34" s="356"/>
      <c r="DH34" s="356"/>
      <c r="DI34" s="356"/>
      <c r="DJ34" s="356"/>
      <c r="DK34" s="356"/>
      <c r="DL34" s="356"/>
      <c r="DM34" s="356"/>
      <c r="DN34" s="356"/>
      <c r="DO34" s="356"/>
      <c r="DP34" s="356"/>
      <c r="DQ34" s="356"/>
      <c r="DR34" s="356"/>
      <c r="DS34" s="356"/>
      <c r="DT34" s="356"/>
      <c r="DU34" s="356"/>
      <c r="DV34" s="356"/>
      <c r="DW34" s="356"/>
      <c r="DX34" s="356"/>
      <c r="DY34" s="356"/>
      <c r="DZ34" s="356"/>
      <c r="EA34" s="356"/>
      <c r="EB34" s="356"/>
      <c r="EC34" s="356"/>
      <c r="ED34" s="356"/>
      <c r="EE34" s="356"/>
      <c r="EF34" s="356"/>
      <c r="EG34" s="356"/>
      <c r="EH34" s="356"/>
      <c r="EI34" s="356"/>
      <c r="EJ34" s="356"/>
      <c r="EK34" s="356"/>
      <c r="EL34" s="356"/>
      <c r="EM34" s="356"/>
      <c r="EN34" s="356"/>
      <c r="EO34" s="356"/>
      <c r="EP34" s="356"/>
      <c r="EQ34" s="356"/>
      <c r="ER34" s="356"/>
      <c r="ES34" s="356"/>
      <c r="ET34" s="356"/>
      <c r="EU34" s="356"/>
      <c r="EV34" s="356"/>
      <c r="EW34" s="356"/>
      <c r="EX34" s="356"/>
      <c r="EY34" s="356"/>
      <c r="EZ34" s="356"/>
      <c r="FA34" s="356"/>
      <c r="FB34" s="356"/>
      <c r="FC34" s="356"/>
      <c r="FD34" s="356"/>
      <c r="FE34" s="356"/>
      <c r="FF34" s="356"/>
      <c r="FG34" s="356"/>
      <c r="FH34" s="356"/>
      <c r="FI34" s="356"/>
      <c r="FJ34" s="356"/>
      <c r="FK34" s="356"/>
      <c r="FL34" s="356"/>
      <c r="FM34" s="356"/>
      <c r="FN34" s="356"/>
      <c r="FO34" s="356"/>
      <c r="FP34" s="356"/>
      <c r="FQ34" s="356"/>
      <c r="FR34" s="356"/>
      <c r="FS34" s="356"/>
      <c r="FT34" s="356"/>
      <c r="FU34" s="356"/>
      <c r="FV34" s="356"/>
      <c r="FW34" s="356"/>
      <c r="FX34" s="356"/>
      <c r="FY34" s="356"/>
      <c r="FZ34" s="356"/>
      <c r="GA34" s="356"/>
      <c r="GB34" s="356"/>
      <c r="GC34" s="356"/>
      <c r="GD34" s="356"/>
      <c r="GE34" s="356"/>
      <c r="GF34" s="356"/>
      <c r="GG34" s="356"/>
      <c r="GH34" s="356"/>
      <c r="GI34" s="356"/>
      <c r="GJ34" s="356"/>
      <c r="GK34" s="356"/>
      <c r="GL34" s="356"/>
      <c r="GM34" s="356"/>
      <c r="GN34" s="356"/>
      <c r="GO34" s="356"/>
      <c r="GP34" s="356"/>
      <c r="GQ34" s="356"/>
      <c r="GR34" s="356"/>
      <c r="GS34" s="356"/>
      <c r="GT34" s="356"/>
      <c r="GU34" s="356"/>
      <c r="GV34" s="356"/>
      <c r="GW34" s="356"/>
      <c r="GX34" s="356"/>
      <c r="GY34" s="356"/>
      <c r="GZ34" s="356"/>
      <c r="HA34" s="356"/>
      <c r="HB34" s="356"/>
      <c r="HC34" s="356"/>
      <c r="HD34" s="356"/>
      <c r="HE34" s="356"/>
      <c r="HF34" s="356"/>
      <c r="HG34" s="356"/>
      <c r="HH34" s="356"/>
      <c r="HI34" s="356"/>
      <c r="HJ34" s="356"/>
      <c r="HK34" s="356"/>
      <c r="HL34" s="356"/>
      <c r="HM34" s="356"/>
      <c r="HN34" s="356"/>
      <c r="HO34" s="356"/>
      <c r="HP34" s="356"/>
      <c r="HQ34" s="356"/>
      <c r="HR34" s="356"/>
      <c r="HS34" s="356"/>
      <c r="HT34" s="356"/>
      <c r="HU34" s="356"/>
      <c r="HV34" s="356"/>
      <c r="HW34" s="356"/>
      <c r="HX34" s="356"/>
      <c r="HY34" s="356"/>
      <c r="HZ34" s="356"/>
      <c r="IA34" s="356"/>
      <c r="IB34" s="356"/>
      <c r="IC34" s="356"/>
      <c r="ID34" s="356"/>
      <c r="IE34" s="356"/>
      <c r="IF34" s="356"/>
      <c r="IG34" s="356"/>
      <c r="IH34" s="356"/>
      <c r="II34" s="356"/>
      <c r="IJ34" s="356"/>
      <c r="IK34" s="356"/>
      <c r="IL34" s="356"/>
      <c r="IM34" s="356"/>
      <c r="IN34" s="356"/>
      <c r="IO34" s="356"/>
      <c r="IP34" s="356"/>
      <c r="IQ34" s="356"/>
      <c r="IR34" s="356"/>
      <c r="IS34" s="356"/>
      <c r="IT34" s="356"/>
      <c r="IU34" s="356"/>
      <c r="IV34" s="356"/>
      <c r="IW34" s="356"/>
      <c r="IX34" s="356"/>
      <c r="IY34" s="356"/>
      <c r="IZ34" s="356"/>
      <c r="JA34" s="356"/>
      <c r="JB34" s="356"/>
      <c r="JC34" s="356"/>
      <c r="JD34" s="356"/>
      <c r="JE34" s="356"/>
      <c r="JF34" s="356"/>
      <c r="JG34" s="356"/>
      <c r="JH34" s="356"/>
      <c r="JI34" s="356"/>
      <c r="JJ34" s="356"/>
      <c r="JK34" s="356"/>
      <c r="JL34" s="356"/>
      <c r="JM34" s="356"/>
      <c r="JN34" s="356"/>
      <c r="JO34" s="356"/>
      <c r="JP34" s="356"/>
      <c r="JQ34" s="356"/>
      <c r="JR34" s="356"/>
      <c r="JS34" s="356"/>
      <c r="JT34" s="356"/>
      <c r="JU34" s="356"/>
      <c r="JV34" s="356"/>
      <c r="JW34" s="356"/>
      <c r="JX34" s="356"/>
      <c r="JY34" s="356"/>
      <c r="JZ34" s="356"/>
      <c r="KA34" s="356"/>
      <c r="KB34" s="356"/>
      <c r="KC34" s="356"/>
      <c r="KD34" s="356"/>
      <c r="KE34" s="356"/>
      <c r="KF34" s="356"/>
      <c r="KG34" s="356"/>
      <c r="KH34" s="356"/>
      <c r="KI34" s="356"/>
      <c r="KJ34" s="356"/>
      <c r="KK34" s="356"/>
      <c r="KL34" s="356"/>
      <c r="KM34" s="356"/>
      <c r="KN34" s="356"/>
      <c r="KO34" s="356"/>
      <c r="KP34" s="356"/>
      <c r="KQ34" s="356"/>
      <c r="KR34" s="356"/>
      <c r="KS34" s="356"/>
      <c r="KT34" s="356"/>
      <c r="KU34" s="356"/>
      <c r="KV34" s="356"/>
      <c r="KW34" s="356"/>
      <c r="KX34" s="356"/>
      <c r="KY34" s="356"/>
      <c r="KZ34" s="356"/>
      <c r="LA34" s="356"/>
      <c r="LB34" s="356"/>
      <c r="LC34" s="356"/>
      <c r="LD34" s="356"/>
      <c r="LE34" s="356"/>
      <c r="LF34" s="356"/>
      <c r="LG34" s="356"/>
      <c r="LH34" s="356"/>
      <c r="LI34" s="356"/>
      <c r="LJ34" s="356"/>
      <c r="LK34" s="356"/>
      <c r="LL34" s="356"/>
      <c r="LM34" s="356"/>
      <c r="LN34" s="356"/>
      <c r="LO34" s="356"/>
      <c r="LP34" s="356"/>
      <c r="LQ34" s="356"/>
      <c r="LR34" s="356"/>
      <c r="LS34" s="356"/>
      <c r="LT34" s="356"/>
      <c r="LU34" s="356"/>
      <c r="LV34" s="356"/>
      <c r="LW34" s="356"/>
      <c r="LX34" s="356"/>
      <c r="LY34" s="356"/>
      <c r="LZ34" s="356"/>
      <c r="MA34" s="356"/>
      <c r="MB34" s="356"/>
      <c r="MC34" s="356"/>
      <c r="MD34" s="356"/>
      <c r="ME34" s="356"/>
      <c r="MF34" s="356"/>
      <c r="MG34" s="356"/>
      <c r="MH34" s="356"/>
      <c r="MI34" s="356"/>
      <c r="MJ34" s="356"/>
      <c r="MK34" s="356"/>
      <c r="ML34" s="356"/>
      <c r="MM34" s="356"/>
      <c r="MN34" s="356"/>
      <c r="MO34" s="356"/>
      <c r="MP34" s="356"/>
      <c r="MQ34" s="356"/>
      <c r="MR34" s="356"/>
      <c r="MS34" s="356"/>
      <c r="MT34" s="356"/>
      <c r="MU34" s="356"/>
      <c r="MV34" s="356"/>
      <c r="MW34" s="356"/>
      <c r="MX34" s="356"/>
      <c r="MY34" s="356"/>
      <c r="MZ34" s="356"/>
      <c r="NA34" s="356"/>
      <c r="NB34" s="356"/>
      <c r="NC34" s="356"/>
      <c r="ND34" s="356"/>
      <c r="NE34" s="356"/>
      <c r="NF34" s="356"/>
      <c r="NG34" s="356"/>
      <c r="NH34" s="356"/>
      <c r="NI34" s="356"/>
      <c r="NJ34" s="356"/>
      <c r="NK34" s="356"/>
      <c r="NL34" s="356"/>
      <c r="NM34" s="356"/>
      <c r="NN34" s="356"/>
      <c r="NO34" s="356"/>
      <c r="NP34" s="356"/>
      <c r="NQ34" s="356"/>
      <c r="NR34" s="356"/>
      <c r="NS34" s="356"/>
      <c r="NT34" s="356"/>
      <c r="NU34" s="356"/>
      <c r="NV34" s="356"/>
      <c r="NW34" s="356"/>
      <c r="NX34" s="356"/>
      <c r="NY34" s="356"/>
      <c r="NZ34" s="356"/>
      <c r="OA34" s="356"/>
      <c r="OB34" s="356"/>
      <c r="OC34" s="356"/>
      <c r="OD34" s="356"/>
      <c r="OE34" s="356"/>
      <c r="OF34" s="356"/>
      <c r="OG34" s="356"/>
      <c r="OH34" s="356"/>
      <c r="OI34" s="356"/>
      <c r="OJ34" s="356"/>
      <c r="OK34" s="356"/>
      <c r="OL34" s="356"/>
      <c r="OM34" s="356"/>
      <c r="ON34" s="356"/>
      <c r="OO34" s="356"/>
      <c r="OP34" s="356"/>
      <c r="OQ34" s="356"/>
      <c r="OR34" s="356"/>
      <c r="OS34" s="356"/>
      <c r="OT34" s="356"/>
      <c r="OU34" s="356"/>
      <c r="OV34" s="356"/>
      <c r="OW34" s="356"/>
      <c r="OX34" s="356"/>
      <c r="OY34" s="356"/>
      <c r="OZ34" s="356"/>
      <c r="PA34" s="356"/>
      <c r="PB34" s="356"/>
      <c r="PC34" s="356"/>
      <c r="PD34" s="356"/>
      <c r="PE34" s="356"/>
      <c r="PF34" s="356"/>
      <c r="PG34" s="356"/>
      <c r="PH34" s="356"/>
      <c r="PI34" s="356"/>
      <c r="PJ34" s="356"/>
      <c r="PK34" s="356"/>
      <c r="PL34" s="356"/>
      <c r="PM34" s="356"/>
      <c r="PN34" s="356"/>
      <c r="PO34" s="356"/>
      <c r="PP34" s="356"/>
      <c r="PQ34" s="356"/>
      <c r="PR34" s="356"/>
      <c r="PS34" s="356"/>
      <c r="PT34" s="356"/>
      <c r="PU34" s="356"/>
      <c r="PV34" s="356"/>
      <c r="PW34" s="356"/>
      <c r="PX34" s="356"/>
      <c r="PY34" s="356"/>
      <c r="PZ34" s="356"/>
      <c r="QA34" s="356"/>
      <c r="QB34" s="356"/>
      <c r="QC34" s="356"/>
      <c r="QD34" s="356"/>
      <c r="QE34" s="356"/>
      <c r="QF34" s="356"/>
      <c r="QG34" s="356"/>
      <c r="QH34" s="356"/>
      <c r="QI34" s="356"/>
      <c r="QJ34" s="356"/>
      <c r="QK34" s="356"/>
      <c r="QL34" s="356"/>
      <c r="QM34" s="356"/>
      <c r="QN34" s="356"/>
      <c r="QO34" s="356"/>
      <c r="QP34" s="356"/>
      <c r="QQ34" s="356"/>
      <c r="QR34" s="356"/>
      <c r="QS34" s="356"/>
      <c r="QT34" s="356"/>
      <c r="QU34" s="356"/>
      <c r="QV34" s="356"/>
      <c r="QW34" s="356"/>
      <c r="QX34" s="356"/>
      <c r="QY34" s="356"/>
      <c r="QZ34" s="356"/>
      <c r="RA34" s="356"/>
      <c r="RB34" s="356"/>
      <c r="RC34" s="356"/>
      <c r="RD34" s="356"/>
      <c r="RE34" s="356"/>
      <c r="RF34" s="356"/>
      <c r="RG34" s="356"/>
      <c r="RH34" s="356"/>
      <c r="RI34" s="356"/>
      <c r="RJ34" s="356"/>
      <c r="RK34" s="356"/>
      <c r="RL34" s="356"/>
      <c r="RM34" s="356"/>
      <c r="RN34" s="356"/>
      <c r="RO34" s="356"/>
      <c r="RP34" s="356"/>
      <c r="RQ34" s="356"/>
      <c r="RR34" s="356"/>
      <c r="RS34" s="356"/>
      <c r="RT34" s="356"/>
      <c r="RU34" s="356"/>
      <c r="RV34" s="356"/>
      <c r="RW34" s="356"/>
      <c r="RX34" s="356"/>
      <c r="RY34" s="356"/>
      <c r="RZ34" s="356"/>
      <c r="SA34" s="356"/>
      <c r="SB34" s="356"/>
      <c r="SC34" s="356"/>
      <c r="SD34" s="356"/>
      <c r="SE34" s="356"/>
      <c r="SF34" s="356"/>
      <c r="SG34" s="356"/>
      <c r="SH34" s="356"/>
      <c r="SI34" s="356"/>
      <c r="SJ34" s="356"/>
      <c r="SK34" s="356"/>
      <c r="SL34" s="356"/>
      <c r="SM34" s="356"/>
      <c r="SN34" s="356"/>
      <c r="SO34" s="356"/>
      <c r="SP34" s="356"/>
      <c r="SQ34" s="356"/>
      <c r="SR34" s="356"/>
      <c r="SS34" s="356"/>
      <c r="ST34" s="356"/>
      <c r="SU34" s="356"/>
      <c r="SV34" s="356"/>
      <c r="SW34" s="356"/>
      <c r="SX34" s="356"/>
      <c r="SY34" s="356"/>
      <c r="SZ34" s="356"/>
      <c r="TA34" s="356"/>
      <c r="TB34" s="356"/>
      <c r="TC34" s="356"/>
      <c r="TD34" s="356"/>
      <c r="TE34" s="356"/>
      <c r="TF34" s="356"/>
      <c r="TG34" s="356"/>
      <c r="TH34" s="356"/>
      <c r="TI34" s="356"/>
      <c r="TJ34" s="356"/>
      <c r="TK34" s="356"/>
      <c r="TL34" s="356"/>
      <c r="TM34" s="356"/>
      <c r="TN34" s="356"/>
      <c r="TO34" s="356"/>
      <c r="TP34" s="356"/>
      <c r="TQ34" s="356"/>
      <c r="TR34" s="356"/>
      <c r="TS34" s="356"/>
      <c r="TT34" s="356"/>
      <c r="TU34" s="356"/>
      <c r="TV34" s="356"/>
      <c r="TW34" s="356"/>
      <c r="TX34" s="356"/>
      <c r="TY34" s="356"/>
      <c r="TZ34" s="356"/>
      <c r="UA34" s="356"/>
      <c r="UB34" s="356"/>
      <c r="UC34" s="356"/>
      <c r="UD34" s="356"/>
      <c r="UE34" s="356"/>
      <c r="UF34" s="356"/>
      <c r="UG34" s="356"/>
      <c r="UH34" s="356"/>
      <c r="UI34" s="356"/>
      <c r="UJ34" s="356"/>
      <c r="UK34" s="356"/>
      <c r="UL34" s="356"/>
      <c r="UM34" s="356"/>
      <c r="UN34" s="356"/>
      <c r="UO34" s="356"/>
      <c r="UP34" s="356"/>
      <c r="UQ34" s="356"/>
      <c r="UR34" s="356"/>
      <c r="US34" s="356"/>
      <c r="UT34" s="356"/>
      <c r="UU34" s="356"/>
      <c r="UV34" s="356"/>
      <c r="UW34" s="356"/>
      <c r="UX34" s="356"/>
      <c r="UY34" s="356"/>
      <c r="UZ34" s="356"/>
      <c r="VA34" s="356"/>
      <c r="VB34" s="356"/>
      <c r="VC34" s="356"/>
      <c r="VD34" s="356"/>
      <c r="VE34" s="356"/>
      <c r="VF34" s="356"/>
      <c r="VG34" s="356"/>
      <c r="VH34" s="356"/>
      <c r="VI34" s="356"/>
      <c r="VJ34" s="356"/>
      <c r="VK34" s="356"/>
      <c r="VL34" s="356"/>
      <c r="VM34" s="356"/>
      <c r="VN34" s="356"/>
      <c r="VO34" s="356"/>
      <c r="VP34" s="356"/>
      <c r="VQ34" s="356"/>
      <c r="VR34" s="356"/>
      <c r="VS34" s="356"/>
      <c r="VT34" s="356"/>
      <c r="VU34" s="356"/>
      <c r="VV34" s="356"/>
      <c r="VW34" s="356"/>
      <c r="VX34" s="356"/>
      <c r="VY34" s="356"/>
      <c r="VZ34" s="356"/>
      <c r="WA34" s="356"/>
      <c r="WB34" s="356"/>
      <c r="WC34" s="356"/>
      <c r="WD34" s="356"/>
      <c r="WE34" s="356"/>
      <c r="WF34" s="356"/>
      <c r="WG34" s="356"/>
      <c r="WH34" s="356"/>
      <c r="WI34" s="356"/>
      <c r="WJ34" s="356"/>
      <c r="WK34" s="356"/>
      <c r="WL34" s="356"/>
      <c r="WM34" s="356"/>
      <c r="WN34" s="356"/>
      <c r="WO34" s="356"/>
      <c r="WP34" s="356"/>
      <c r="WQ34" s="356"/>
      <c r="WR34" s="356"/>
      <c r="WS34" s="356"/>
      <c r="WT34" s="356"/>
      <c r="WU34" s="356"/>
      <c r="WV34" s="356"/>
      <c r="WW34" s="356"/>
      <c r="WX34" s="356"/>
      <c r="WY34" s="356"/>
      <c r="WZ34" s="356"/>
      <c r="XA34" s="356"/>
      <c r="XB34" s="356"/>
      <c r="XC34" s="356"/>
      <c r="XD34" s="356"/>
      <c r="XE34" s="356"/>
      <c r="XF34" s="356"/>
      <c r="XG34" s="356"/>
      <c r="XH34" s="356"/>
      <c r="XI34" s="356"/>
      <c r="XJ34" s="356"/>
      <c r="XK34" s="356"/>
      <c r="XL34" s="356"/>
      <c r="XM34" s="356"/>
      <c r="XN34" s="356"/>
      <c r="XO34" s="356"/>
      <c r="XP34" s="356"/>
      <c r="XQ34" s="356"/>
      <c r="XR34" s="356"/>
      <c r="XS34" s="356"/>
      <c r="XT34" s="356"/>
      <c r="XU34" s="356"/>
      <c r="XV34" s="356"/>
      <c r="XW34" s="356"/>
      <c r="XX34" s="356"/>
      <c r="XY34" s="356"/>
      <c r="XZ34" s="356"/>
      <c r="YA34" s="356"/>
      <c r="YB34" s="356"/>
      <c r="YC34" s="356"/>
      <c r="YD34" s="356"/>
      <c r="YE34" s="356"/>
      <c r="YF34" s="356"/>
      <c r="YG34" s="356"/>
      <c r="YH34" s="356"/>
      <c r="YI34" s="356"/>
      <c r="YJ34" s="356"/>
      <c r="YK34" s="356"/>
      <c r="YL34" s="356"/>
      <c r="YM34" s="356"/>
      <c r="YN34" s="356"/>
      <c r="YO34" s="356"/>
      <c r="YP34" s="356"/>
      <c r="YQ34" s="356"/>
      <c r="YR34" s="356"/>
      <c r="YS34" s="356"/>
      <c r="YT34" s="356"/>
      <c r="YU34" s="356"/>
      <c r="YV34" s="356"/>
      <c r="YW34" s="356"/>
      <c r="YX34" s="356"/>
      <c r="YY34" s="356"/>
      <c r="YZ34" s="356"/>
      <c r="ZA34" s="356"/>
      <c r="ZB34" s="356"/>
      <c r="ZC34" s="356"/>
      <c r="ZD34" s="356"/>
      <c r="ZE34" s="356"/>
      <c r="ZF34" s="356"/>
      <c r="ZG34" s="356"/>
      <c r="ZH34" s="356"/>
      <c r="ZI34" s="356"/>
      <c r="ZJ34" s="356"/>
      <c r="ZK34" s="356"/>
      <c r="ZL34" s="356"/>
      <c r="ZM34" s="356"/>
      <c r="ZN34" s="356"/>
      <c r="ZO34" s="356"/>
      <c r="ZP34" s="356"/>
      <c r="ZQ34" s="356"/>
      <c r="ZR34" s="356"/>
      <c r="ZS34" s="356"/>
      <c r="ZT34" s="356"/>
      <c r="ZU34" s="356"/>
      <c r="ZV34" s="356"/>
      <c r="ZW34" s="356"/>
      <c r="ZX34" s="356"/>
      <c r="ZY34" s="356"/>
      <c r="ZZ34" s="356"/>
      <c r="AAA34" s="356"/>
      <c r="AAB34" s="356"/>
      <c r="AAC34" s="356"/>
      <c r="AAD34" s="356"/>
      <c r="AAE34" s="356"/>
      <c r="AAF34" s="356"/>
      <c r="AAG34" s="356"/>
      <c r="AAH34" s="356"/>
      <c r="AAI34" s="356"/>
      <c r="AAJ34" s="356"/>
      <c r="AAK34" s="356"/>
      <c r="AAL34" s="356"/>
      <c r="AAM34" s="356"/>
      <c r="AAN34" s="356"/>
      <c r="AAO34" s="356"/>
      <c r="AAP34" s="356"/>
      <c r="AAQ34" s="356"/>
      <c r="AAR34" s="356"/>
      <c r="AAS34" s="356"/>
      <c r="AAT34" s="356"/>
      <c r="AAU34" s="356"/>
      <c r="AAV34" s="356"/>
      <c r="AAW34" s="356"/>
      <c r="AAX34" s="356"/>
      <c r="AAY34" s="356"/>
      <c r="AAZ34" s="356"/>
      <c r="ABA34" s="356"/>
      <c r="ABB34" s="356"/>
      <c r="ABC34" s="356"/>
      <c r="ABD34" s="356"/>
      <c r="ABE34" s="356"/>
      <c r="ABF34" s="356"/>
      <c r="ABG34" s="356"/>
      <c r="ABH34" s="356"/>
      <c r="ABI34" s="356"/>
      <c r="ABJ34" s="356"/>
      <c r="ABK34" s="356"/>
      <c r="ABL34" s="356"/>
      <c r="ABM34" s="356"/>
      <c r="ABN34" s="356"/>
      <c r="ABO34" s="356"/>
      <c r="ABP34" s="356"/>
      <c r="ABQ34" s="356"/>
      <c r="ABR34" s="356"/>
      <c r="ABS34" s="356"/>
      <c r="ABT34" s="356"/>
      <c r="ABU34" s="356"/>
      <c r="ABV34" s="356"/>
      <c r="ABW34" s="356"/>
      <c r="ABX34" s="356"/>
      <c r="ABY34" s="356"/>
      <c r="ABZ34" s="356"/>
      <c r="ACA34" s="356"/>
      <c r="ACB34" s="356"/>
      <c r="ACC34" s="356"/>
      <c r="ACD34" s="356"/>
      <c r="ACE34" s="356"/>
      <c r="ACF34" s="356"/>
      <c r="ACG34" s="356"/>
      <c r="ACH34" s="356"/>
      <c r="ACI34" s="356"/>
      <c r="ACJ34" s="356"/>
      <c r="ACK34" s="356"/>
      <c r="ACL34" s="356"/>
      <c r="ACM34" s="356"/>
      <c r="ACN34" s="356"/>
      <c r="ACO34" s="356"/>
      <c r="ACP34" s="356"/>
      <c r="ACQ34" s="356"/>
      <c r="ACR34" s="356"/>
      <c r="ACS34" s="356"/>
      <c r="ACT34" s="356"/>
      <c r="ACU34" s="356"/>
      <c r="ACV34" s="356"/>
      <c r="ACW34" s="356"/>
      <c r="ACX34" s="356"/>
      <c r="ACY34" s="356"/>
      <c r="ACZ34" s="356"/>
      <c r="ADA34" s="356"/>
      <c r="ADB34" s="356"/>
      <c r="ADC34" s="356"/>
      <c r="ADD34" s="356"/>
      <c r="ADE34" s="356"/>
      <c r="ADF34" s="356"/>
      <c r="ADG34" s="356"/>
      <c r="ADH34" s="356"/>
      <c r="ADI34" s="356"/>
      <c r="ADJ34" s="356"/>
      <c r="ADK34" s="356"/>
      <c r="ADL34" s="356"/>
      <c r="ADM34" s="356"/>
      <c r="ADN34" s="356"/>
      <c r="ADO34" s="356"/>
      <c r="ADP34" s="356"/>
      <c r="ADQ34" s="356"/>
      <c r="ADR34" s="356"/>
      <c r="ADS34" s="356"/>
      <c r="ADT34" s="356"/>
      <c r="ADU34" s="356"/>
      <c r="ADV34" s="356"/>
      <c r="ADW34" s="356"/>
      <c r="ADX34" s="356"/>
      <c r="ADY34" s="356"/>
      <c r="ADZ34" s="356"/>
      <c r="AEA34" s="356"/>
      <c r="AEB34" s="356"/>
      <c r="AEC34" s="356"/>
      <c r="AED34" s="356"/>
      <c r="AEE34" s="356"/>
      <c r="AEF34" s="356"/>
      <c r="AEG34" s="356"/>
      <c r="AEH34" s="356"/>
      <c r="AEI34" s="356"/>
      <c r="AEJ34" s="356"/>
      <c r="AEK34" s="356"/>
      <c r="AEL34" s="356"/>
      <c r="AEM34" s="356"/>
      <c r="AEN34" s="356"/>
      <c r="AEO34" s="356"/>
      <c r="AEP34" s="356"/>
      <c r="AEQ34" s="356"/>
      <c r="AER34" s="356"/>
      <c r="AES34" s="356"/>
      <c r="AET34" s="356"/>
      <c r="AEU34" s="356"/>
      <c r="AEV34" s="356"/>
      <c r="AEW34" s="356"/>
      <c r="AEX34" s="356"/>
      <c r="AEY34" s="356"/>
      <c r="AEZ34" s="356"/>
      <c r="AFA34" s="356"/>
      <c r="AFB34" s="356"/>
      <c r="AFC34" s="356"/>
      <c r="AFD34" s="356"/>
      <c r="AFE34" s="356"/>
      <c r="AFF34" s="356"/>
      <c r="AFG34" s="356"/>
      <c r="AFH34" s="356"/>
      <c r="AFI34" s="356"/>
      <c r="AFJ34" s="356"/>
      <c r="AFK34" s="356"/>
      <c r="AFL34" s="356"/>
      <c r="AFM34" s="356"/>
      <c r="AFN34" s="356"/>
      <c r="AFO34" s="356"/>
      <c r="AFP34" s="356"/>
      <c r="AFQ34" s="356"/>
      <c r="AFR34" s="356"/>
      <c r="AFS34" s="356"/>
      <c r="AFT34" s="356"/>
      <c r="AFU34" s="356"/>
      <c r="AFV34" s="356"/>
      <c r="AFW34" s="356"/>
      <c r="AFX34" s="356"/>
      <c r="AFY34" s="356"/>
      <c r="AFZ34" s="356"/>
      <c r="AGA34" s="356"/>
      <c r="AGB34" s="356"/>
      <c r="AGC34" s="356"/>
      <c r="AGD34" s="356"/>
      <c r="AGE34" s="356"/>
      <c r="AGF34" s="356"/>
      <c r="AGG34" s="356"/>
      <c r="AGH34" s="356"/>
      <c r="AGI34" s="356"/>
      <c r="AGJ34" s="356"/>
      <c r="AGK34" s="356"/>
      <c r="AGL34" s="356"/>
      <c r="AGM34" s="356"/>
      <c r="AGN34" s="356"/>
      <c r="AGO34" s="356"/>
      <c r="AGP34" s="356"/>
      <c r="AGQ34" s="356"/>
      <c r="AGR34" s="356"/>
      <c r="AGS34" s="356"/>
      <c r="AGT34" s="356"/>
      <c r="AGU34" s="356"/>
      <c r="AGV34" s="356"/>
      <c r="AGW34" s="356"/>
      <c r="AGX34" s="356"/>
      <c r="AGY34" s="356"/>
      <c r="AGZ34" s="356"/>
      <c r="AHA34" s="356"/>
      <c r="AHB34" s="356"/>
      <c r="AHC34" s="356"/>
      <c r="AHD34" s="356"/>
      <c r="AHE34" s="356"/>
      <c r="AHF34" s="356"/>
      <c r="AHG34" s="356"/>
      <c r="AHH34" s="356"/>
      <c r="AHI34" s="356"/>
      <c r="AHJ34" s="356"/>
      <c r="AHK34" s="356"/>
      <c r="AHL34" s="356"/>
      <c r="AHM34" s="356"/>
      <c r="AHN34" s="356"/>
      <c r="AHO34" s="356"/>
      <c r="AHP34" s="356"/>
      <c r="AHQ34" s="356"/>
      <c r="AHR34" s="356"/>
      <c r="AHS34" s="356"/>
      <c r="AHT34" s="356"/>
      <c r="AHU34" s="356"/>
      <c r="AHV34" s="356"/>
      <c r="AHW34" s="356"/>
      <c r="AHX34" s="356"/>
      <c r="AHY34" s="356"/>
      <c r="AHZ34" s="356"/>
      <c r="AIA34" s="356"/>
      <c r="AIB34" s="356"/>
      <c r="AIC34" s="356"/>
      <c r="AID34" s="356"/>
      <c r="AIE34" s="356"/>
      <c r="AIF34" s="356"/>
      <c r="AIG34" s="356"/>
      <c r="AIH34" s="356"/>
      <c r="AII34" s="356"/>
      <c r="AIJ34" s="356"/>
      <c r="AIK34" s="356"/>
      <c r="AIL34" s="356"/>
      <c r="AIM34" s="356"/>
      <c r="AIN34" s="356"/>
      <c r="AIO34" s="356"/>
      <c r="AIP34" s="356"/>
      <c r="AIQ34" s="356"/>
      <c r="AIR34" s="356"/>
      <c r="AIS34" s="356"/>
      <c r="AIT34" s="356"/>
      <c r="AIU34" s="356"/>
      <c r="AIV34" s="356"/>
      <c r="AIW34" s="356"/>
      <c r="AIX34" s="356"/>
      <c r="AIY34" s="356"/>
      <c r="AIZ34" s="356"/>
      <c r="AJA34" s="356"/>
      <c r="AJB34" s="356"/>
      <c r="AJC34" s="356"/>
      <c r="AJD34" s="356"/>
      <c r="AJE34" s="356"/>
      <c r="AJF34" s="356"/>
      <c r="AJG34" s="356"/>
      <c r="AJH34" s="356"/>
      <c r="AJI34" s="356"/>
      <c r="AJJ34" s="356"/>
      <c r="AJK34" s="356"/>
      <c r="AJL34" s="356"/>
      <c r="AJM34" s="356"/>
      <c r="AJN34" s="356"/>
      <c r="AJO34" s="356"/>
      <c r="AJP34" s="356"/>
      <c r="AJQ34" s="356"/>
      <c r="AJR34" s="356"/>
      <c r="AJS34" s="356"/>
      <c r="AJT34" s="356"/>
      <c r="AJU34" s="356"/>
      <c r="AJV34" s="356"/>
      <c r="AJW34" s="356"/>
      <c r="AJX34" s="356"/>
      <c r="AJY34" s="356"/>
      <c r="AJZ34" s="356"/>
      <c r="AKA34" s="356"/>
      <c r="AKB34" s="356"/>
      <c r="AKC34" s="356"/>
      <c r="AKD34" s="356"/>
      <c r="AKE34" s="356"/>
      <c r="AKF34" s="356"/>
      <c r="AKG34" s="356"/>
      <c r="AKH34" s="356"/>
      <c r="AKI34" s="356"/>
      <c r="AKJ34" s="356"/>
      <c r="AKK34" s="356"/>
      <c r="AKL34" s="356"/>
      <c r="AKM34" s="356"/>
      <c r="AKN34" s="356"/>
      <c r="AKO34" s="356"/>
      <c r="AKP34" s="356"/>
      <c r="AKQ34" s="356"/>
      <c r="AKR34" s="356"/>
      <c r="AKS34" s="356"/>
      <c r="AKT34" s="356"/>
      <c r="AKU34" s="356"/>
      <c r="AKV34" s="356"/>
      <c r="AKW34" s="356"/>
      <c r="AKX34" s="356"/>
      <c r="AKY34" s="356"/>
      <c r="AKZ34" s="356"/>
      <c r="ALA34" s="356"/>
      <c r="ALB34" s="356"/>
      <c r="ALC34" s="356"/>
      <c r="ALD34" s="356"/>
      <c r="ALE34" s="356"/>
      <c r="ALF34" s="356"/>
      <c r="ALG34" s="356"/>
      <c r="ALH34" s="356"/>
      <c r="ALI34" s="356"/>
      <c r="ALJ34" s="356"/>
      <c r="ALK34" s="356"/>
      <c r="ALL34" s="356"/>
      <c r="ALM34" s="356"/>
      <c r="ALN34" s="356"/>
      <c r="ALO34" s="356"/>
      <c r="ALP34" s="356"/>
      <c r="ALQ34" s="356"/>
      <c r="ALR34" s="356"/>
      <c r="ALS34" s="356"/>
      <c r="ALT34" s="356"/>
      <c r="ALU34" s="356"/>
      <c r="ALV34" s="356"/>
      <c r="ALW34" s="356"/>
      <c r="ALX34" s="356"/>
      <c r="ALY34" s="356"/>
      <c r="ALZ34" s="356"/>
      <c r="AMA34" s="356"/>
      <c r="AMB34" s="356"/>
    </row>
    <row r="35" spans="1:1016" s="95" customFormat="1" ht="15.75">
      <c r="A35" s="347"/>
      <c r="B35" s="347" t="s">
        <v>51</v>
      </c>
      <c r="C35" s="628"/>
      <c r="D35" s="628"/>
      <c r="E35" s="628"/>
      <c r="F35" s="628"/>
      <c r="G35" s="628"/>
      <c r="H35" s="636"/>
      <c r="I35" s="34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356"/>
      <c r="BC35" s="356"/>
      <c r="BD35" s="356"/>
      <c r="BE35" s="356"/>
      <c r="BF35" s="356"/>
      <c r="BG35" s="356"/>
      <c r="BH35" s="356"/>
      <c r="BI35" s="356"/>
      <c r="BJ35" s="356"/>
      <c r="BK35" s="356"/>
      <c r="BL35" s="356"/>
      <c r="BM35" s="356"/>
      <c r="BN35" s="356"/>
      <c r="BO35" s="356"/>
      <c r="BP35" s="356"/>
      <c r="BQ35" s="356"/>
      <c r="BR35" s="356"/>
      <c r="BS35" s="356"/>
      <c r="BT35" s="356"/>
      <c r="BU35" s="356"/>
      <c r="BV35" s="356"/>
      <c r="BW35" s="356"/>
      <c r="BX35" s="356"/>
      <c r="BY35" s="356"/>
      <c r="BZ35" s="356"/>
      <c r="CA35" s="356"/>
      <c r="CB35" s="356"/>
      <c r="CC35" s="356"/>
      <c r="CD35" s="356"/>
      <c r="CE35" s="356"/>
      <c r="CF35" s="356"/>
      <c r="CG35" s="356"/>
      <c r="CH35" s="356"/>
      <c r="CI35" s="356"/>
      <c r="CJ35" s="356"/>
      <c r="CK35" s="356"/>
      <c r="CL35" s="356"/>
      <c r="CM35" s="356"/>
      <c r="CN35" s="356"/>
      <c r="CO35" s="356"/>
      <c r="CP35" s="356"/>
      <c r="CQ35" s="356"/>
      <c r="CR35" s="356"/>
      <c r="CS35" s="356"/>
      <c r="CT35" s="356"/>
      <c r="CU35" s="356"/>
      <c r="CV35" s="356"/>
      <c r="CW35" s="356"/>
      <c r="CX35" s="356"/>
      <c r="CY35" s="356"/>
      <c r="CZ35" s="356"/>
      <c r="DA35" s="356"/>
      <c r="DB35" s="356"/>
      <c r="DC35" s="356"/>
      <c r="DD35" s="356"/>
      <c r="DE35" s="356"/>
      <c r="DF35" s="356"/>
      <c r="DG35" s="356"/>
      <c r="DH35" s="356"/>
      <c r="DI35" s="356"/>
      <c r="DJ35" s="356"/>
      <c r="DK35" s="356"/>
      <c r="DL35" s="356"/>
      <c r="DM35" s="356"/>
      <c r="DN35" s="356"/>
      <c r="DO35" s="356"/>
      <c r="DP35" s="356"/>
      <c r="DQ35" s="356"/>
      <c r="DR35" s="356"/>
      <c r="DS35" s="356"/>
      <c r="DT35" s="356"/>
      <c r="DU35" s="356"/>
      <c r="DV35" s="356"/>
      <c r="DW35" s="356"/>
      <c r="DX35" s="356"/>
      <c r="DY35" s="356"/>
      <c r="DZ35" s="356"/>
      <c r="EA35" s="356"/>
      <c r="EB35" s="356"/>
      <c r="EC35" s="356"/>
      <c r="ED35" s="356"/>
      <c r="EE35" s="356"/>
      <c r="EF35" s="356"/>
      <c r="EG35" s="356"/>
      <c r="EH35" s="356"/>
      <c r="EI35" s="356"/>
      <c r="EJ35" s="356"/>
      <c r="EK35" s="356"/>
      <c r="EL35" s="356"/>
      <c r="EM35" s="356"/>
      <c r="EN35" s="356"/>
      <c r="EO35" s="356"/>
      <c r="EP35" s="356"/>
      <c r="EQ35" s="356"/>
      <c r="ER35" s="356"/>
      <c r="ES35" s="356"/>
      <c r="ET35" s="356"/>
      <c r="EU35" s="356"/>
      <c r="EV35" s="356"/>
      <c r="EW35" s="356"/>
      <c r="EX35" s="356"/>
      <c r="EY35" s="356"/>
      <c r="EZ35" s="356"/>
      <c r="FA35" s="356"/>
      <c r="FB35" s="356"/>
      <c r="FC35" s="356"/>
      <c r="FD35" s="356"/>
      <c r="FE35" s="356"/>
      <c r="FF35" s="356"/>
      <c r="FG35" s="356"/>
      <c r="FH35" s="356"/>
      <c r="FI35" s="356"/>
      <c r="FJ35" s="356"/>
      <c r="FK35" s="356"/>
      <c r="FL35" s="356"/>
      <c r="FM35" s="356"/>
      <c r="FN35" s="356"/>
      <c r="FO35" s="356"/>
      <c r="FP35" s="356"/>
      <c r="FQ35" s="356"/>
      <c r="FR35" s="356"/>
      <c r="FS35" s="356"/>
      <c r="FT35" s="356"/>
      <c r="FU35" s="356"/>
      <c r="FV35" s="356"/>
      <c r="FW35" s="356"/>
      <c r="FX35" s="356"/>
      <c r="FY35" s="356"/>
      <c r="FZ35" s="356"/>
      <c r="GA35" s="356"/>
      <c r="GB35" s="356"/>
      <c r="GC35" s="356"/>
      <c r="GD35" s="356"/>
      <c r="GE35" s="356"/>
      <c r="GF35" s="356"/>
      <c r="GG35" s="356"/>
      <c r="GH35" s="356"/>
      <c r="GI35" s="356"/>
      <c r="GJ35" s="356"/>
      <c r="GK35" s="356"/>
      <c r="GL35" s="356"/>
      <c r="GM35" s="356"/>
      <c r="GN35" s="356"/>
      <c r="GO35" s="356"/>
      <c r="GP35" s="356"/>
      <c r="GQ35" s="356"/>
      <c r="GR35" s="356"/>
      <c r="GS35" s="356"/>
      <c r="GT35" s="356"/>
      <c r="GU35" s="356"/>
      <c r="GV35" s="356"/>
      <c r="GW35" s="356"/>
      <c r="GX35" s="356"/>
      <c r="GY35" s="356"/>
      <c r="GZ35" s="356"/>
      <c r="HA35" s="356"/>
      <c r="HB35" s="356"/>
      <c r="HC35" s="356"/>
      <c r="HD35" s="356"/>
      <c r="HE35" s="356"/>
      <c r="HF35" s="356"/>
      <c r="HG35" s="356"/>
      <c r="HH35" s="356"/>
      <c r="HI35" s="356"/>
      <c r="HJ35" s="356"/>
      <c r="HK35" s="356"/>
      <c r="HL35" s="356"/>
      <c r="HM35" s="356"/>
      <c r="HN35" s="356"/>
      <c r="HO35" s="356"/>
      <c r="HP35" s="356"/>
      <c r="HQ35" s="356"/>
      <c r="HR35" s="356"/>
      <c r="HS35" s="356"/>
      <c r="HT35" s="356"/>
      <c r="HU35" s="356"/>
      <c r="HV35" s="356"/>
      <c r="HW35" s="356"/>
      <c r="HX35" s="356"/>
      <c r="HY35" s="356"/>
      <c r="HZ35" s="356"/>
      <c r="IA35" s="356"/>
      <c r="IB35" s="356"/>
      <c r="IC35" s="356"/>
      <c r="ID35" s="356"/>
      <c r="IE35" s="356"/>
      <c r="IF35" s="356"/>
      <c r="IG35" s="356"/>
      <c r="IH35" s="356"/>
      <c r="II35" s="356"/>
      <c r="IJ35" s="356"/>
      <c r="IK35" s="356"/>
      <c r="IL35" s="356"/>
      <c r="IM35" s="356"/>
      <c r="IN35" s="356"/>
      <c r="IO35" s="356"/>
      <c r="IP35" s="356"/>
      <c r="IQ35" s="356"/>
      <c r="IR35" s="356"/>
      <c r="IS35" s="356"/>
      <c r="IT35" s="356"/>
      <c r="IU35" s="356"/>
      <c r="IV35" s="356"/>
      <c r="IW35" s="356"/>
      <c r="IX35" s="356"/>
      <c r="IY35" s="356"/>
      <c r="IZ35" s="356"/>
      <c r="JA35" s="356"/>
      <c r="JB35" s="356"/>
      <c r="JC35" s="356"/>
      <c r="JD35" s="356"/>
      <c r="JE35" s="356"/>
      <c r="JF35" s="356"/>
      <c r="JG35" s="356"/>
      <c r="JH35" s="356"/>
      <c r="JI35" s="356"/>
      <c r="JJ35" s="356"/>
      <c r="JK35" s="356"/>
      <c r="JL35" s="356"/>
      <c r="JM35" s="356"/>
      <c r="JN35" s="356"/>
      <c r="JO35" s="356"/>
      <c r="JP35" s="356"/>
      <c r="JQ35" s="356"/>
      <c r="JR35" s="356"/>
      <c r="JS35" s="356"/>
      <c r="JT35" s="356"/>
      <c r="JU35" s="356"/>
      <c r="JV35" s="356"/>
      <c r="JW35" s="356"/>
      <c r="JX35" s="356"/>
      <c r="JY35" s="356"/>
      <c r="JZ35" s="356"/>
      <c r="KA35" s="356"/>
      <c r="KB35" s="356"/>
      <c r="KC35" s="356"/>
      <c r="KD35" s="356"/>
      <c r="KE35" s="356"/>
      <c r="KF35" s="356"/>
      <c r="KG35" s="356"/>
      <c r="KH35" s="356"/>
      <c r="KI35" s="356"/>
      <c r="KJ35" s="356"/>
      <c r="KK35" s="356"/>
      <c r="KL35" s="356"/>
      <c r="KM35" s="356"/>
      <c r="KN35" s="356"/>
      <c r="KO35" s="356"/>
      <c r="KP35" s="356"/>
      <c r="KQ35" s="356"/>
      <c r="KR35" s="356"/>
      <c r="KS35" s="356"/>
      <c r="KT35" s="356"/>
      <c r="KU35" s="356"/>
      <c r="KV35" s="356"/>
      <c r="KW35" s="356"/>
      <c r="KX35" s="356"/>
      <c r="KY35" s="356"/>
      <c r="KZ35" s="356"/>
      <c r="LA35" s="356"/>
      <c r="LB35" s="356"/>
      <c r="LC35" s="356"/>
      <c r="LD35" s="356"/>
      <c r="LE35" s="356"/>
      <c r="LF35" s="356"/>
      <c r="LG35" s="356"/>
      <c r="LH35" s="356"/>
      <c r="LI35" s="356"/>
      <c r="LJ35" s="356"/>
      <c r="LK35" s="356"/>
      <c r="LL35" s="356"/>
      <c r="LM35" s="356"/>
      <c r="LN35" s="356"/>
      <c r="LO35" s="356"/>
      <c r="LP35" s="356"/>
      <c r="LQ35" s="356"/>
      <c r="LR35" s="356"/>
      <c r="LS35" s="356"/>
      <c r="LT35" s="356"/>
      <c r="LU35" s="356"/>
      <c r="LV35" s="356"/>
      <c r="LW35" s="356"/>
      <c r="LX35" s="356"/>
      <c r="LY35" s="356"/>
      <c r="LZ35" s="356"/>
      <c r="MA35" s="356"/>
      <c r="MB35" s="356"/>
      <c r="MC35" s="356"/>
      <c r="MD35" s="356"/>
      <c r="ME35" s="356"/>
      <c r="MF35" s="356"/>
      <c r="MG35" s="356"/>
      <c r="MH35" s="356"/>
      <c r="MI35" s="356"/>
      <c r="MJ35" s="356"/>
      <c r="MK35" s="356"/>
      <c r="ML35" s="356"/>
      <c r="MM35" s="356"/>
      <c r="MN35" s="356"/>
      <c r="MO35" s="356"/>
      <c r="MP35" s="356"/>
      <c r="MQ35" s="356"/>
      <c r="MR35" s="356"/>
      <c r="MS35" s="356"/>
      <c r="MT35" s="356"/>
      <c r="MU35" s="356"/>
      <c r="MV35" s="356"/>
      <c r="MW35" s="356"/>
      <c r="MX35" s="356"/>
      <c r="MY35" s="356"/>
      <c r="MZ35" s="356"/>
      <c r="NA35" s="356"/>
      <c r="NB35" s="356"/>
      <c r="NC35" s="356"/>
      <c r="ND35" s="356"/>
      <c r="NE35" s="356"/>
      <c r="NF35" s="356"/>
      <c r="NG35" s="356"/>
      <c r="NH35" s="356"/>
      <c r="NI35" s="356"/>
      <c r="NJ35" s="356"/>
      <c r="NK35" s="356"/>
      <c r="NL35" s="356"/>
      <c r="NM35" s="356"/>
      <c r="NN35" s="356"/>
      <c r="NO35" s="356"/>
      <c r="NP35" s="356"/>
      <c r="NQ35" s="356"/>
      <c r="NR35" s="356"/>
      <c r="NS35" s="356"/>
      <c r="NT35" s="356"/>
      <c r="NU35" s="356"/>
      <c r="NV35" s="356"/>
      <c r="NW35" s="356"/>
      <c r="NX35" s="356"/>
      <c r="NY35" s="356"/>
      <c r="NZ35" s="356"/>
      <c r="OA35" s="356"/>
      <c r="OB35" s="356"/>
      <c r="OC35" s="356"/>
      <c r="OD35" s="356"/>
      <c r="OE35" s="356"/>
      <c r="OF35" s="356"/>
      <c r="OG35" s="356"/>
      <c r="OH35" s="356"/>
      <c r="OI35" s="356"/>
      <c r="OJ35" s="356"/>
      <c r="OK35" s="356"/>
      <c r="OL35" s="356"/>
      <c r="OM35" s="356"/>
      <c r="ON35" s="356"/>
      <c r="OO35" s="356"/>
      <c r="OP35" s="356"/>
      <c r="OQ35" s="356"/>
      <c r="OR35" s="356"/>
      <c r="OS35" s="356"/>
      <c r="OT35" s="356"/>
      <c r="OU35" s="356"/>
      <c r="OV35" s="356"/>
      <c r="OW35" s="356"/>
      <c r="OX35" s="356"/>
      <c r="OY35" s="356"/>
      <c r="OZ35" s="356"/>
      <c r="PA35" s="356"/>
      <c r="PB35" s="356"/>
      <c r="PC35" s="356"/>
      <c r="PD35" s="356"/>
      <c r="PE35" s="356"/>
      <c r="PF35" s="356"/>
      <c r="PG35" s="356"/>
      <c r="PH35" s="356"/>
      <c r="PI35" s="356"/>
      <c r="PJ35" s="356"/>
      <c r="PK35" s="356"/>
      <c r="PL35" s="356"/>
      <c r="PM35" s="356"/>
      <c r="PN35" s="356"/>
      <c r="PO35" s="356"/>
      <c r="PP35" s="356"/>
      <c r="PQ35" s="356"/>
      <c r="PR35" s="356"/>
      <c r="PS35" s="356"/>
      <c r="PT35" s="356"/>
      <c r="PU35" s="356"/>
      <c r="PV35" s="356"/>
      <c r="PW35" s="356"/>
      <c r="PX35" s="356"/>
      <c r="PY35" s="356"/>
      <c r="PZ35" s="356"/>
      <c r="QA35" s="356"/>
      <c r="QB35" s="356"/>
      <c r="QC35" s="356"/>
      <c r="QD35" s="356"/>
      <c r="QE35" s="356"/>
      <c r="QF35" s="356"/>
      <c r="QG35" s="356"/>
      <c r="QH35" s="356"/>
      <c r="QI35" s="356"/>
      <c r="QJ35" s="356"/>
      <c r="QK35" s="356"/>
      <c r="QL35" s="356"/>
      <c r="QM35" s="356"/>
      <c r="QN35" s="356"/>
      <c r="QO35" s="356"/>
      <c r="QP35" s="356"/>
      <c r="QQ35" s="356"/>
      <c r="QR35" s="356"/>
      <c r="QS35" s="356"/>
      <c r="QT35" s="356"/>
      <c r="QU35" s="356"/>
      <c r="QV35" s="356"/>
      <c r="QW35" s="356"/>
      <c r="QX35" s="356"/>
      <c r="QY35" s="356"/>
      <c r="QZ35" s="356"/>
      <c r="RA35" s="356"/>
      <c r="RB35" s="356"/>
      <c r="RC35" s="356"/>
      <c r="RD35" s="356"/>
      <c r="RE35" s="356"/>
      <c r="RF35" s="356"/>
      <c r="RG35" s="356"/>
      <c r="RH35" s="356"/>
      <c r="RI35" s="356"/>
      <c r="RJ35" s="356"/>
      <c r="RK35" s="356"/>
      <c r="RL35" s="356"/>
      <c r="RM35" s="356"/>
      <c r="RN35" s="356"/>
      <c r="RO35" s="356"/>
      <c r="RP35" s="356"/>
      <c r="RQ35" s="356"/>
      <c r="RR35" s="356"/>
      <c r="RS35" s="356"/>
      <c r="RT35" s="356"/>
      <c r="RU35" s="356"/>
      <c r="RV35" s="356"/>
      <c r="RW35" s="356"/>
      <c r="RX35" s="356"/>
      <c r="RY35" s="356"/>
      <c r="RZ35" s="356"/>
      <c r="SA35" s="356"/>
      <c r="SB35" s="356"/>
      <c r="SC35" s="356"/>
      <c r="SD35" s="356"/>
      <c r="SE35" s="356"/>
      <c r="SF35" s="356"/>
      <c r="SG35" s="356"/>
      <c r="SH35" s="356"/>
      <c r="SI35" s="356"/>
      <c r="SJ35" s="356"/>
      <c r="SK35" s="356"/>
      <c r="SL35" s="356"/>
      <c r="SM35" s="356"/>
      <c r="SN35" s="356"/>
      <c r="SO35" s="356"/>
      <c r="SP35" s="356"/>
      <c r="SQ35" s="356"/>
      <c r="SR35" s="356"/>
      <c r="SS35" s="356"/>
      <c r="ST35" s="356"/>
      <c r="SU35" s="356"/>
      <c r="SV35" s="356"/>
      <c r="SW35" s="356"/>
      <c r="SX35" s="356"/>
      <c r="SY35" s="356"/>
      <c r="SZ35" s="356"/>
      <c r="TA35" s="356"/>
      <c r="TB35" s="356"/>
      <c r="TC35" s="356"/>
      <c r="TD35" s="356"/>
      <c r="TE35" s="356"/>
      <c r="TF35" s="356"/>
      <c r="TG35" s="356"/>
      <c r="TH35" s="356"/>
      <c r="TI35" s="356"/>
      <c r="TJ35" s="356"/>
      <c r="TK35" s="356"/>
      <c r="TL35" s="356"/>
      <c r="TM35" s="356"/>
      <c r="TN35" s="356"/>
      <c r="TO35" s="356"/>
      <c r="TP35" s="356"/>
      <c r="TQ35" s="356"/>
      <c r="TR35" s="356"/>
      <c r="TS35" s="356"/>
      <c r="TT35" s="356"/>
      <c r="TU35" s="356"/>
      <c r="TV35" s="356"/>
      <c r="TW35" s="356"/>
      <c r="TX35" s="356"/>
      <c r="TY35" s="356"/>
      <c r="TZ35" s="356"/>
      <c r="UA35" s="356"/>
      <c r="UB35" s="356"/>
      <c r="UC35" s="356"/>
      <c r="UD35" s="356"/>
      <c r="UE35" s="356"/>
      <c r="UF35" s="356"/>
      <c r="UG35" s="356"/>
      <c r="UH35" s="356"/>
      <c r="UI35" s="356"/>
      <c r="UJ35" s="356"/>
      <c r="UK35" s="356"/>
      <c r="UL35" s="356"/>
      <c r="UM35" s="356"/>
      <c r="UN35" s="356"/>
      <c r="UO35" s="356"/>
      <c r="UP35" s="356"/>
      <c r="UQ35" s="356"/>
      <c r="UR35" s="356"/>
      <c r="US35" s="356"/>
      <c r="UT35" s="356"/>
      <c r="UU35" s="356"/>
      <c r="UV35" s="356"/>
      <c r="UW35" s="356"/>
      <c r="UX35" s="356"/>
      <c r="UY35" s="356"/>
      <c r="UZ35" s="356"/>
      <c r="VA35" s="356"/>
      <c r="VB35" s="356"/>
      <c r="VC35" s="356"/>
      <c r="VD35" s="356"/>
      <c r="VE35" s="356"/>
      <c r="VF35" s="356"/>
      <c r="VG35" s="356"/>
      <c r="VH35" s="356"/>
      <c r="VI35" s="356"/>
      <c r="VJ35" s="356"/>
      <c r="VK35" s="356"/>
      <c r="VL35" s="356"/>
      <c r="VM35" s="356"/>
      <c r="VN35" s="356"/>
      <c r="VO35" s="356"/>
      <c r="VP35" s="356"/>
      <c r="VQ35" s="356"/>
      <c r="VR35" s="356"/>
      <c r="VS35" s="356"/>
      <c r="VT35" s="356"/>
      <c r="VU35" s="356"/>
      <c r="VV35" s="356"/>
      <c r="VW35" s="356"/>
      <c r="VX35" s="356"/>
      <c r="VY35" s="356"/>
      <c r="VZ35" s="356"/>
      <c r="WA35" s="356"/>
      <c r="WB35" s="356"/>
      <c r="WC35" s="356"/>
      <c r="WD35" s="356"/>
      <c r="WE35" s="356"/>
      <c r="WF35" s="356"/>
      <c r="WG35" s="356"/>
      <c r="WH35" s="356"/>
      <c r="WI35" s="356"/>
      <c r="WJ35" s="356"/>
      <c r="WK35" s="356"/>
      <c r="WL35" s="356"/>
      <c r="WM35" s="356"/>
      <c r="WN35" s="356"/>
      <c r="WO35" s="356"/>
      <c r="WP35" s="356"/>
      <c r="WQ35" s="356"/>
      <c r="WR35" s="356"/>
      <c r="WS35" s="356"/>
      <c r="WT35" s="356"/>
      <c r="WU35" s="356"/>
      <c r="WV35" s="356"/>
      <c r="WW35" s="356"/>
      <c r="WX35" s="356"/>
      <c r="WY35" s="356"/>
      <c r="WZ35" s="356"/>
      <c r="XA35" s="356"/>
      <c r="XB35" s="356"/>
      <c r="XC35" s="356"/>
      <c r="XD35" s="356"/>
      <c r="XE35" s="356"/>
      <c r="XF35" s="356"/>
      <c r="XG35" s="356"/>
      <c r="XH35" s="356"/>
      <c r="XI35" s="356"/>
      <c r="XJ35" s="356"/>
      <c r="XK35" s="356"/>
      <c r="XL35" s="356"/>
      <c r="XM35" s="356"/>
      <c r="XN35" s="356"/>
      <c r="XO35" s="356"/>
      <c r="XP35" s="356"/>
      <c r="XQ35" s="356"/>
      <c r="XR35" s="356"/>
      <c r="XS35" s="356"/>
      <c r="XT35" s="356"/>
      <c r="XU35" s="356"/>
      <c r="XV35" s="356"/>
      <c r="XW35" s="356"/>
      <c r="XX35" s="356"/>
      <c r="XY35" s="356"/>
      <c r="XZ35" s="356"/>
      <c r="YA35" s="356"/>
      <c r="YB35" s="356"/>
      <c r="YC35" s="356"/>
      <c r="YD35" s="356"/>
      <c r="YE35" s="356"/>
      <c r="YF35" s="356"/>
      <c r="YG35" s="356"/>
      <c r="YH35" s="356"/>
      <c r="YI35" s="356"/>
      <c r="YJ35" s="356"/>
      <c r="YK35" s="356"/>
      <c r="YL35" s="356"/>
      <c r="YM35" s="356"/>
      <c r="YN35" s="356"/>
      <c r="YO35" s="356"/>
      <c r="YP35" s="356"/>
      <c r="YQ35" s="356"/>
      <c r="YR35" s="356"/>
      <c r="YS35" s="356"/>
      <c r="YT35" s="356"/>
      <c r="YU35" s="356"/>
      <c r="YV35" s="356"/>
      <c r="YW35" s="356"/>
      <c r="YX35" s="356"/>
      <c r="YY35" s="356"/>
      <c r="YZ35" s="356"/>
      <c r="ZA35" s="356"/>
      <c r="ZB35" s="356"/>
      <c r="ZC35" s="356"/>
      <c r="ZD35" s="356"/>
      <c r="ZE35" s="356"/>
      <c r="ZF35" s="356"/>
      <c r="ZG35" s="356"/>
      <c r="ZH35" s="356"/>
      <c r="ZI35" s="356"/>
      <c r="ZJ35" s="356"/>
      <c r="ZK35" s="356"/>
      <c r="ZL35" s="356"/>
      <c r="ZM35" s="356"/>
      <c r="ZN35" s="356"/>
      <c r="ZO35" s="356"/>
      <c r="ZP35" s="356"/>
      <c r="ZQ35" s="356"/>
      <c r="ZR35" s="356"/>
      <c r="ZS35" s="356"/>
      <c r="ZT35" s="356"/>
      <c r="ZU35" s="356"/>
      <c r="ZV35" s="356"/>
      <c r="ZW35" s="356"/>
      <c r="ZX35" s="356"/>
      <c r="ZY35" s="356"/>
      <c r="ZZ35" s="356"/>
      <c r="AAA35" s="356"/>
      <c r="AAB35" s="356"/>
      <c r="AAC35" s="356"/>
      <c r="AAD35" s="356"/>
      <c r="AAE35" s="356"/>
      <c r="AAF35" s="356"/>
      <c r="AAG35" s="356"/>
      <c r="AAH35" s="356"/>
      <c r="AAI35" s="356"/>
      <c r="AAJ35" s="356"/>
      <c r="AAK35" s="356"/>
      <c r="AAL35" s="356"/>
      <c r="AAM35" s="356"/>
      <c r="AAN35" s="356"/>
      <c r="AAO35" s="356"/>
      <c r="AAP35" s="356"/>
      <c r="AAQ35" s="356"/>
      <c r="AAR35" s="356"/>
      <c r="AAS35" s="356"/>
      <c r="AAT35" s="356"/>
      <c r="AAU35" s="356"/>
      <c r="AAV35" s="356"/>
      <c r="AAW35" s="356"/>
      <c r="AAX35" s="356"/>
      <c r="AAY35" s="356"/>
      <c r="AAZ35" s="356"/>
      <c r="ABA35" s="356"/>
      <c r="ABB35" s="356"/>
      <c r="ABC35" s="356"/>
      <c r="ABD35" s="356"/>
      <c r="ABE35" s="356"/>
      <c r="ABF35" s="356"/>
      <c r="ABG35" s="356"/>
      <c r="ABH35" s="356"/>
      <c r="ABI35" s="356"/>
      <c r="ABJ35" s="356"/>
      <c r="ABK35" s="356"/>
      <c r="ABL35" s="356"/>
      <c r="ABM35" s="356"/>
      <c r="ABN35" s="356"/>
      <c r="ABO35" s="356"/>
      <c r="ABP35" s="356"/>
      <c r="ABQ35" s="356"/>
      <c r="ABR35" s="356"/>
      <c r="ABS35" s="356"/>
      <c r="ABT35" s="356"/>
      <c r="ABU35" s="356"/>
      <c r="ABV35" s="356"/>
      <c r="ABW35" s="356"/>
      <c r="ABX35" s="356"/>
      <c r="ABY35" s="356"/>
      <c r="ABZ35" s="356"/>
      <c r="ACA35" s="356"/>
      <c r="ACB35" s="356"/>
      <c r="ACC35" s="356"/>
      <c r="ACD35" s="356"/>
      <c r="ACE35" s="356"/>
      <c r="ACF35" s="356"/>
      <c r="ACG35" s="356"/>
      <c r="ACH35" s="356"/>
      <c r="ACI35" s="356"/>
      <c r="ACJ35" s="356"/>
      <c r="ACK35" s="356"/>
      <c r="ACL35" s="356"/>
      <c r="ACM35" s="356"/>
      <c r="ACN35" s="356"/>
      <c r="ACO35" s="356"/>
      <c r="ACP35" s="356"/>
      <c r="ACQ35" s="356"/>
      <c r="ACR35" s="356"/>
      <c r="ACS35" s="356"/>
      <c r="ACT35" s="356"/>
      <c r="ACU35" s="356"/>
      <c r="ACV35" s="356"/>
      <c r="ACW35" s="356"/>
      <c r="ACX35" s="356"/>
      <c r="ACY35" s="356"/>
      <c r="ACZ35" s="356"/>
      <c r="ADA35" s="356"/>
      <c r="ADB35" s="356"/>
      <c r="ADC35" s="356"/>
      <c r="ADD35" s="356"/>
      <c r="ADE35" s="356"/>
      <c r="ADF35" s="356"/>
      <c r="ADG35" s="356"/>
      <c r="ADH35" s="356"/>
      <c r="ADI35" s="356"/>
      <c r="ADJ35" s="356"/>
      <c r="ADK35" s="356"/>
      <c r="ADL35" s="356"/>
      <c r="ADM35" s="356"/>
      <c r="ADN35" s="356"/>
      <c r="ADO35" s="356"/>
      <c r="ADP35" s="356"/>
      <c r="ADQ35" s="356"/>
      <c r="ADR35" s="356"/>
      <c r="ADS35" s="356"/>
      <c r="ADT35" s="356"/>
      <c r="ADU35" s="356"/>
      <c r="ADV35" s="356"/>
      <c r="ADW35" s="356"/>
      <c r="ADX35" s="356"/>
      <c r="ADY35" s="356"/>
      <c r="ADZ35" s="356"/>
      <c r="AEA35" s="356"/>
      <c r="AEB35" s="356"/>
      <c r="AEC35" s="356"/>
      <c r="AED35" s="356"/>
      <c r="AEE35" s="356"/>
      <c r="AEF35" s="356"/>
      <c r="AEG35" s="356"/>
      <c r="AEH35" s="356"/>
      <c r="AEI35" s="356"/>
      <c r="AEJ35" s="356"/>
      <c r="AEK35" s="356"/>
      <c r="AEL35" s="356"/>
      <c r="AEM35" s="356"/>
      <c r="AEN35" s="356"/>
      <c r="AEO35" s="356"/>
      <c r="AEP35" s="356"/>
      <c r="AEQ35" s="356"/>
      <c r="AER35" s="356"/>
      <c r="AES35" s="356"/>
      <c r="AET35" s="356"/>
      <c r="AEU35" s="356"/>
      <c r="AEV35" s="356"/>
      <c r="AEW35" s="356"/>
      <c r="AEX35" s="356"/>
      <c r="AEY35" s="356"/>
      <c r="AEZ35" s="356"/>
      <c r="AFA35" s="356"/>
      <c r="AFB35" s="356"/>
      <c r="AFC35" s="356"/>
      <c r="AFD35" s="356"/>
      <c r="AFE35" s="356"/>
      <c r="AFF35" s="356"/>
      <c r="AFG35" s="356"/>
      <c r="AFH35" s="356"/>
      <c r="AFI35" s="356"/>
      <c r="AFJ35" s="356"/>
      <c r="AFK35" s="356"/>
      <c r="AFL35" s="356"/>
      <c r="AFM35" s="356"/>
      <c r="AFN35" s="356"/>
      <c r="AFO35" s="356"/>
      <c r="AFP35" s="356"/>
      <c r="AFQ35" s="356"/>
      <c r="AFR35" s="356"/>
      <c r="AFS35" s="356"/>
      <c r="AFT35" s="356"/>
      <c r="AFU35" s="356"/>
      <c r="AFV35" s="356"/>
      <c r="AFW35" s="356"/>
      <c r="AFX35" s="356"/>
      <c r="AFY35" s="356"/>
      <c r="AFZ35" s="356"/>
      <c r="AGA35" s="356"/>
      <c r="AGB35" s="356"/>
      <c r="AGC35" s="356"/>
      <c r="AGD35" s="356"/>
      <c r="AGE35" s="356"/>
      <c r="AGF35" s="356"/>
      <c r="AGG35" s="356"/>
      <c r="AGH35" s="356"/>
      <c r="AGI35" s="356"/>
      <c r="AGJ35" s="356"/>
      <c r="AGK35" s="356"/>
      <c r="AGL35" s="356"/>
      <c r="AGM35" s="356"/>
      <c r="AGN35" s="356"/>
      <c r="AGO35" s="356"/>
      <c r="AGP35" s="356"/>
      <c r="AGQ35" s="356"/>
      <c r="AGR35" s="356"/>
      <c r="AGS35" s="356"/>
      <c r="AGT35" s="356"/>
      <c r="AGU35" s="356"/>
      <c r="AGV35" s="356"/>
      <c r="AGW35" s="356"/>
      <c r="AGX35" s="356"/>
      <c r="AGY35" s="356"/>
      <c r="AGZ35" s="356"/>
      <c r="AHA35" s="356"/>
      <c r="AHB35" s="356"/>
      <c r="AHC35" s="356"/>
      <c r="AHD35" s="356"/>
      <c r="AHE35" s="356"/>
      <c r="AHF35" s="356"/>
      <c r="AHG35" s="356"/>
      <c r="AHH35" s="356"/>
      <c r="AHI35" s="356"/>
      <c r="AHJ35" s="356"/>
      <c r="AHK35" s="356"/>
      <c r="AHL35" s="356"/>
      <c r="AHM35" s="356"/>
      <c r="AHN35" s="356"/>
      <c r="AHO35" s="356"/>
      <c r="AHP35" s="356"/>
      <c r="AHQ35" s="356"/>
      <c r="AHR35" s="356"/>
      <c r="AHS35" s="356"/>
      <c r="AHT35" s="356"/>
      <c r="AHU35" s="356"/>
      <c r="AHV35" s="356"/>
      <c r="AHW35" s="356"/>
      <c r="AHX35" s="356"/>
      <c r="AHY35" s="356"/>
      <c r="AHZ35" s="356"/>
      <c r="AIA35" s="356"/>
      <c r="AIB35" s="356"/>
      <c r="AIC35" s="356"/>
      <c r="AID35" s="356"/>
      <c r="AIE35" s="356"/>
      <c r="AIF35" s="356"/>
      <c r="AIG35" s="356"/>
      <c r="AIH35" s="356"/>
      <c r="AII35" s="356"/>
      <c r="AIJ35" s="356"/>
      <c r="AIK35" s="356"/>
      <c r="AIL35" s="356"/>
      <c r="AIM35" s="356"/>
      <c r="AIN35" s="356"/>
      <c r="AIO35" s="356"/>
      <c r="AIP35" s="356"/>
      <c r="AIQ35" s="356"/>
      <c r="AIR35" s="356"/>
      <c r="AIS35" s="356"/>
      <c r="AIT35" s="356"/>
      <c r="AIU35" s="356"/>
      <c r="AIV35" s="356"/>
      <c r="AIW35" s="356"/>
      <c r="AIX35" s="356"/>
      <c r="AIY35" s="356"/>
      <c r="AIZ35" s="356"/>
      <c r="AJA35" s="356"/>
      <c r="AJB35" s="356"/>
      <c r="AJC35" s="356"/>
      <c r="AJD35" s="356"/>
      <c r="AJE35" s="356"/>
      <c r="AJF35" s="356"/>
      <c r="AJG35" s="356"/>
      <c r="AJH35" s="356"/>
      <c r="AJI35" s="356"/>
      <c r="AJJ35" s="356"/>
      <c r="AJK35" s="356"/>
      <c r="AJL35" s="356"/>
      <c r="AJM35" s="356"/>
      <c r="AJN35" s="356"/>
      <c r="AJO35" s="356"/>
      <c r="AJP35" s="356"/>
      <c r="AJQ35" s="356"/>
      <c r="AJR35" s="356"/>
      <c r="AJS35" s="356"/>
      <c r="AJT35" s="356"/>
      <c r="AJU35" s="356"/>
      <c r="AJV35" s="356"/>
      <c r="AJW35" s="356"/>
      <c r="AJX35" s="356"/>
      <c r="AJY35" s="356"/>
      <c r="AJZ35" s="356"/>
      <c r="AKA35" s="356"/>
      <c r="AKB35" s="356"/>
      <c r="AKC35" s="356"/>
      <c r="AKD35" s="356"/>
      <c r="AKE35" s="356"/>
      <c r="AKF35" s="356"/>
      <c r="AKG35" s="356"/>
      <c r="AKH35" s="356"/>
      <c r="AKI35" s="356"/>
      <c r="AKJ35" s="356"/>
      <c r="AKK35" s="356"/>
      <c r="AKL35" s="356"/>
      <c r="AKM35" s="356"/>
      <c r="AKN35" s="356"/>
      <c r="AKO35" s="356"/>
      <c r="AKP35" s="356"/>
      <c r="AKQ35" s="356"/>
      <c r="AKR35" s="356"/>
      <c r="AKS35" s="356"/>
      <c r="AKT35" s="356"/>
      <c r="AKU35" s="356"/>
      <c r="AKV35" s="356"/>
      <c r="AKW35" s="356"/>
      <c r="AKX35" s="356"/>
      <c r="AKY35" s="356"/>
      <c r="AKZ35" s="356"/>
      <c r="ALA35" s="356"/>
      <c r="ALB35" s="356"/>
      <c r="ALC35" s="356"/>
      <c r="ALD35" s="356"/>
      <c r="ALE35" s="356"/>
      <c r="ALF35" s="356"/>
      <c r="ALG35" s="356"/>
      <c r="ALH35" s="356"/>
      <c r="ALI35" s="356"/>
      <c r="ALJ35" s="356"/>
      <c r="ALK35" s="356"/>
      <c r="ALL35" s="356"/>
      <c r="ALM35" s="356"/>
      <c r="ALN35" s="356"/>
      <c r="ALO35" s="356"/>
      <c r="ALP35" s="356"/>
      <c r="ALQ35" s="356"/>
      <c r="ALR35" s="356"/>
      <c r="ALS35" s="356"/>
      <c r="ALT35" s="356"/>
      <c r="ALU35" s="356"/>
      <c r="ALV35" s="356"/>
      <c r="ALW35" s="356"/>
      <c r="ALX35" s="356"/>
      <c r="ALY35" s="356"/>
      <c r="ALZ35" s="356"/>
      <c r="AMA35" s="356"/>
      <c r="AMB35" s="356"/>
    </row>
    <row r="36" spans="1:1016" s="95" customFormat="1" ht="15.75">
      <c r="A36" s="347"/>
      <c r="B36" s="350"/>
      <c r="C36" s="302"/>
      <c r="D36" s="302"/>
      <c r="E36" s="302"/>
      <c r="F36" s="302"/>
      <c r="G36" s="302"/>
      <c r="H36" s="636"/>
      <c r="I36" s="34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6"/>
      <c r="AY36" s="356"/>
      <c r="AZ36" s="356"/>
      <c r="BA36" s="356"/>
      <c r="BB36" s="356"/>
      <c r="BC36" s="356"/>
      <c r="BD36" s="356"/>
      <c r="BE36" s="356"/>
      <c r="BF36" s="356"/>
      <c r="BG36" s="356"/>
      <c r="BH36" s="356"/>
      <c r="BI36" s="356"/>
      <c r="BJ36" s="356"/>
      <c r="BK36" s="356"/>
      <c r="BL36" s="356"/>
      <c r="BM36" s="356"/>
      <c r="BN36" s="356"/>
      <c r="BO36" s="356"/>
      <c r="BP36" s="356"/>
      <c r="BQ36" s="356"/>
      <c r="BR36" s="356"/>
      <c r="BS36" s="356"/>
      <c r="BT36" s="356"/>
      <c r="BU36" s="356"/>
      <c r="BV36" s="356"/>
      <c r="BW36" s="356"/>
      <c r="BX36" s="356"/>
      <c r="BY36" s="356"/>
      <c r="BZ36" s="356"/>
      <c r="CA36" s="356"/>
      <c r="CB36" s="356"/>
      <c r="CC36" s="356"/>
      <c r="CD36" s="356"/>
      <c r="CE36" s="356"/>
      <c r="CF36" s="356"/>
      <c r="CG36" s="356"/>
      <c r="CH36" s="356"/>
      <c r="CI36" s="356"/>
      <c r="CJ36" s="356"/>
      <c r="CK36" s="356"/>
      <c r="CL36" s="356"/>
      <c r="CM36" s="356"/>
      <c r="CN36" s="356"/>
      <c r="CO36" s="356"/>
      <c r="CP36" s="356"/>
      <c r="CQ36" s="356"/>
      <c r="CR36" s="356"/>
      <c r="CS36" s="356"/>
      <c r="CT36" s="356"/>
      <c r="CU36" s="356"/>
      <c r="CV36" s="356"/>
      <c r="CW36" s="356"/>
      <c r="CX36" s="356"/>
      <c r="CY36" s="356"/>
      <c r="CZ36" s="356"/>
      <c r="DA36" s="356"/>
      <c r="DB36" s="356"/>
      <c r="DC36" s="356"/>
      <c r="DD36" s="356"/>
      <c r="DE36" s="356"/>
      <c r="DF36" s="356"/>
      <c r="DG36" s="356"/>
      <c r="DH36" s="356"/>
      <c r="DI36" s="356"/>
      <c r="DJ36" s="356"/>
      <c r="DK36" s="356"/>
      <c r="DL36" s="356"/>
      <c r="DM36" s="356"/>
      <c r="DN36" s="356"/>
      <c r="DO36" s="356"/>
      <c r="DP36" s="356"/>
      <c r="DQ36" s="356"/>
      <c r="DR36" s="356"/>
      <c r="DS36" s="356"/>
      <c r="DT36" s="356"/>
      <c r="DU36" s="356"/>
      <c r="DV36" s="356"/>
      <c r="DW36" s="356"/>
      <c r="DX36" s="356"/>
      <c r="DY36" s="356"/>
      <c r="DZ36" s="356"/>
      <c r="EA36" s="356"/>
      <c r="EB36" s="356"/>
      <c r="EC36" s="356"/>
      <c r="ED36" s="356"/>
      <c r="EE36" s="356"/>
      <c r="EF36" s="356"/>
      <c r="EG36" s="356"/>
      <c r="EH36" s="356"/>
      <c r="EI36" s="356"/>
      <c r="EJ36" s="356"/>
      <c r="EK36" s="356"/>
      <c r="EL36" s="356"/>
      <c r="EM36" s="356"/>
      <c r="EN36" s="356"/>
      <c r="EO36" s="356"/>
      <c r="EP36" s="356"/>
      <c r="EQ36" s="356"/>
      <c r="ER36" s="356"/>
      <c r="ES36" s="356"/>
      <c r="ET36" s="356"/>
      <c r="EU36" s="356"/>
      <c r="EV36" s="356"/>
      <c r="EW36" s="356"/>
      <c r="EX36" s="356"/>
      <c r="EY36" s="356"/>
      <c r="EZ36" s="356"/>
      <c r="FA36" s="356"/>
      <c r="FB36" s="356"/>
      <c r="FC36" s="356"/>
      <c r="FD36" s="356"/>
      <c r="FE36" s="356"/>
      <c r="FF36" s="356"/>
      <c r="FG36" s="356"/>
      <c r="FH36" s="356"/>
      <c r="FI36" s="356"/>
      <c r="FJ36" s="356"/>
      <c r="FK36" s="356"/>
      <c r="FL36" s="356"/>
      <c r="FM36" s="356"/>
      <c r="FN36" s="356"/>
      <c r="FO36" s="356"/>
      <c r="FP36" s="356"/>
      <c r="FQ36" s="356"/>
      <c r="FR36" s="356"/>
      <c r="FS36" s="356"/>
      <c r="FT36" s="356"/>
      <c r="FU36" s="356"/>
      <c r="FV36" s="356"/>
      <c r="FW36" s="356"/>
      <c r="FX36" s="356"/>
      <c r="FY36" s="356"/>
      <c r="FZ36" s="356"/>
      <c r="GA36" s="356"/>
      <c r="GB36" s="356"/>
      <c r="GC36" s="356"/>
      <c r="GD36" s="356"/>
      <c r="GE36" s="356"/>
      <c r="GF36" s="356"/>
      <c r="GG36" s="356"/>
      <c r="GH36" s="356"/>
      <c r="GI36" s="356"/>
      <c r="GJ36" s="356"/>
      <c r="GK36" s="356"/>
      <c r="GL36" s="356"/>
      <c r="GM36" s="356"/>
      <c r="GN36" s="356"/>
      <c r="GO36" s="356"/>
      <c r="GP36" s="356"/>
      <c r="GQ36" s="356"/>
      <c r="GR36" s="356"/>
      <c r="GS36" s="356"/>
      <c r="GT36" s="356"/>
      <c r="GU36" s="356"/>
      <c r="GV36" s="356"/>
      <c r="GW36" s="356"/>
      <c r="GX36" s="356"/>
      <c r="GY36" s="356"/>
      <c r="GZ36" s="356"/>
      <c r="HA36" s="356"/>
      <c r="HB36" s="356"/>
      <c r="HC36" s="356"/>
      <c r="HD36" s="356"/>
      <c r="HE36" s="356"/>
      <c r="HF36" s="356"/>
      <c r="HG36" s="356"/>
      <c r="HH36" s="356"/>
      <c r="HI36" s="356"/>
      <c r="HJ36" s="356"/>
      <c r="HK36" s="356"/>
      <c r="HL36" s="356"/>
      <c r="HM36" s="356"/>
      <c r="HN36" s="356"/>
      <c r="HO36" s="356"/>
      <c r="HP36" s="356"/>
      <c r="HQ36" s="356"/>
      <c r="HR36" s="356"/>
      <c r="HS36" s="356"/>
      <c r="HT36" s="356"/>
      <c r="HU36" s="356"/>
      <c r="HV36" s="356"/>
      <c r="HW36" s="356"/>
      <c r="HX36" s="356"/>
      <c r="HY36" s="356"/>
      <c r="HZ36" s="356"/>
      <c r="IA36" s="356"/>
      <c r="IB36" s="356"/>
      <c r="IC36" s="356"/>
      <c r="ID36" s="356"/>
      <c r="IE36" s="356"/>
      <c r="IF36" s="356"/>
      <c r="IG36" s="356"/>
      <c r="IH36" s="356"/>
      <c r="II36" s="356"/>
      <c r="IJ36" s="356"/>
      <c r="IK36" s="356"/>
      <c r="IL36" s="356"/>
      <c r="IM36" s="356"/>
      <c r="IN36" s="356"/>
      <c r="IO36" s="356"/>
      <c r="IP36" s="356"/>
      <c r="IQ36" s="356"/>
      <c r="IR36" s="356"/>
      <c r="IS36" s="356"/>
      <c r="IT36" s="356"/>
      <c r="IU36" s="356"/>
      <c r="IV36" s="356"/>
      <c r="IW36" s="356"/>
      <c r="IX36" s="356"/>
      <c r="IY36" s="356"/>
      <c r="IZ36" s="356"/>
      <c r="JA36" s="356"/>
      <c r="JB36" s="356"/>
      <c r="JC36" s="356"/>
      <c r="JD36" s="356"/>
      <c r="JE36" s="356"/>
      <c r="JF36" s="356"/>
      <c r="JG36" s="356"/>
      <c r="JH36" s="356"/>
      <c r="JI36" s="356"/>
      <c r="JJ36" s="356"/>
      <c r="JK36" s="356"/>
      <c r="JL36" s="356"/>
      <c r="JM36" s="356"/>
      <c r="JN36" s="356"/>
      <c r="JO36" s="356"/>
      <c r="JP36" s="356"/>
      <c r="JQ36" s="356"/>
      <c r="JR36" s="356"/>
      <c r="JS36" s="356"/>
      <c r="JT36" s="356"/>
      <c r="JU36" s="356"/>
      <c r="JV36" s="356"/>
      <c r="JW36" s="356"/>
      <c r="JX36" s="356"/>
      <c r="JY36" s="356"/>
      <c r="JZ36" s="356"/>
      <c r="KA36" s="356"/>
      <c r="KB36" s="356"/>
      <c r="KC36" s="356"/>
      <c r="KD36" s="356"/>
      <c r="KE36" s="356"/>
      <c r="KF36" s="356"/>
      <c r="KG36" s="356"/>
      <c r="KH36" s="356"/>
      <c r="KI36" s="356"/>
      <c r="KJ36" s="356"/>
      <c r="KK36" s="356"/>
      <c r="KL36" s="356"/>
      <c r="KM36" s="356"/>
      <c r="KN36" s="356"/>
      <c r="KO36" s="356"/>
      <c r="KP36" s="356"/>
      <c r="KQ36" s="356"/>
      <c r="KR36" s="356"/>
      <c r="KS36" s="356"/>
      <c r="KT36" s="356"/>
      <c r="KU36" s="356"/>
      <c r="KV36" s="356"/>
      <c r="KW36" s="356"/>
      <c r="KX36" s="356"/>
      <c r="KY36" s="356"/>
      <c r="KZ36" s="356"/>
      <c r="LA36" s="356"/>
      <c r="LB36" s="356"/>
      <c r="LC36" s="356"/>
      <c r="LD36" s="356"/>
      <c r="LE36" s="356"/>
      <c r="LF36" s="356"/>
      <c r="LG36" s="356"/>
      <c r="LH36" s="356"/>
      <c r="LI36" s="356"/>
      <c r="LJ36" s="356"/>
      <c r="LK36" s="356"/>
      <c r="LL36" s="356"/>
      <c r="LM36" s="356"/>
      <c r="LN36" s="356"/>
      <c r="LO36" s="356"/>
      <c r="LP36" s="356"/>
      <c r="LQ36" s="356"/>
      <c r="LR36" s="356"/>
      <c r="LS36" s="356"/>
      <c r="LT36" s="356"/>
      <c r="LU36" s="356"/>
      <c r="LV36" s="356"/>
      <c r="LW36" s="356"/>
      <c r="LX36" s="356"/>
      <c r="LY36" s="356"/>
      <c r="LZ36" s="356"/>
      <c r="MA36" s="356"/>
      <c r="MB36" s="356"/>
      <c r="MC36" s="356"/>
      <c r="MD36" s="356"/>
      <c r="ME36" s="356"/>
      <c r="MF36" s="356"/>
      <c r="MG36" s="356"/>
      <c r="MH36" s="356"/>
      <c r="MI36" s="356"/>
      <c r="MJ36" s="356"/>
      <c r="MK36" s="356"/>
      <c r="ML36" s="356"/>
      <c r="MM36" s="356"/>
      <c r="MN36" s="356"/>
      <c r="MO36" s="356"/>
      <c r="MP36" s="356"/>
      <c r="MQ36" s="356"/>
      <c r="MR36" s="356"/>
      <c r="MS36" s="356"/>
      <c r="MT36" s="356"/>
      <c r="MU36" s="356"/>
      <c r="MV36" s="356"/>
      <c r="MW36" s="356"/>
      <c r="MX36" s="356"/>
      <c r="MY36" s="356"/>
      <c r="MZ36" s="356"/>
      <c r="NA36" s="356"/>
      <c r="NB36" s="356"/>
      <c r="NC36" s="356"/>
      <c r="ND36" s="356"/>
      <c r="NE36" s="356"/>
      <c r="NF36" s="356"/>
      <c r="NG36" s="356"/>
      <c r="NH36" s="356"/>
      <c r="NI36" s="356"/>
      <c r="NJ36" s="356"/>
      <c r="NK36" s="356"/>
      <c r="NL36" s="356"/>
      <c r="NM36" s="356"/>
      <c r="NN36" s="356"/>
      <c r="NO36" s="356"/>
      <c r="NP36" s="356"/>
      <c r="NQ36" s="356"/>
      <c r="NR36" s="356"/>
      <c r="NS36" s="356"/>
      <c r="NT36" s="356"/>
      <c r="NU36" s="356"/>
      <c r="NV36" s="356"/>
      <c r="NW36" s="356"/>
      <c r="NX36" s="356"/>
      <c r="NY36" s="356"/>
      <c r="NZ36" s="356"/>
      <c r="OA36" s="356"/>
      <c r="OB36" s="356"/>
      <c r="OC36" s="356"/>
      <c r="OD36" s="356"/>
      <c r="OE36" s="356"/>
      <c r="OF36" s="356"/>
      <c r="OG36" s="356"/>
      <c r="OH36" s="356"/>
      <c r="OI36" s="356"/>
      <c r="OJ36" s="356"/>
      <c r="OK36" s="356"/>
      <c r="OL36" s="356"/>
      <c r="OM36" s="356"/>
      <c r="ON36" s="356"/>
      <c r="OO36" s="356"/>
      <c r="OP36" s="356"/>
      <c r="OQ36" s="356"/>
      <c r="OR36" s="356"/>
      <c r="OS36" s="356"/>
      <c r="OT36" s="356"/>
      <c r="OU36" s="356"/>
      <c r="OV36" s="356"/>
      <c r="OW36" s="356"/>
      <c r="OX36" s="356"/>
      <c r="OY36" s="356"/>
      <c r="OZ36" s="356"/>
      <c r="PA36" s="356"/>
      <c r="PB36" s="356"/>
      <c r="PC36" s="356"/>
      <c r="PD36" s="356"/>
      <c r="PE36" s="356"/>
      <c r="PF36" s="356"/>
      <c r="PG36" s="356"/>
      <c r="PH36" s="356"/>
      <c r="PI36" s="356"/>
      <c r="PJ36" s="356"/>
      <c r="PK36" s="356"/>
      <c r="PL36" s="356"/>
      <c r="PM36" s="356"/>
      <c r="PN36" s="356"/>
      <c r="PO36" s="356"/>
      <c r="PP36" s="356"/>
      <c r="PQ36" s="356"/>
      <c r="PR36" s="356"/>
      <c r="PS36" s="356"/>
      <c r="PT36" s="356"/>
      <c r="PU36" s="356"/>
      <c r="PV36" s="356"/>
      <c r="PW36" s="356"/>
      <c r="PX36" s="356"/>
      <c r="PY36" s="356"/>
      <c r="PZ36" s="356"/>
      <c r="QA36" s="356"/>
      <c r="QB36" s="356"/>
      <c r="QC36" s="356"/>
      <c r="QD36" s="356"/>
      <c r="QE36" s="356"/>
      <c r="QF36" s="356"/>
      <c r="QG36" s="356"/>
      <c r="QH36" s="356"/>
      <c r="QI36" s="356"/>
      <c r="QJ36" s="356"/>
      <c r="QK36" s="356"/>
      <c r="QL36" s="356"/>
      <c r="QM36" s="356"/>
      <c r="QN36" s="356"/>
      <c r="QO36" s="356"/>
      <c r="QP36" s="356"/>
      <c r="QQ36" s="356"/>
      <c r="QR36" s="356"/>
      <c r="QS36" s="356"/>
      <c r="QT36" s="356"/>
      <c r="QU36" s="356"/>
      <c r="QV36" s="356"/>
      <c r="QW36" s="356"/>
      <c r="QX36" s="356"/>
      <c r="QY36" s="356"/>
      <c r="QZ36" s="356"/>
      <c r="RA36" s="356"/>
      <c r="RB36" s="356"/>
      <c r="RC36" s="356"/>
      <c r="RD36" s="356"/>
      <c r="RE36" s="356"/>
      <c r="RF36" s="356"/>
      <c r="RG36" s="356"/>
      <c r="RH36" s="356"/>
      <c r="RI36" s="356"/>
      <c r="RJ36" s="356"/>
      <c r="RK36" s="356"/>
      <c r="RL36" s="356"/>
      <c r="RM36" s="356"/>
      <c r="RN36" s="356"/>
      <c r="RO36" s="356"/>
      <c r="RP36" s="356"/>
      <c r="RQ36" s="356"/>
      <c r="RR36" s="356"/>
      <c r="RS36" s="356"/>
      <c r="RT36" s="356"/>
      <c r="RU36" s="356"/>
      <c r="RV36" s="356"/>
      <c r="RW36" s="356"/>
      <c r="RX36" s="356"/>
      <c r="RY36" s="356"/>
      <c r="RZ36" s="356"/>
      <c r="SA36" s="356"/>
      <c r="SB36" s="356"/>
      <c r="SC36" s="356"/>
      <c r="SD36" s="356"/>
      <c r="SE36" s="356"/>
      <c r="SF36" s="356"/>
      <c r="SG36" s="356"/>
      <c r="SH36" s="356"/>
      <c r="SI36" s="356"/>
      <c r="SJ36" s="356"/>
      <c r="SK36" s="356"/>
      <c r="SL36" s="356"/>
      <c r="SM36" s="356"/>
      <c r="SN36" s="356"/>
      <c r="SO36" s="356"/>
      <c r="SP36" s="356"/>
      <c r="SQ36" s="356"/>
      <c r="SR36" s="356"/>
      <c r="SS36" s="356"/>
      <c r="ST36" s="356"/>
      <c r="SU36" s="356"/>
      <c r="SV36" s="356"/>
      <c r="SW36" s="356"/>
      <c r="SX36" s="356"/>
      <c r="SY36" s="356"/>
      <c r="SZ36" s="356"/>
      <c r="TA36" s="356"/>
      <c r="TB36" s="356"/>
      <c r="TC36" s="356"/>
      <c r="TD36" s="356"/>
      <c r="TE36" s="356"/>
      <c r="TF36" s="356"/>
      <c r="TG36" s="356"/>
      <c r="TH36" s="356"/>
      <c r="TI36" s="356"/>
      <c r="TJ36" s="356"/>
      <c r="TK36" s="356"/>
      <c r="TL36" s="356"/>
      <c r="TM36" s="356"/>
      <c r="TN36" s="356"/>
      <c r="TO36" s="356"/>
      <c r="TP36" s="356"/>
      <c r="TQ36" s="356"/>
      <c r="TR36" s="356"/>
      <c r="TS36" s="356"/>
      <c r="TT36" s="356"/>
      <c r="TU36" s="356"/>
      <c r="TV36" s="356"/>
      <c r="TW36" s="356"/>
      <c r="TX36" s="356"/>
      <c r="TY36" s="356"/>
      <c r="TZ36" s="356"/>
      <c r="UA36" s="356"/>
      <c r="UB36" s="356"/>
      <c r="UC36" s="356"/>
      <c r="UD36" s="356"/>
      <c r="UE36" s="356"/>
      <c r="UF36" s="356"/>
      <c r="UG36" s="356"/>
      <c r="UH36" s="356"/>
      <c r="UI36" s="356"/>
      <c r="UJ36" s="356"/>
      <c r="UK36" s="356"/>
      <c r="UL36" s="356"/>
      <c r="UM36" s="356"/>
      <c r="UN36" s="356"/>
      <c r="UO36" s="356"/>
      <c r="UP36" s="356"/>
      <c r="UQ36" s="356"/>
      <c r="UR36" s="356"/>
      <c r="US36" s="356"/>
      <c r="UT36" s="356"/>
      <c r="UU36" s="356"/>
      <c r="UV36" s="356"/>
      <c r="UW36" s="356"/>
      <c r="UX36" s="356"/>
      <c r="UY36" s="356"/>
      <c r="UZ36" s="356"/>
      <c r="VA36" s="356"/>
      <c r="VB36" s="356"/>
      <c r="VC36" s="356"/>
      <c r="VD36" s="356"/>
      <c r="VE36" s="356"/>
      <c r="VF36" s="356"/>
      <c r="VG36" s="356"/>
      <c r="VH36" s="356"/>
      <c r="VI36" s="356"/>
      <c r="VJ36" s="356"/>
      <c r="VK36" s="356"/>
      <c r="VL36" s="356"/>
      <c r="VM36" s="356"/>
      <c r="VN36" s="356"/>
      <c r="VO36" s="356"/>
      <c r="VP36" s="356"/>
      <c r="VQ36" s="356"/>
      <c r="VR36" s="356"/>
      <c r="VS36" s="356"/>
      <c r="VT36" s="356"/>
      <c r="VU36" s="356"/>
      <c r="VV36" s="356"/>
      <c r="VW36" s="356"/>
      <c r="VX36" s="356"/>
      <c r="VY36" s="356"/>
      <c r="VZ36" s="356"/>
      <c r="WA36" s="356"/>
      <c r="WB36" s="356"/>
      <c r="WC36" s="356"/>
      <c r="WD36" s="356"/>
      <c r="WE36" s="356"/>
      <c r="WF36" s="356"/>
      <c r="WG36" s="356"/>
      <c r="WH36" s="356"/>
      <c r="WI36" s="356"/>
      <c r="WJ36" s="356"/>
      <c r="WK36" s="356"/>
      <c r="WL36" s="356"/>
      <c r="WM36" s="356"/>
      <c r="WN36" s="356"/>
      <c r="WO36" s="356"/>
      <c r="WP36" s="356"/>
      <c r="WQ36" s="356"/>
      <c r="WR36" s="356"/>
      <c r="WS36" s="356"/>
      <c r="WT36" s="356"/>
      <c r="WU36" s="356"/>
      <c r="WV36" s="356"/>
      <c r="WW36" s="356"/>
      <c r="WX36" s="356"/>
      <c r="WY36" s="356"/>
      <c r="WZ36" s="356"/>
      <c r="XA36" s="356"/>
      <c r="XB36" s="356"/>
      <c r="XC36" s="356"/>
      <c r="XD36" s="356"/>
      <c r="XE36" s="356"/>
      <c r="XF36" s="356"/>
      <c r="XG36" s="356"/>
      <c r="XH36" s="356"/>
      <c r="XI36" s="356"/>
      <c r="XJ36" s="356"/>
      <c r="XK36" s="356"/>
      <c r="XL36" s="356"/>
      <c r="XM36" s="356"/>
      <c r="XN36" s="356"/>
      <c r="XO36" s="356"/>
      <c r="XP36" s="356"/>
      <c r="XQ36" s="356"/>
      <c r="XR36" s="356"/>
      <c r="XS36" s="356"/>
      <c r="XT36" s="356"/>
      <c r="XU36" s="356"/>
      <c r="XV36" s="356"/>
      <c r="XW36" s="356"/>
      <c r="XX36" s="356"/>
      <c r="XY36" s="356"/>
      <c r="XZ36" s="356"/>
      <c r="YA36" s="356"/>
      <c r="YB36" s="356"/>
      <c r="YC36" s="356"/>
      <c r="YD36" s="356"/>
      <c r="YE36" s="356"/>
      <c r="YF36" s="356"/>
      <c r="YG36" s="356"/>
      <c r="YH36" s="356"/>
      <c r="YI36" s="356"/>
      <c r="YJ36" s="356"/>
      <c r="YK36" s="356"/>
      <c r="YL36" s="356"/>
      <c r="YM36" s="356"/>
      <c r="YN36" s="356"/>
      <c r="YO36" s="356"/>
      <c r="YP36" s="356"/>
      <c r="YQ36" s="356"/>
      <c r="YR36" s="356"/>
      <c r="YS36" s="356"/>
      <c r="YT36" s="356"/>
      <c r="YU36" s="356"/>
      <c r="YV36" s="356"/>
      <c r="YW36" s="356"/>
      <c r="YX36" s="356"/>
      <c r="YY36" s="356"/>
      <c r="YZ36" s="356"/>
      <c r="ZA36" s="356"/>
      <c r="ZB36" s="356"/>
      <c r="ZC36" s="356"/>
      <c r="ZD36" s="356"/>
      <c r="ZE36" s="356"/>
      <c r="ZF36" s="356"/>
      <c r="ZG36" s="356"/>
      <c r="ZH36" s="356"/>
      <c r="ZI36" s="356"/>
      <c r="ZJ36" s="356"/>
      <c r="ZK36" s="356"/>
      <c r="ZL36" s="356"/>
      <c r="ZM36" s="356"/>
      <c r="ZN36" s="356"/>
      <c r="ZO36" s="356"/>
      <c r="ZP36" s="356"/>
      <c r="ZQ36" s="356"/>
      <c r="ZR36" s="356"/>
      <c r="ZS36" s="356"/>
      <c r="ZT36" s="356"/>
      <c r="ZU36" s="356"/>
      <c r="ZV36" s="356"/>
      <c r="ZW36" s="356"/>
      <c r="ZX36" s="356"/>
      <c r="ZY36" s="356"/>
      <c r="ZZ36" s="356"/>
      <c r="AAA36" s="356"/>
      <c r="AAB36" s="356"/>
      <c r="AAC36" s="356"/>
      <c r="AAD36" s="356"/>
      <c r="AAE36" s="356"/>
      <c r="AAF36" s="356"/>
      <c r="AAG36" s="356"/>
      <c r="AAH36" s="356"/>
      <c r="AAI36" s="356"/>
      <c r="AAJ36" s="356"/>
      <c r="AAK36" s="356"/>
      <c r="AAL36" s="356"/>
      <c r="AAM36" s="356"/>
      <c r="AAN36" s="356"/>
      <c r="AAO36" s="356"/>
      <c r="AAP36" s="356"/>
      <c r="AAQ36" s="356"/>
      <c r="AAR36" s="356"/>
      <c r="AAS36" s="356"/>
      <c r="AAT36" s="356"/>
      <c r="AAU36" s="356"/>
      <c r="AAV36" s="356"/>
      <c r="AAW36" s="356"/>
      <c r="AAX36" s="356"/>
      <c r="AAY36" s="356"/>
      <c r="AAZ36" s="356"/>
      <c r="ABA36" s="356"/>
      <c r="ABB36" s="356"/>
      <c r="ABC36" s="356"/>
      <c r="ABD36" s="356"/>
      <c r="ABE36" s="356"/>
      <c r="ABF36" s="356"/>
      <c r="ABG36" s="356"/>
      <c r="ABH36" s="356"/>
      <c r="ABI36" s="356"/>
      <c r="ABJ36" s="356"/>
      <c r="ABK36" s="356"/>
      <c r="ABL36" s="356"/>
      <c r="ABM36" s="356"/>
      <c r="ABN36" s="356"/>
      <c r="ABO36" s="356"/>
      <c r="ABP36" s="356"/>
      <c r="ABQ36" s="356"/>
      <c r="ABR36" s="356"/>
      <c r="ABS36" s="356"/>
      <c r="ABT36" s="356"/>
      <c r="ABU36" s="356"/>
      <c r="ABV36" s="356"/>
      <c r="ABW36" s="356"/>
      <c r="ABX36" s="356"/>
      <c r="ABY36" s="356"/>
      <c r="ABZ36" s="356"/>
      <c r="ACA36" s="356"/>
      <c r="ACB36" s="356"/>
      <c r="ACC36" s="356"/>
      <c r="ACD36" s="356"/>
      <c r="ACE36" s="356"/>
      <c r="ACF36" s="356"/>
      <c r="ACG36" s="356"/>
      <c r="ACH36" s="356"/>
      <c r="ACI36" s="356"/>
      <c r="ACJ36" s="356"/>
      <c r="ACK36" s="356"/>
      <c r="ACL36" s="356"/>
      <c r="ACM36" s="356"/>
      <c r="ACN36" s="356"/>
      <c r="ACO36" s="356"/>
      <c r="ACP36" s="356"/>
      <c r="ACQ36" s="356"/>
      <c r="ACR36" s="356"/>
      <c r="ACS36" s="356"/>
      <c r="ACT36" s="356"/>
      <c r="ACU36" s="356"/>
      <c r="ACV36" s="356"/>
      <c r="ACW36" s="356"/>
      <c r="ACX36" s="356"/>
      <c r="ACY36" s="356"/>
      <c r="ACZ36" s="356"/>
      <c r="ADA36" s="356"/>
      <c r="ADB36" s="356"/>
      <c r="ADC36" s="356"/>
      <c r="ADD36" s="356"/>
      <c r="ADE36" s="356"/>
      <c r="ADF36" s="356"/>
      <c r="ADG36" s="356"/>
      <c r="ADH36" s="356"/>
      <c r="ADI36" s="356"/>
      <c r="ADJ36" s="356"/>
      <c r="ADK36" s="356"/>
      <c r="ADL36" s="356"/>
      <c r="ADM36" s="356"/>
      <c r="ADN36" s="356"/>
      <c r="ADO36" s="356"/>
      <c r="ADP36" s="356"/>
      <c r="ADQ36" s="356"/>
      <c r="ADR36" s="356"/>
      <c r="ADS36" s="356"/>
      <c r="ADT36" s="356"/>
      <c r="ADU36" s="356"/>
      <c r="ADV36" s="356"/>
      <c r="ADW36" s="356"/>
      <c r="ADX36" s="356"/>
      <c r="ADY36" s="356"/>
      <c r="ADZ36" s="356"/>
      <c r="AEA36" s="356"/>
      <c r="AEB36" s="356"/>
      <c r="AEC36" s="356"/>
      <c r="AED36" s="356"/>
      <c r="AEE36" s="356"/>
      <c r="AEF36" s="356"/>
      <c r="AEG36" s="356"/>
      <c r="AEH36" s="356"/>
      <c r="AEI36" s="356"/>
      <c r="AEJ36" s="356"/>
      <c r="AEK36" s="356"/>
      <c r="AEL36" s="356"/>
      <c r="AEM36" s="356"/>
      <c r="AEN36" s="356"/>
      <c r="AEO36" s="356"/>
      <c r="AEP36" s="356"/>
      <c r="AEQ36" s="356"/>
      <c r="AER36" s="356"/>
      <c r="AES36" s="356"/>
      <c r="AET36" s="356"/>
      <c r="AEU36" s="356"/>
      <c r="AEV36" s="356"/>
      <c r="AEW36" s="356"/>
      <c r="AEX36" s="356"/>
      <c r="AEY36" s="356"/>
      <c r="AEZ36" s="356"/>
      <c r="AFA36" s="356"/>
      <c r="AFB36" s="356"/>
      <c r="AFC36" s="356"/>
      <c r="AFD36" s="356"/>
      <c r="AFE36" s="356"/>
      <c r="AFF36" s="356"/>
      <c r="AFG36" s="356"/>
      <c r="AFH36" s="356"/>
      <c r="AFI36" s="356"/>
      <c r="AFJ36" s="356"/>
      <c r="AFK36" s="356"/>
      <c r="AFL36" s="356"/>
      <c r="AFM36" s="356"/>
      <c r="AFN36" s="356"/>
      <c r="AFO36" s="356"/>
      <c r="AFP36" s="356"/>
      <c r="AFQ36" s="356"/>
      <c r="AFR36" s="356"/>
      <c r="AFS36" s="356"/>
      <c r="AFT36" s="356"/>
      <c r="AFU36" s="356"/>
      <c r="AFV36" s="356"/>
      <c r="AFW36" s="356"/>
      <c r="AFX36" s="356"/>
      <c r="AFY36" s="356"/>
      <c r="AFZ36" s="356"/>
      <c r="AGA36" s="356"/>
      <c r="AGB36" s="356"/>
      <c r="AGC36" s="356"/>
      <c r="AGD36" s="356"/>
      <c r="AGE36" s="356"/>
      <c r="AGF36" s="356"/>
      <c r="AGG36" s="356"/>
      <c r="AGH36" s="356"/>
      <c r="AGI36" s="356"/>
      <c r="AGJ36" s="356"/>
      <c r="AGK36" s="356"/>
      <c r="AGL36" s="356"/>
      <c r="AGM36" s="356"/>
      <c r="AGN36" s="356"/>
      <c r="AGO36" s="356"/>
      <c r="AGP36" s="356"/>
      <c r="AGQ36" s="356"/>
      <c r="AGR36" s="356"/>
      <c r="AGS36" s="356"/>
      <c r="AGT36" s="356"/>
      <c r="AGU36" s="356"/>
      <c r="AGV36" s="356"/>
      <c r="AGW36" s="356"/>
      <c r="AGX36" s="356"/>
      <c r="AGY36" s="356"/>
      <c r="AGZ36" s="356"/>
      <c r="AHA36" s="356"/>
      <c r="AHB36" s="356"/>
      <c r="AHC36" s="356"/>
      <c r="AHD36" s="356"/>
      <c r="AHE36" s="356"/>
      <c r="AHF36" s="356"/>
      <c r="AHG36" s="356"/>
      <c r="AHH36" s="356"/>
      <c r="AHI36" s="356"/>
      <c r="AHJ36" s="356"/>
      <c r="AHK36" s="356"/>
      <c r="AHL36" s="356"/>
      <c r="AHM36" s="356"/>
      <c r="AHN36" s="356"/>
      <c r="AHO36" s="356"/>
      <c r="AHP36" s="356"/>
      <c r="AHQ36" s="356"/>
      <c r="AHR36" s="356"/>
      <c r="AHS36" s="356"/>
      <c r="AHT36" s="356"/>
      <c r="AHU36" s="356"/>
      <c r="AHV36" s="356"/>
      <c r="AHW36" s="356"/>
      <c r="AHX36" s="356"/>
      <c r="AHY36" s="356"/>
      <c r="AHZ36" s="356"/>
      <c r="AIA36" s="356"/>
      <c r="AIB36" s="356"/>
      <c r="AIC36" s="356"/>
      <c r="AID36" s="356"/>
      <c r="AIE36" s="356"/>
      <c r="AIF36" s="356"/>
      <c r="AIG36" s="356"/>
      <c r="AIH36" s="356"/>
      <c r="AII36" s="356"/>
      <c r="AIJ36" s="356"/>
      <c r="AIK36" s="356"/>
      <c r="AIL36" s="356"/>
      <c r="AIM36" s="356"/>
      <c r="AIN36" s="356"/>
      <c r="AIO36" s="356"/>
      <c r="AIP36" s="356"/>
      <c r="AIQ36" s="356"/>
      <c r="AIR36" s="356"/>
      <c r="AIS36" s="356"/>
      <c r="AIT36" s="356"/>
      <c r="AIU36" s="356"/>
      <c r="AIV36" s="356"/>
      <c r="AIW36" s="356"/>
      <c r="AIX36" s="356"/>
      <c r="AIY36" s="356"/>
      <c r="AIZ36" s="356"/>
      <c r="AJA36" s="356"/>
      <c r="AJB36" s="356"/>
      <c r="AJC36" s="356"/>
      <c r="AJD36" s="356"/>
      <c r="AJE36" s="356"/>
      <c r="AJF36" s="356"/>
      <c r="AJG36" s="356"/>
      <c r="AJH36" s="356"/>
      <c r="AJI36" s="356"/>
      <c r="AJJ36" s="356"/>
      <c r="AJK36" s="356"/>
      <c r="AJL36" s="356"/>
      <c r="AJM36" s="356"/>
      <c r="AJN36" s="356"/>
      <c r="AJO36" s="356"/>
      <c r="AJP36" s="356"/>
      <c r="AJQ36" s="356"/>
      <c r="AJR36" s="356"/>
      <c r="AJS36" s="356"/>
      <c r="AJT36" s="356"/>
      <c r="AJU36" s="356"/>
      <c r="AJV36" s="356"/>
      <c r="AJW36" s="356"/>
      <c r="AJX36" s="356"/>
      <c r="AJY36" s="356"/>
      <c r="AJZ36" s="356"/>
      <c r="AKA36" s="356"/>
      <c r="AKB36" s="356"/>
      <c r="AKC36" s="356"/>
      <c r="AKD36" s="356"/>
      <c r="AKE36" s="356"/>
      <c r="AKF36" s="356"/>
      <c r="AKG36" s="356"/>
      <c r="AKH36" s="356"/>
      <c r="AKI36" s="356"/>
      <c r="AKJ36" s="356"/>
      <c r="AKK36" s="356"/>
      <c r="AKL36" s="356"/>
      <c r="AKM36" s="356"/>
      <c r="AKN36" s="356"/>
      <c r="AKO36" s="356"/>
      <c r="AKP36" s="356"/>
      <c r="AKQ36" s="356"/>
      <c r="AKR36" s="356"/>
      <c r="AKS36" s="356"/>
      <c r="AKT36" s="356"/>
      <c r="AKU36" s="356"/>
      <c r="AKV36" s="356"/>
      <c r="AKW36" s="356"/>
      <c r="AKX36" s="356"/>
      <c r="AKY36" s="356"/>
      <c r="AKZ36" s="356"/>
      <c r="ALA36" s="356"/>
      <c r="ALB36" s="356"/>
      <c r="ALC36" s="356"/>
      <c r="ALD36" s="356"/>
      <c r="ALE36" s="356"/>
      <c r="ALF36" s="356"/>
      <c r="ALG36" s="356"/>
      <c r="ALH36" s="356"/>
      <c r="ALI36" s="356"/>
      <c r="ALJ36" s="356"/>
      <c r="ALK36" s="356"/>
      <c r="ALL36" s="356"/>
      <c r="ALM36" s="356"/>
      <c r="ALN36" s="356"/>
      <c r="ALO36" s="356"/>
      <c r="ALP36" s="356"/>
      <c r="ALQ36" s="356"/>
      <c r="ALR36" s="356"/>
      <c r="ALS36" s="356"/>
      <c r="ALT36" s="356"/>
      <c r="ALU36" s="356"/>
      <c r="ALV36" s="356"/>
      <c r="ALW36" s="356"/>
      <c r="ALX36" s="356"/>
      <c r="ALY36" s="356"/>
      <c r="ALZ36" s="356"/>
      <c r="AMA36" s="356"/>
      <c r="AMB36" s="356"/>
    </row>
    <row r="37" spans="1:1016" s="95" customFormat="1" ht="15.75" customHeight="1">
      <c r="A37" s="853" t="s">
        <v>10</v>
      </c>
      <c r="B37" s="853"/>
      <c r="C37" s="646">
        <f>SUM(C16:C36)</f>
        <v>136838913</v>
      </c>
      <c r="D37" s="646">
        <f t="shared" ref="D37:H37" si="2">SUM(D16:D36)</f>
        <v>0</v>
      </c>
      <c r="E37" s="646">
        <f t="shared" si="2"/>
        <v>106678205.39</v>
      </c>
      <c r="F37" s="646">
        <f t="shared" si="2"/>
        <v>785995</v>
      </c>
      <c r="G37" s="646">
        <f t="shared" si="2"/>
        <v>-45169750.5</v>
      </c>
      <c r="H37" s="646">
        <f t="shared" si="2"/>
        <v>199133362.89000002</v>
      </c>
      <c r="I37" s="840"/>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356"/>
      <c r="AK37" s="356"/>
      <c r="AL37" s="356"/>
      <c r="AM37" s="356"/>
      <c r="AN37" s="356"/>
      <c r="AO37" s="356"/>
      <c r="AP37" s="356"/>
      <c r="AQ37" s="356"/>
      <c r="AR37" s="356"/>
      <c r="AS37" s="356"/>
      <c r="AT37" s="356"/>
      <c r="AU37" s="356"/>
      <c r="AV37" s="356"/>
      <c r="AW37" s="356"/>
      <c r="AX37" s="356"/>
      <c r="AY37" s="356"/>
      <c r="AZ37" s="356"/>
      <c r="BA37" s="356"/>
      <c r="BB37" s="356"/>
      <c r="BC37" s="356"/>
      <c r="BD37" s="356"/>
      <c r="BE37" s="356"/>
      <c r="BF37" s="356"/>
      <c r="BG37" s="356"/>
      <c r="BH37" s="356"/>
      <c r="BI37" s="356"/>
      <c r="BJ37" s="356"/>
      <c r="BK37" s="356"/>
      <c r="BL37" s="356"/>
      <c r="BM37" s="356"/>
      <c r="BN37" s="356"/>
      <c r="BO37" s="356"/>
      <c r="BP37" s="356"/>
      <c r="BQ37" s="356"/>
      <c r="BR37" s="356"/>
      <c r="BS37" s="356"/>
      <c r="BT37" s="356"/>
      <c r="BU37" s="356"/>
      <c r="BV37" s="356"/>
      <c r="BW37" s="356"/>
      <c r="BX37" s="356"/>
      <c r="BY37" s="356"/>
      <c r="BZ37" s="356"/>
      <c r="CA37" s="356"/>
      <c r="CB37" s="356"/>
      <c r="CC37" s="356"/>
      <c r="CD37" s="356"/>
      <c r="CE37" s="356"/>
      <c r="CF37" s="356"/>
      <c r="CG37" s="356"/>
      <c r="CH37" s="356"/>
      <c r="CI37" s="356"/>
      <c r="CJ37" s="356"/>
      <c r="CK37" s="356"/>
      <c r="CL37" s="356"/>
      <c r="CM37" s="356"/>
      <c r="CN37" s="356"/>
      <c r="CO37" s="356"/>
      <c r="CP37" s="356"/>
      <c r="CQ37" s="356"/>
      <c r="CR37" s="356"/>
      <c r="CS37" s="356"/>
      <c r="CT37" s="356"/>
      <c r="CU37" s="356"/>
      <c r="CV37" s="356"/>
      <c r="CW37" s="356"/>
      <c r="CX37" s="356"/>
      <c r="CY37" s="356"/>
      <c r="CZ37" s="356"/>
      <c r="DA37" s="356"/>
      <c r="DB37" s="356"/>
      <c r="DC37" s="356"/>
      <c r="DD37" s="356"/>
      <c r="DE37" s="356"/>
      <c r="DF37" s="356"/>
      <c r="DG37" s="356"/>
      <c r="DH37" s="356"/>
      <c r="DI37" s="356"/>
      <c r="DJ37" s="356"/>
      <c r="DK37" s="356"/>
      <c r="DL37" s="356"/>
      <c r="DM37" s="356"/>
      <c r="DN37" s="356"/>
      <c r="DO37" s="356"/>
      <c r="DP37" s="356"/>
      <c r="DQ37" s="356"/>
      <c r="DR37" s="356"/>
      <c r="DS37" s="356"/>
      <c r="DT37" s="356"/>
      <c r="DU37" s="356"/>
      <c r="DV37" s="356"/>
      <c r="DW37" s="356"/>
      <c r="DX37" s="356"/>
      <c r="DY37" s="356"/>
      <c r="DZ37" s="356"/>
      <c r="EA37" s="356"/>
      <c r="EB37" s="356"/>
      <c r="EC37" s="356"/>
      <c r="ED37" s="356"/>
      <c r="EE37" s="356"/>
      <c r="EF37" s="356"/>
      <c r="EG37" s="356"/>
      <c r="EH37" s="356"/>
      <c r="EI37" s="356"/>
      <c r="EJ37" s="356"/>
      <c r="EK37" s="356"/>
      <c r="EL37" s="356"/>
      <c r="EM37" s="356"/>
      <c r="EN37" s="356"/>
      <c r="EO37" s="356"/>
      <c r="EP37" s="356"/>
      <c r="EQ37" s="356"/>
      <c r="ER37" s="356"/>
      <c r="ES37" s="356"/>
      <c r="ET37" s="356"/>
      <c r="EU37" s="356"/>
      <c r="EV37" s="356"/>
      <c r="EW37" s="356"/>
      <c r="EX37" s="356"/>
      <c r="EY37" s="356"/>
      <c r="EZ37" s="356"/>
      <c r="FA37" s="356"/>
      <c r="FB37" s="356"/>
      <c r="FC37" s="356"/>
      <c r="FD37" s="356"/>
      <c r="FE37" s="356"/>
      <c r="FF37" s="356"/>
      <c r="FG37" s="356"/>
      <c r="FH37" s="356"/>
      <c r="FI37" s="356"/>
      <c r="FJ37" s="356"/>
      <c r="FK37" s="356"/>
      <c r="FL37" s="356"/>
      <c r="FM37" s="356"/>
      <c r="FN37" s="356"/>
      <c r="FO37" s="356"/>
      <c r="FP37" s="356"/>
      <c r="FQ37" s="356"/>
      <c r="FR37" s="356"/>
      <c r="FS37" s="356"/>
      <c r="FT37" s="356"/>
      <c r="FU37" s="356"/>
      <c r="FV37" s="356"/>
      <c r="FW37" s="356"/>
      <c r="FX37" s="356"/>
      <c r="FY37" s="356"/>
      <c r="FZ37" s="356"/>
      <c r="GA37" s="356"/>
      <c r="GB37" s="356"/>
      <c r="GC37" s="356"/>
      <c r="GD37" s="356"/>
      <c r="GE37" s="356"/>
      <c r="GF37" s="356"/>
      <c r="GG37" s="356"/>
      <c r="GH37" s="356"/>
      <c r="GI37" s="356"/>
      <c r="GJ37" s="356"/>
      <c r="GK37" s="356"/>
      <c r="GL37" s="356"/>
      <c r="GM37" s="356"/>
      <c r="GN37" s="356"/>
      <c r="GO37" s="356"/>
      <c r="GP37" s="356"/>
      <c r="GQ37" s="356"/>
      <c r="GR37" s="356"/>
      <c r="GS37" s="356"/>
      <c r="GT37" s="356"/>
      <c r="GU37" s="356"/>
      <c r="GV37" s="356"/>
      <c r="GW37" s="356"/>
      <c r="GX37" s="356"/>
      <c r="GY37" s="356"/>
      <c r="GZ37" s="356"/>
      <c r="HA37" s="356"/>
      <c r="HB37" s="356"/>
      <c r="HC37" s="356"/>
      <c r="HD37" s="356"/>
      <c r="HE37" s="356"/>
      <c r="HF37" s="356"/>
      <c r="HG37" s="356"/>
      <c r="HH37" s="356"/>
      <c r="HI37" s="356"/>
      <c r="HJ37" s="356"/>
      <c r="HK37" s="356"/>
      <c r="HL37" s="356"/>
      <c r="HM37" s="356"/>
      <c r="HN37" s="356"/>
      <c r="HO37" s="356"/>
      <c r="HP37" s="356"/>
      <c r="HQ37" s="356"/>
      <c r="HR37" s="356"/>
      <c r="HS37" s="356"/>
      <c r="HT37" s="356"/>
      <c r="HU37" s="356"/>
      <c r="HV37" s="356"/>
      <c r="HW37" s="356"/>
      <c r="HX37" s="356"/>
      <c r="HY37" s="356"/>
      <c r="HZ37" s="356"/>
      <c r="IA37" s="356"/>
      <c r="IB37" s="356"/>
      <c r="IC37" s="356"/>
      <c r="ID37" s="356"/>
      <c r="IE37" s="356"/>
      <c r="IF37" s="356"/>
      <c r="IG37" s="356"/>
      <c r="IH37" s="356"/>
      <c r="II37" s="356"/>
      <c r="IJ37" s="356"/>
      <c r="IK37" s="356"/>
      <c r="IL37" s="356"/>
      <c r="IM37" s="356"/>
      <c r="IN37" s="356"/>
      <c r="IO37" s="356"/>
      <c r="IP37" s="356"/>
      <c r="IQ37" s="356"/>
      <c r="IR37" s="356"/>
      <c r="IS37" s="356"/>
      <c r="IT37" s="356"/>
      <c r="IU37" s="356"/>
      <c r="IV37" s="356"/>
      <c r="IW37" s="356"/>
      <c r="IX37" s="356"/>
      <c r="IY37" s="356"/>
      <c r="IZ37" s="356"/>
      <c r="JA37" s="356"/>
      <c r="JB37" s="356"/>
      <c r="JC37" s="356"/>
      <c r="JD37" s="356"/>
      <c r="JE37" s="356"/>
      <c r="JF37" s="356"/>
      <c r="JG37" s="356"/>
      <c r="JH37" s="356"/>
      <c r="JI37" s="356"/>
      <c r="JJ37" s="356"/>
      <c r="JK37" s="356"/>
      <c r="JL37" s="356"/>
      <c r="JM37" s="356"/>
      <c r="JN37" s="356"/>
      <c r="JO37" s="356"/>
      <c r="JP37" s="356"/>
      <c r="JQ37" s="356"/>
      <c r="JR37" s="356"/>
      <c r="JS37" s="356"/>
      <c r="JT37" s="356"/>
      <c r="JU37" s="356"/>
      <c r="JV37" s="356"/>
      <c r="JW37" s="356"/>
      <c r="JX37" s="356"/>
      <c r="JY37" s="356"/>
      <c r="JZ37" s="356"/>
      <c r="KA37" s="356"/>
      <c r="KB37" s="356"/>
      <c r="KC37" s="356"/>
      <c r="KD37" s="356"/>
      <c r="KE37" s="356"/>
      <c r="KF37" s="356"/>
      <c r="KG37" s="356"/>
      <c r="KH37" s="356"/>
      <c r="KI37" s="356"/>
      <c r="KJ37" s="356"/>
      <c r="KK37" s="356"/>
      <c r="KL37" s="356"/>
      <c r="KM37" s="356"/>
      <c r="KN37" s="356"/>
      <c r="KO37" s="356"/>
      <c r="KP37" s="356"/>
      <c r="KQ37" s="356"/>
      <c r="KR37" s="356"/>
      <c r="KS37" s="356"/>
      <c r="KT37" s="356"/>
      <c r="KU37" s="356"/>
      <c r="KV37" s="356"/>
      <c r="KW37" s="356"/>
      <c r="KX37" s="356"/>
      <c r="KY37" s="356"/>
      <c r="KZ37" s="356"/>
      <c r="LA37" s="356"/>
      <c r="LB37" s="356"/>
      <c r="LC37" s="356"/>
      <c r="LD37" s="356"/>
      <c r="LE37" s="356"/>
      <c r="LF37" s="356"/>
      <c r="LG37" s="356"/>
      <c r="LH37" s="356"/>
      <c r="LI37" s="356"/>
      <c r="LJ37" s="356"/>
      <c r="LK37" s="356"/>
      <c r="LL37" s="356"/>
      <c r="LM37" s="356"/>
      <c r="LN37" s="356"/>
      <c r="LO37" s="356"/>
      <c r="LP37" s="356"/>
      <c r="LQ37" s="356"/>
      <c r="LR37" s="356"/>
      <c r="LS37" s="356"/>
      <c r="LT37" s="356"/>
      <c r="LU37" s="356"/>
      <c r="LV37" s="356"/>
      <c r="LW37" s="356"/>
      <c r="LX37" s="356"/>
      <c r="LY37" s="356"/>
      <c r="LZ37" s="356"/>
      <c r="MA37" s="356"/>
      <c r="MB37" s="356"/>
      <c r="MC37" s="356"/>
      <c r="MD37" s="356"/>
      <c r="ME37" s="356"/>
      <c r="MF37" s="356"/>
      <c r="MG37" s="356"/>
      <c r="MH37" s="356"/>
      <c r="MI37" s="356"/>
      <c r="MJ37" s="356"/>
      <c r="MK37" s="356"/>
      <c r="ML37" s="356"/>
      <c r="MM37" s="356"/>
      <c r="MN37" s="356"/>
      <c r="MO37" s="356"/>
      <c r="MP37" s="356"/>
      <c r="MQ37" s="356"/>
      <c r="MR37" s="356"/>
      <c r="MS37" s="356"/>
      <c r="MT37" s="356"/>
      <c r="MU37" s="356"/>
      <c r="MV37" s="356"/>
      <c r="MW37" s="356"/>
      <c r="MX37" s="356"/>
      <c r="MY37" s="356"/>
      <c r="MZ37" s="356"/>
      <c r="NA37" s="356"/>
      <c r="NB37" s="356"/>
      <c r="NC37" s="356"/>
      <c r="ND37" s="356"/>
      <c r="NE37" s="356"/>
      <c r="NF37" s="356"/>
      <c r="NG37" s="356"/>
      <c r="NH37" s="356"/>
      <c r="NI37" s="356"/>
      <c r="NJ37" s="356"/>
      <c r="NK37" s="356"/>
      <c r="NL37" s="356"/>
      <c r="NM37" s="356"/>
      <c r="NN37" s="356"/>
      <c r="NO37" s="356"/>
      <c r="NP37" s="356"/>
      <c r="NQ37" s="356"/>
      <c r="NR37" s="356"/>
      <c r="NS37" s="356"/>
      <c r="NT37" s="356"/>
      <c r="NU37" s="356"/>
      <c r="NV37" s="356"/>
      <c r="NW37" s="356"/>
      <c r="NX37" s="356"/>
      <c r="NY37" s="356"/>
      <c r="NZ37" s="356"/>
      <c r="OA37" s="356"/>
      <c r="OB37" s="356"/>
      <c r="OC37" s="356"/>
      <c r="OD37" s="356"/>
      <c r="OE37" s="356"/>
      <c r="OF37" s="356"/>
      <c r="OG37" s="356"/>
      <c r="OH37" s="356"/>
      <c r="OI37" s="356"/>
      <c r="OJ37" s="356"/>
      <c r="OK37" s="356"/>
      <c r="OL37" s="356"/>
      <c r="OM37" s="356"/>
      <c r="ON37" s="356"/>
      <c r="OO37" s="356"/>
      <c r="OP37" s="356"/>
      <c r="OQ37" s="356"/>
      <c r="OR37" s="356"/>
      <c r="OS37" s="356"/>
      <c r="OT37" s="356"/>
      <c r="OU37" s="356"/>
      <c r="OV37" s="356"/>
      <c r="OW37" s="356"/>
      <c r="OX37" s="356"/>
      <c r="OY37" s="356"/>
      <c r="OZ37" s="356"/>
      <c r="PA37" s="356"/>
      <c r="PB37" s="356"/>
      <c r="PC37" s="356"/>
      <c r="PD37" s="356"/>
      <c r="PE37" s="356"/>
      <c r="PF37" s="356"/>
      <c r="PG37" s="356"/>
      <c r="PH37" s="356"/>
      <c r="PI37" s="356"/>
      <c r="PJ37" s="356"/>
      <c r="PK37" s="356"/>
      <c r="PL37" s="356"/>
      <c r="PM37" s="356"/>
      <c r="PN37" s="356"/>
      <c r="PO37" s="356"/>
      <c r="PP37" s="356"/>
      <c r="PQ37" s="356"/>
      <c r="PR37" s="356"/>
      <c r="PS37" s="356"/>
      <c r="PT37" s="356"/>
      <c r="PU37" s="356"/>
      <c r="PV37" s="356"/>
      <c r="PW37" s="356"/>
      <c r="PX37" s="356"/>
      <c r="PY37" s="356"/>
      <c r="PZ37" s="356"/>
      <c r="QA37" s="356"/>
      <c r="QB37" s="356"/>
      <c r="QC37" s="356"/>
      <c r="QD37" s="356"/>
      <c r="QE37" s="356"/>
      <c r="QF37" s="356"/>
      <c r="QG37" s="356"/>
      <c r="QH37" s="356"/>
      <c r="QI37" s="356"/>
      <c r="QJ37" s="356"/>
      <c r="QK37" s="356"/>
      <c r="QL37" s="356"/>
      <c r="QM37" s="356"/>
      <c r="QN37" s="356"/>
      <c r="QO37" s="356"/>
      <c r="QP37" s="356"/>
      <c r="QQ37" s="356"/>
      <c r="QR37" s="356"/>
      <c r="QS37" s="356"/>
      <c r="QT37" s="356"/>
      <c r="QU37" s="356"/>
      <c r="QV37" s="356"/>
      <c r="QW37" s="356"/>
      <c r="QX37" s="356"/>
      <c r="QY37" s="356"/>
      <c r="QZ37" s="356"/>
      <c r="RA37" s="356"/>
      <c r="RB37" s="356"/>
      <c r="RC37" s="356"/>
      <c r="RD37" s="356"/>
      <c r="RE37" s="356"/>
      <c r="RF37" s="356"/>
      <c r="RG37" s="356"/>
      <c r="RH37" s="356"/>
      <c r="RI37" s="356"/>
      <c r="RJ37" s="356"/>
      <c r="RK37" s="356"/>
      <c r="RL37" s="356"/>
      <c r="RM37" s="356"/>
      <c r="RN37" s="356"/>
      <c r="RO37" s="356"/>
      <c r="RP37" s="356"/>
      <c r="RQ37" s="356"/>
      <c r="RR37" s="356"/>
      <c r="RS37" s="356"/>
      <c r="RT37" s="356"/>
      <c r="RU37" s="356"/>
      <c r="RV37" s="356"/>
      <c r="RW37" s="356"/>
      <c r="RX37" s="356"/>
      <c r="RY37" s="356"/>
      <c r="RZ37" s="356"/>
      <c r="SA37" s="356"/>
      <c r="SB37" s="356"/>
      <c r="SC37" s="356"/>
      <c r="SD37" s="356"/>
      <c r="SE37" s="356"/>
      <c r="SF37" s="356"/>
      <c r="SG37" s="356"/>
      <c r="SH37" s="356"/>
      <c r="SI37" s="356"/>
      <c r="SJ37" s="356"/>
      <c r="SK37" s="356"/>
      <c r="SL37" s="356"/>
      <c r="SM37" s="356"/>
      <c r="SN37" s="356"/>
      <c r="SO37" s="356"/>
      <c r="SP37" s="356"/>
      <c r="SQ37" s="356"/>
      <c r="SR37" s="356"/>
      <c r="SS37" s="356"/>
      <c r="ST37" s="356"/>
      <c r="SU37" s="356"/>
      <c r="SV37" s="356"/>
      <c r="SW37" s="356"/>
      <c r="SX37" s="356"/>
      <c r="SY37" s="356"/>
      <c r="SZ37" s="356"/>
      <c r="TA37" s="356"/>
      <c r="TB37" s="356"/>
      <c r="TC37" s="356"/>
      <c r="TD37" s="356"/>
      <c r="TE37" s="356"/>
      <c r="TF37" s="356"/>
      <c r="TG37" s="356"/>
      <c r="TH37" s="356"/>
      <c r="TI37" s="356"/>
      <c r="TJ37" s="356"/>
      <c r="TK37" s="356"/>
      <c r="TL37" s="356"/>
      <c r="TM37" s="356"/>
      <c r="TN37" s="356"/>
      <c r="TO37" s="356"/>
      <c r="TP37" s="356"/>
      <c r="TQ37" s="356"/>
      <c r="TR37" s="356"/>
      <c r="TS37" s="356"/>
      <c r="TT37" s="356"/>
      <c r="TU37" s="356"/>
      <c r="TV37" s="356"/>
      <c r="TW37" s="356"/>
      <c r="TX37" s="356"/>
      <c r="TY37" s="356"/>
      <c r="TZ37" s="356"/>
      <c r="UA37" s="356"/>
      <c r="UB37" s="356"/>
      <c r="UC37" s="356"/>
      <c r="UD37" s="356"/>
      <c r="UE37" s="356"/>
      <c r="UF37" s="356"/>
      <c r="UG37" s="356"/>
      <c r="UH37" s="356"/>
      <c r="UI37" s="356"/>
      <c r="UJ37" s="356"/>
      <c r="UK37" s="356"/>
      <c r="UL37" s="356"/>
      <c r="UM37" s="356"/>
      <c r="UN37" s="356"/>
      <c r="UO37" s="356"/>
      <c r="UP37" s="356"/>
      <c r="UQ37" s="356"/>
      <c r="UR37" s="356"/>
      <c r="US37" s="356"/>
      <c r="UT37" s="356"/>
      <c r="UU37" s="356"/>
      <c r="UV37" s="356"/>
      <c r="UW37" s="356"/>
      <c r="UX37" s="356"/>
      <c r="UY37" s="356"/>
      <c r="UZ37" s="356"/>
      <c r="VA37" s="356"/>
      <c r="VB37" s="356"/>
      <c r="VC37" s="356"/>
      <c r="VD37" s="356"/>
      <c r="VE37" s="356"/>
      <c r="VF37" s="356"/>
      <c r="VG37" s="356"/>
      <c r="VH37" s="356"/>
      <c r="VI37" s="356"/>
      <c r="VJ37" s="356"/>
      <c r="VK37" s="356"/>
      <c r="VL37" s="356"/>
      <c r="VM37" s="356"/>
      <c r="VN37" s="356"/>
      <c r="VO37" s="356"/>
      <c r="VP37" s="356"/>
      <c r="VQ37" s="356"/>
      <c r="VR37" s="356"/>
      <c r="VS37" s="356"/>
      <c r="VT37" s="356"/>
      <c r="VU37" s="356"/>
      <c r="VV37" s="356"/>
      <c r="VW37" s="356"/>
      <c r="VX37" s="356"/>
      <c r="VY37" s="356"/>
      <c r="VZ37" s="356"/>
      <c r="WA37" s="356"/>
      <c r="WB37" s="356"/>
      <c r="WC37" s="356"/>
      <c r="WD37" s="356"/>
      <c r="WE37" s="356"/>
      <c r="WF37" s="356"/>
      <c r="WG37" s="356"/>
      <c r="WH37" s="356"/>
      <c r="WI37" s="356"/>
      <c r="WJ37" s="356"/>
      <c r="WK37" s="356"/>
      <c r="WL37" s="356"/>
      <c r="WM37" s="356"/>
      <c r="WN37" s="356"/>
      <c r="WO37" s="356"/>
      <c r="WP37" s="356"/>
      <c r="WQ37" s="356"/>
      <c r="WR37" s="356"/>
      <c r="WS37" s="356"/>
      <c r="WT37" s="356"/>
      <c r="WU37" s="356"/>
      <c r="WV37" s="356"/>
      <c r="WW37" s="356"/>
      <c r="WX37" s="356"/>
      <c r="WY37" s="356"/>
      <c r="WZ37" s="356"/>
      <c r="XA37" s="356"/>
      <c r="XB37" s="356"/>
      <c r="XC37" s="356"/>
      <c r="XD37" s="356"/>
      <c r="XE37" s="356"/>
      <c r="XF37" s="356"/>
      <c r="XG37" s="356"/>
      <c r="XH37" s="356"/>
      <c r="XI37" s="356"/>
      <c r="XJ37" s="356"/>
      <c r="XK37" s="356"/>
      <c r="XL37" s="356"/>
      <c r="XM37" s="356"/>
      <c r="XN37" s="356"/>
      <c r="XO37" s="356"/>
      <c r="XP37" s="356"/>
      <c r="XQ37" s="356"/>
      <c r="XR37" s="356"/>
      <c r="XS37" s="356"/>
      <c r="XT37" s="356"/>
      <c r="XU37" s="356"/>
      <c r="XV37" s="356"/>
      <c r="XW37" s="356"/>
      <c r="XX37" s="356"/>
      <c r="XY37" s="356"/>
      <c r="XZ37" s="356"/>
      <c r="YA37" s="356"/>
      <c r="YB37" s="356"/>
      <c r="YC37" s="356"/>
      <c r="YD37" s="356"/>
      <c r="YE37" s="356"/>
      <c r="YF37" s="356"/>
      <c r="YG37" s="356"/>
      <c r="YH37" s="356"/>
      <c r="YI37" s="356"/>
      <c r="YJ37" s="356"/>
      <c r="YK37" s="356"/>
      <c r="YL37" s="356"/>
      <c r="YM37" s="356"/>
      <c r="YN37" s="356"/>
      <c r="YO37" s="356"/>
      <c r="YP37" s="356"/>
      <c r="YQ37" s="356"/>
      <c r="YR37" s="356"/>
      <c r="YS37" s="356"/>
      <c r="YT37" s="356"/>
      <c r="YU37" s="356"/>
      <c r="YV37" s="356"/>
      <c r="YW37" s="356"/>
      <c r="YX37" s="356"/>
      <c r="YY37" s="356"/>
      <c r="YZ37" s="356"/>
      <c r="ZA37" s="356"/>
      <c r="ZB37" s="356"/>
      <c r="ZC37" s="356"/>
      <c r="ZD37" s="356"/>
      <c r="ZE37" s="356"/>
      <c r="ZF37" s="356"/>
      <c r="ZG37" s="356"/>
      <c r="ZH37" s="356"/>
      <c r="ZI37" s="356"/>
      <c r="ZJ37" s="356"/>
      <c r="ZK37" s="356"/>
      <c r="ZL37" s="356"/>
      <c r="ZM37" s="356"/>
      <c r="ZN37" s="356"/>
      <c r="ZO37" s="356"/>
      <c r="ZP37" s="356"/>
      <c r="ZQ37" s="356"/>
      <c r="ZR37" s="356"/>
      <c r="ZS37" s="356"/>
      <c r="ZT37" s="356"/>
      <c r="ZU37" s="356"/>
      <c r="ZV37" s="356"/>
      <c r="ZW37" s="356"/>
      <c r="ZX37" s="356"/>
      <c r="ZY37" s="356"/>
      <c r="ZZ37" s="356"/>
      <c r="AAA37" s="356"/>
      <c r="AAB37" s="356"/>
      <c r="AAC37" s="356"/>
      <c r="AAD37" s="356"/>
      <c r="AAE37" s="356"/>
      <c r="AAF37" s="356"/>
      <c r="AAG37" s="356"/>
      <c r="AAH37" s="356"/>
      <c r="AAI37" s="356"/>
      <c r="AAJ37" s="356"/>
      <c r="AAK37" s="356"/>
      <c r="AAL37" s="356"/>
      <c r="AAM37" s="356"/>
      <c r="AAN37" s="356"/>
      <c r="AAO37" s="356"/>
      <c r="AAP37" s="356"/>
      <c r="AAQ37" s="356"/>
      <c r="AAR37" s="356"/>
      <c r="AAS37" s="356"/>
      <c r="AAT37" s="356"/>
      <c r="AAU37" s="356"/>
      <c r="AAV37" s="356"/>
      <c r="AAW37" s="356"/>
      <c r="AAX37" s="356"/>
      <c r="AAY37" s="356"/>
      <c r="AAZ37" s="356"/>
      <c r="ABA37" s="356"/>
      <c r="ABB37" s="356"/>
      <c r="ABC37" s="356"/>
      <c r="ABD37" s="356"/>
      <c r="ABE37" s="356"/>
      <c r="ABF37" s="356"/>
      <c r="ABG37" s="356"/>
      <c r="ABH37" s="356"/>
      <c r="ABI37" s="356"/>
      <c r="ABJ37" s="356"/>
      <c r="ABK37" s="356"/>
      <c r="ABL37" s="356"/>
      <c r="ABM37" s="356"/>
      <c r="ABN37" s="356"/>
      <c r="ABO37" s="356"/>
      <c r="ABP37" s="356"/>
      <c r="ABQ37" s="356"/>
      <c r="ABR37" s="356"/>
      <c r="ABS37" s="356"/>
      <c r="ABT37" s="356"/>
      <c r="ABU37" s="356"/>
      <c r="ABV37" s="356"/>
      <c r="ABW37" s="356"/>
      <c r="ABX37" s="356"/>
      <c r="ABY37" s="356"/>
      <c r="ABZ37" s="356"/>
      <c r="ACA37" s="356"/>
      <c r="ACB37" s="356"/>
      <c r="ACC37" s="356"/>
      <c r="ACD37" s="356"/>
      <c r="ACE37" s="356"/>
      <c r="ACF37" s="356"/>
      <c r="ACG37" s="356"/>
      <c r="ACH37" s="356"/>
      <c r="ACI37" s="356"/>
      <c r="ACJ37" s="356"/>
      <c r="ACK37" s="356"/>
      <c r="ACL37" s="356"/>
      <c r="ACM37" s="356"/>
      <c r="ACN37" s="356"/>
      <c r="ACO37" s="356"/>
      <c r="ACP37" s="356"/>
      <c r="ACQ37" s="356"/>
      <c r="ACR37" s="356"/>
      <c r="ACS37" s="356"/>
      <c r="ACT37" s="356"/>
      <c r="ACU37" s="356"/>
      <c r="ACV37" s="356"/>
      <c r="ACW37" s="356"/>
      <c r="ACX37" s="356"/>
      <c r="ACY37" s="356"/>
      <c r="ACZ37" s="356"/>
      <c r="ADA37" s="356"/>
      <c r="ADB37" s="356"/>
      <c r="ADC37" s="356"/>
      <c r="ADD37" s="356"/>
      <c r="ADE37" s="356"/>
      <c r="ADF37" s="356"/>
      <c r="ADG37" s="356"/>
      <c r="ADH37" s="356"/>
      <c r="ADI37" s="356"/>
      <c r="ADJ37" s="356"/>
      <c r="ADK37" s="356"/>
      <c r="ADL37" s="356"/>
      <c r="ADM37" s="356"/>
      <c r="ADN37" s="356"/>
      <c r="ADO37" s="356"/>
      <c r="ADP37" s="356"/>
      <c r="ADQ37" s="356"/>
      <c r="ADR37" s="356"/>
      <c r="ADS37" s="356"/>
      <c r="ADT37" s="356"/>
      <c r="ADU37" s="356"/>
      <c r="ADV37" s="356"/>
      <c r="ADW37" s="356"/>
      <c r="ADX37" s="356"/>
      <c r="ADY37" s="356"/>
      <c r="ADZ37" s="356"/>
      <c r="AEA37" s="356"/>
      <c r="AEB37" s="356"/>
      <c r="AEC37" s="356"/>
      <c r="AED37" s="356"/>
      <c r="AEE37" s="356"/>
      <c r="AEF37" s="356"/>
      <c r="AEG37" s="356"/>
      <c r="AEH37" s="356"/>
      <c r="AEI37" s="356"/>
      <c r="AEJ37" s="356"/>
      <c r="AEK37" s="356"/>
      <c r="AEL37" s="356"/>
      <c r="AEM37" s="356"/>
      <c r="AEN37" s="356"/>
      <c r="AEO37" s="356"/>
      <c r="AEP37" s="356"/>
      <c r="AEQ37" s="356"/>
      <c r="AER37" s="356"/>
      <c r="AES37" s="356"/>
      <c r="AET37" s="356"/>
      <c r="AEU37" s="356"/>
      <c r="AEV37" s="356"/>
      <c r="AEW37" s="356"/>
      <c r="AEX37" s="356"/>
      <c r="AEY37" s="356"/>
      <c r="AEZ37" s="356"/>
      <c r="AFA37" s="356"/>
      <c r="AFB37" s="356"/>
      <c r="AFC37" s="356"/>
      <c r="AFD37" s="356"/>
      <c r="AFE37" s="356"/>
      <c r="AFF37" s="356"/>
      <c r="AFG37" s="356"/>
      <c r="AFH37" s="356"/>
      <c r="AFI37" s="356"/>
      <c r="AFJ37" s="356"/>
      <c r="AFK37" s="356"/>
      <c r="AFL37" s="356"/>
      <c r="AFM37" s="356"/>
      <c r="AFN37" s="356"/>
      <c r="AFO37" s="356"/>
      <c r="AFP37" s="356"/>
      <c r="AFQ37" s="356"/>
      <c r="AFR37" s="356"/>
      <c r="AFS37" s="356"/>
      <c r="AFT37" s="356"/>
      <c r="AFU37" s="356"/>
      <c r="AFV37" s="356"/>
      <c r="AFW37" s="356"/>
      <c r="AFX37" s="356"/>
      <c r="AFY37" s="356"/>
      <c r="AFZ37" s="356"/>
      <c r="AGA37" s="356"/>
      <c r="AGB37" s="356"/>
      <c r="AGC37" s="356"/>
      <c r="AGD37" s="356"/>
      <c r="AGE37" s="356"/>
      <c r="AGF37" s="356"/>
      <c r="AGG37" s="356"/>
      <c r="AGH37" s="356"/>
      <c r="AGI37" s="356"/>
      <c r="AGJ37" s="356"/>
      <c r="AGK37" s="356"/>
      <c r="AGL37" s="356"/>
      <c r="AGM37" s="356"/>
      <c r="AGN37" s="356"/>
      <c r="AGO37" s="356"/>
      <c r="AGP37" s="356"/>
      <c r="AGQ37" s="356"/>
      <c r="AGR37" s="356"/>
      <c r="AGS37" s="356"/>
      <c r="AGT37" s="356"/>
      <c r="AGU37" s="356"/>
      <c r="AGV37" s="356"/>
      <c r="AGW37" s="356"/>
      <c r="AGX37" s="356"/>
      <c r="AGY37" s="356"/>
      <c r="AGZ37" s="356"/>
      <c r="AHA37" s="356"/>
      <c r="AHB37" s="356"/>
      <c r="AHC37" s="356"/>
      <c r="AHD37" s="356"/>
      <c r="AHE37" s="356"/>
      <c r="AHF37" s="356"/>
      <c r="AHG37" s="356"/>
      <c r="AHH37" s="356"/>
      <c r="AHI37" s="356"/>
      <c r="AHJ37" s="356"/>
      <c r="AHK37" s="356"/>
      <c r="AHL37" s="356"/>
      <c r="AHM37" s="356"/>
      <c r="AHN37" s="356"/>
      <c r="AHO37" s="356"/>
      <c r="AHP37" s="356"/>
      <c r="AHQ37" s="356"/>
      <c r="AHR37" s="356"/>
      <c r="AHS37" s="356"/>
      <c r="AHT37" s="356"/>
      <c r="AHU37" s="356"/>
      <c r="AHV37" s="356"/>
      <c r="AHW37" s="356"/>
      <c r="AHX37" s="356"/>
      <c r="AHY37" s="356"/>
      <c r="AHZ37" s="356"/>
      <c r="AIA37" s="356"/>
      <c r="AIB37" s="356"/>
      <c r="AIC37" s="356"/>
      <c r="AID37" s="356"/>
      <c r="AIE37" s="356"/>
      <c r="AIF37" s="356"/>
      <c r="AIG37" s="356"/>
      <c r="AIH37" s="356"/>
      <c r="AII37" s="356"/>
      <c r="AIJ37" s="356"/>
      <c r="AIK37" s="356"/>
      <c r="AIL37" s="356"/>
      <c r="AIM37" s="356"/>
      <c r="AIN37" s="356"/>
      <c r="AIO37" s="356"/>
      <c r="AIP37" s="356"/>
      <c r="AIQ37" s="356"/>
      <c r="AIR37" s="356"/>
      <c r="AIS37" s="356"/>
      <c r="AIT37" s="356"/>
      <c r="AIU37" s="356"/>
      <c r="AIV37" s="356"/>
      <c r="AIW37" s="356"/>
      <c r="AIX37" s="356"/>
      <c r="AIY37" s="356"/>
      <c r="AIZ37" s="356"/>
      <c r="AJA37" s="356"/>
      <c r="AJB37" s="356"/>
      <c r="AJC37" s="356"/>
      <c r="AJD37" s="356"/>
      <c r="AJE37" s="356"/>
      <c r="AJF37" s="356"/>
      <c r="AJG37" s="356"/>
      <c r="AJH37" s="356"/>
      <c r="AJI37" s="356"/>
      <c r="AJJ37" s="356"/>
      <c r="AJK37" s="356"/>
      <c r="AJL37" s="356"/>
      <c r="AJM37" s="356"/>
      <c r="AJN37" s="356"/>
      <c r="AJO37" s="356"/>
      <c r="AJP37" s="356"/>
      <c r="AJQ37" s="356"/>
      <c r="AJR37" s="356"/>
      <c r="AJS37" s="356"/>
      <c r="AJT37" s="356"/>
      <c r="AJU37" s="356"/>
      <c r="AJV37" s="356"/>
      <c r="AJW37" s="356"/>
      <c r="AJX37" s="356"/>
      <c r="AJY37" s="356"/>
      <c r="AJZ37" s="356"/>
      <c r="AKA37" s="356"/>
      <c r="AKB37" s="356"/>
      <c r="AKC37" s="356"/>
      <c r="AKD37" s="356"/>
      <c r="AKE37" s="356"/>
      <c r="AKF37" s="356"/>
      <c r="AKG37" s="356"/>
      <c r="AKH37" s="356"/>
      <c r="AKI37" s="356"/>
      <c r="AKJ37" s="356"/>
      <c r="AKK37" s="356"/>
      <c r="AKL37" s="356"/>
      <c r="AKM37" s="356"/>
      <c r="AKN37" s="356"/>
      <c r="AKO37" s="356"/>
      <c r="AKP37" s="356"/>
      <c r="AKQ37" s="356"/>
      <c r="AKR37" s="356"/>
      <c r="AKS37" s="356"/>
      <c r="AKT37" s="356"/>
      <c r="AKU37" s="356"/>
      <c r="AKV37" s="356"/>
      <c r="AKW37" s="356"/>
      <c r="AKX37" s="356"/>
      <c r="AKY37" s="356"/>
      <c r="AKZ37" s="356"/>
      <c r="ALA37" s="356"/>
      <c r="ALB37" s="356"/>
      <c r="ALC37" s="356"/>
      <c r="ALD37" s="356"/>
      <c r="ALE37" s="356"/>
      <c r="ALF37" s="356"/>
      <c r="ALG37" s="356"/>
      <c r="ALH37" s="356"/>
      <c r="ALI37" s="356"/>
      <c r="ALJ37" s="356"/>
      <c r="ALK37" s="356"/>
      <c r="ALL37" s="356"/>
      <c r="ALM37" s="356"/>
      <c r="ALN37" s="356"/>
      <c r="ALO37" s="356"/>
      <c r="ALP37" s="356"/>
      <c r="ALQ37" s="356"/>
      <c r="ALR37" s="356"/>
      <c r="ALS37" s="356"/>
      <c r="ALT37" s="356"/>
      <c r="ALU37" s="356"/>
      <c r="ALV37" s="356"/>
      <c r="ALW37" s="356"/>
      <c r="ALX37" s="356"/>
      <c r="ALY37" s="356"/>
      <c r="ALZ37" s="356"/>
      <c r="AMA37" s="356"/>
      <c r="AMB37" s="356"/>
    </row>
    <row r="38" spans="1:1016" s="95" customFormat="1" ht="15.75">
      <c r="A38" s="356"/>
      <c r="B38" s="356"/>
      <c r="C38" s="356"/>
      <c r="D38" s="356"/>
      <c r="E38" s="356"/>
      <c r="F38" s="356"/>
      <c r="G38" s="356"/>
      <c r="H38" s="629"/>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6"/>
      <c r="BC38" s="356"/>
      <c r="BD38" s="356"/>
      <c r="BE38" s="356"/>
      <c r="BF38" s="356"/>
      <c r="BG38" s="356"/>
      <c r="BH38" s="356"/>
      <c r="BI38" s="356"/>
      <c r="BJ38" s="356"/>
      <c r="BK38" s="356"/>
      <c r="BL38" s="356"/>
      <c r="BM38" s="356"/>
      <c r="BN38" s="356"/>
      <c r="BO38" s="356"/>
      <c r="BP38" s="356"/>
      <c r="BQ38" s="356"/>
      <c r="BR38" s="356"/>
      <c r="BS38" s="356"/>
      <c r="BT38" s="356"/>
      <c r="BU38" s="356"/>
      <c r="BV38" s="356"/>
      <c r="BW38" s="356"/>
      <c r="BX38" s="356"/>
      <c r="BY38" s="356"/>
      <c r="BZ38" s="356"/>
      <c r="CA38" s="356"/>
      <c r="CB38" s="356"/>
      <c r="CC38" s="356"/>
      <c r="CD38" s="356"/>
      <c r="CE38" s="356"/>
      <c r="CF38" s="356"/>
      <c r="CG38" s="356"/>
      <c r="CH38" s="356"/>
      <c r="CI38" s="356"/>
      <c r="CJ38" s="356"/>
      <c r="CK38" s="356"/>
      <c r="CL38" s="356"/>
      <c r="CM38" s="356"/>
      <c r="CN38" s="356"/>
      <c r="CO38" s="356"/>
      <c r="CP38" s="356"/>
      <c r="CQ38" s="356"/>
      <c r="CR38" s="356"/>
      <c r="CS38" s="356"/>
      <c r="CT38" s="356"/>
      <c r="CU38" s="356"/>
      <c r="CV38" s="356"/>
      <c r="CW38" s="356"/>
      <c r="CX38" s="356"/>
      <c r="CY38" s="356"/>
      <c r="CZ38" s="356"/>
      <c r="DA38" s="356"/>
      <c r="DB38" s="356"/>
      <c r="DC38" s="356"/>
      <c r="DD38" s="356"/>
      <c r="DE38" s="356"/>
      <c r="DF38" s="356"/>
      <c r="DG38" s="356"/>
      <c r="DH38" s="356"/>
      <c r="DI38" s="356"/>
      <c r="DJ38" s="356"/>
      <c r="DK38" s="356"/>
      <c r="DL38" s="356"/>
      <c r="DM38" s="356"/>
      <c r="DN38" s="356"/>
      <c r="DO38" s="356"/>
      <c r="DP38" s="356"/>
      <c r="DQ38" s="356"/>
      <c r="DR38" s="356"/>
      <c r="DS38" s="356"/>
      <c r="DT38" s="356"/>
      <c r="DU38" s="356"/>
      <c r="DV38" s="356"/>
      <c r="DW38" s="356"/>
      <c r="DX38" s="356"/>
      <c r="DY38" s="356"/>
      <c r="DZ38" s="356"/>
      <c r="EA38" s="356"/>
      <c r="EB38" s="356"/>
      <c r="EC38" s="356"/>
      <c r="ED38" s="356"/>
      <c r="EE38" s="356"/>
      <c r="EF38" s="356"/>
      <c r="EG38" s="356"/>
      <c r="EH38" s="356"/>
      <c r="EI38" s="356"/>
      <c r="EJ38" s="356"/>
      <c r="EK38" s="356"/>
      <c r="EL38" s="356"/>
      <c r="EM38" s="356"/>
      <c r="EN38" s="356"/>
      <c r="EO38" s="356"/>
      <c r="EP38" s="356"/>
      <c r="EQ38" s="356"/>
      <c r="ER38" s="356"/>
      <c r="ES38" s="356"/>
      <c r="ET38" s="356"/>
      <c r="EU38" s="356"/>
      <c r="EV38" s="356"/>
      <c r="EW38" s="356"/>
      <c r="EX38" s="356"/>
      <c r="EY38" s="356"/>
      <c r="EZ38" s="356"/>
      <c r="FA38" s="356"/>
      <c r="FB38" s="356"/>
      <c r="FC38" s="356"/>
      <c r="FD38" s="356"/>
      <c r="FE38" s="356"/>
      <c r="FF38" s="356"/>
      <c r="FG38" s="356"/>
      <c r="FH38" s="356"/>
      <c r="FI38" s="356"/>
      <c r="FJ38" s="356"/>
      <c r="FK38" s="356"/>
      <c r="FL38" s="356"/>
      <c r="FM38" s="356"/>
      <c r="FN38" s="356"/>
      <c r="FO38" s="356"/>
      <c r="FP38" s="356"/>
      <c r="FQ38" s="356"/>
      <c r="FR38" s="356"/>
      <c r="FS38" s="356"/>
      <c r="FT38" s="356"/>
      <c r="FU38" s="356"/>
      <c r="FV38" s="356"/>
      <c r="FW38" s="356"/>
      <c r="FX38" s="356"/>
      <c r="FY38" s="356"/>
      <c r="FZ38" s="356"/>
      <c r="GA38" s="356"/>
      <c r="GB38" s="356"/>
      <c r="GC38" s="356"/>
      <c r="GD38" s="356"/>
      <c r="GE38" s="356"/>
      <c r="GF38" s="356"/>
      <c r="GG38" s="356"/>
      <c r="GH38" s="356"/>
      <c r="GI38" s="356"/>
      <c r="GJ38" s="356"/>
      <c r="GK38" s="356"/>
      <c r="GL38" s="356"/>
      <c r="GM38" s="356"/>
      <c r="GN38" s="356"/>
      <c r="GO38" s="356"/>
      <c r="GP38" s="356"/>
      <c r="GQ38" s="356"/>
      <c r="GR38" s="356"/>
      <c r="GS38" s="356"/>
      <c r="GT38" s="356"/>
      <c r="GU38" s="356"/>
      <c r="GV38" s="356"/>
      <c r="GW38" s="356"/>
      <c r="GX38" s="356"/>
      <c r="GY38" s="356"/>
      <c r="GZ38" s="356"/>
      <c r="HA38" s="356"/>
      <c r="HB38" s="356"/>
      <c r="HC38" s="356"/>
      <c r="HD38" s="356"/>
      <c r="HE38" s="356"/>
      <c r="HF38" s="356"/>
      <c r="HG38" s="356"/>
      <c r="HH38" s="356"/>
      <c r="HI38" s="356"/>
      <c r="HJ38" s="356"/>
      <c r="HK38" s="356"/>
      <c r="HL38" s="356"/>
      <c r="HM38" s="356"/>
      <c r="HN38" s="356"/>
      <c r="HO38" s="356"/>
      <c r="HP38" s="356"/>
      <c r="HQ38" s="356"/>
      <c r="HR38" s="356"/>
      <c r="HS38" s="356"/>
      <c r="HT38" s="356"/>
      <c r="HU38" s="356"/>
      <c r="HV38" s="356"/>
      <c r="HW38" s="356"/>
      <c r="HX38" s="356"/>
      <c r="HY38" s="356"/>
      <c r="HZ38" s="356"/>
      <c r="IA38" s="356"/>
      <c r="IB38" s="356"/>
      <c r="IC38" s="356"/>
      <c r="ID38" s="356"/>
      <c r="IE38" s="356"/>
      <c r="IF38" s="356"/>
      <c r="IG38" s="356"/>
      <c r="IH38" s="356"/>
      <c r="II38" s="356"/>
      <c r="IJ38" s="356"/>
      <c r="IK38" s="356"/>
      <c r="IL38" s="356"/>
      <c r="IM38" s="356"/>
      <c r="IN38" s="356"/>
      <c r="IO38" s="356"/>
      <c r="IP38" s="356"/>
      <c r="IQ38" s="356"/>
      <c r="IR38" s="356"/>
      <c r="IS38" s="356"/>
      <c r="IT38" s="356"/>
      <c r="IU38" s="356"/>
      <c r="IV38" s="356"/>
      <c r="IW38" s="356"/>
      <c r="IX38" s="356"/>
      <c r="IY38" s="356"/>
      <c r="IZ38" s="356"/>
      <c r="JA38" s="356"/>
      <c r="JB38" s="356"/>
      <c r="JC38" s="356"/>
      <c r="JD38" s="356"/>
      <c r="JE38" s="356"/>
      <c r="JF38" s="356"/>
      <c r="JG38" s="356"/>
      <c r="JH38" s="356"/>
      <c r="JI38" s="356"/>
      <c r="JJ38" s="356"/>
      <c r="JK38" s="356"/>
      <c r="JL38" s="356"/>
      <c r="JM38" s="356"/>
      <c r="JN38" s="356"/>
      <c r="JO38" s="356"/>
      <c r="JP38" s="356"/>
      <c r="JQ38" s="356"/>
      <c r="JR38" s="356"/>
      <c r="JS38" s="356"/>
      <c r="JT38" s="356"/>
      <c r="JU38" s="356"/>
      <c r="JV38" s="356"/>
      <c r="JW38" s="356"/>
      <c r="JX38" s="356"/>
      <c r="JY38" s="356"/>
      <c r="JZ38" s="356"/>
      <c r="KA38" s="356"/>
      <c r="KB38" s="356"/>
      <c r="KC38" s="356"/>
      <c r="KD38" s="356"/>
      <c r="KE38" s="356"/>
      <c r="KF38" s="356"/>
      <c r="KG38" s="356"/>
      <c r="KH38" s="356"/>
      <c r="KI38" s="356"/>
      <c r="KJ38" s="356"/>
      <c r="KK38" s="356"/>
      <c r="KL38" s="356"/>
      <c r="KM38" s="356"/>
      <c r="KN38" s="356"/>
      <c r="KO38" s="356"/>
      <c r="KP38" s="356"/>
      <c r="KQ38" s="356"/>
      <c r="KR38" s="356"/>
      <c r="KS38" s="356"/>
      <c r="KT38" s="356"/>
      <c r="KU38" s="356"/>
      <c r="KV38" s="356"/>
      <c r="KW38" s="356"/>
      <c r="KX38" s="356"/>
      <c r="KY38" s="356"/>
      <c r="KZ38" s="356"/>
      <c r="LA38" s="356"/>
      <c r="LB38" s="356"/>
      <c r="LC38" s="356"/>
      <c r="LD38" s="356"/>
      <c r="LE38" s="356"/>
      <c r="LF38" s="356"/>
      <c r="LG38" s="356"/>
      <c r="LH38" s="356"/>
      <c r="LI38" s="356"/>
      <c r="LJ38" s="356"/>
      <c r="LK38" s="356"/>
      <c r="LL38" s="356"/>
      <c r="LM38" s="356"/>
      <c r="LN38" s="356"/>
      <c r="LO38" s="356"/>
      <c r="LP38" s="356"/>
      <c r="LQ38" s="356"/>
      <c r="LR38" s="356"/>
      <c r="LS38" s="356"/>
      <c r="LT38" s="356"/>
      <c r="LU38" s="356"/>
      <c r="LV38" s="356"/>
      <c r="LW38" s="356"/>
      <c r="LX38" s="356"/>
      <c r="LY38" s="356"/>
      <c r="LZ38" s="356"/>
      <c r="MA38" s="356"/>
      <c r="MB38" s="356"/>
      <c r="MC38" s="356"/>
      <c r="MD38" s="356"/>
      <c r="ME38" s="356"/>
      <c r="MF38" s="356"/>
      <c r="MG38" s="356"/>
      <c r="MH38" s="356"/>
      <c r="MI38" s="356"/>
      <c r="MJ38" s="356"/>
      <c r="MK38" s="356"/>
      <c r="ML38" s="356"/>
      <c r="MM38" s="356"/>
      <c r="MN38" s="356"/>
      <c r="MO38" s="356"/>
      <c r="MP38" s="356"/>
      <c r="MQ38" s="356"/>
      <c r="MR38" s="356"/>
      <c r="MS38" s="356"/>
      <c r="MT38" s="356"/>
      <c r="MU38" s="356"/>
      <c r="MV38" s="356"/>
      <c r="MW38" s="356"/>
      <c r="MX38" s="356"/>
      <c r="MY38" s="356"/>
      <c r="MZ38" s="356"/>
      <c r="NA38" s="356"/>
      <c r="NB38" s="356"/>
      <c r="NC38" s="356"/>
      <c r="ND38" s="356"/>
      <c r="NE38" s="356"/>
      <c r="NF38" s="356"/>
      <c r="NG38" s="356"/>
      <c r="NH38" s="356"/>
      <c r="NI38" s="356"/>
      <c r="NJ38" s="356"/>
      <c r="NK38" s="356"/>
      <c r="NL38" s="356"/>
      <c r="NM38" s="356"/>
      <c r="NN38" s="356"/>
      <c r="NO38" s="356"/>
      <c r="NP38" s="356"/>
      <c r="NQ38" s="356"/>
      <c r="NR38" s="356"/>
      <c r="NS38" s="356"/>
      <c r="NT38" s="356"/>
      <c r="NU38" s="356"/>
      <c r="NV38" s="356"/>
      <c r="NW38" s="356"/>
      <c r="NX38" s="356"/>
      <c r="NY38" s="356"/>
      <c r="NZ38" s="356"/>
      <c r="OA38" s="356"/>
      <c r="OB38" s="356"/>
      <c r="OC38" s="356"/>
      <c r="OD38" s="356"/>
      <c r="OE38" s="356"/>
      <c r="OF38" s="356"/>
      <c r="OG38" s="356"/>
      <c r="OH38" s="356"/>
      <c r="OI38" s="356"/>
      <c r="OJ38" s="356"/>
      <c r="OK38" s="356"/>
      <c r="OL38" s="356"/>
      <c r="OM38" s="356"/>
      <c r="ON38" s="356"/>
      <c r="OO38" s="356"/>
      <c r="OP38" s="356"/>
      <c r="OQ38" s="356"/>
      <c r="OR38" s="356"/>
      <c r="OS38" s="356"/>
      <c r="OT38" s="356"/>
      <c r="OU38" s="356"/>
      <c r="OV38" s="356"/>
      <c r="OW38" s="356"/>
      <c r="OX38" s="356"/>
      <c r="OY38" s="356"/>
      <c r="OZ38" s="356"/>
      <c r="PA38" s="356"/>
      <c r="PB38" s="356"/>
      <c r="PC38" s="356"/>
      <c r="PD38" s="356"/>
      <c r="PE38" s="356"/>
      <c r="PF38" s="356"/>
      <c r="PG38" s="356"/>
      <c r="PH38" s="356"/>
      <c r="PI38" s="356"/>
      <c r="PJ38" s="356"/>
      <c r="PK38" s="356"/>
      <c r="PL38" s="356"/>
      <c r="PM38" s="356"/>
      <c r="PN38" s="356"/>
      <c r="PO38" s="356"/>
      <c r="PP38" s="356"/>
      <c r="PQ38" s="356"/>
      <c r="PR38" s="356"/>
      <c r="PS38" s="356"/>
      <c r="PT38" s="356"/>
      <c r="PU38" s="356"/>
      <c r="PV38" s="356"/>
      <c r="PW38" s="356"/>
      <c r="PX38" s="356"/>
      <c r="PY38" s="356"/>
      <c r="PZ38" s="356"/>
      <c r="QA38" s="356"/>
      <c r="QB38" s="356"/>
      <c r="QC38" s="356"/>
      <c r="QD38" s="356"/>
      <c r="QE38" s="356"/>
      <c r="QF38" s="356"/>
      <c r="QG38" s="356"/>
      <c r="QH38" s="356"/>
      <c r="QI38" s="356"/>
      <c r="QJ38" s="356"/>
      <c r="QK38" s="356"/>
      <c r="QL38" s="356"/>
      <c r="QM38" s="356"/>
      <c r="QN38" s="356"/>
      <c r="QO38" s="356"/>
      <c r="QP38" s="356"/>
      <c r="QQ38" s="356"/>
      <c r="QR38" s="356"/>
      <c r="QS38" s="356"/>
      <c r="QT38" s="356"/>
      <c r="QU38" s="356"/>
      <c r="QV38" s="356"/>
      <c r="QW38" s="356"/>
      <c r="QX38" s="356"/>
      <c r="QY38" s="356"/>
      <c r="QZ38" s="356"/>
      <c r="RA38" s="356"/>
      <c r="RB38" s="356"/>
      <c r="RC38" s="356"/>
      <c r="RD38" s="356"/>
      <c r="RE38" s="356"/>
      <c r="RF38" s="356"/>
      <c r="RG38" s="356"/>
      <c r="RH38" s="356"/>
      <c r="RI38" s="356"/>
      <c r="RJ38" s="356"/>
      <c r="RK38" s="356"/>
      <c r="RL38" s="356"/>
      <c r="RM38" s="356"/>
      <c r="RN38" s="356"/>
      <c r="RO38" s="356"/>
      <c r="RP38" s="356"/>
      <c r="RQ38" s="356"/>
      <c r="RR38" s="356"/>
      <c r="RS38" s="356"/>
      <c r="RT38" s="356"/>
      <c r="RU38" s="356"/>
      <c r="RV38" s="356"/>
      <c r="RW38" s="356"/>
      <c r="RX38" s="356"/>
      <c r="RY38" s="356"/>
      <c r="RZ38" s="356"/>
      <c r="SA38" s="356"/>
      <c r="SB38" s="356"/>
      <c r="SC38" s="356"/>
      <c r="SD38" s="356"/>
      <c r="SE38" s="356"/>
      <c r="SF38" s="356"/>
      <c r="SG38" s="356"/>
      <c r="SH38" s="356"/>
      <c r="SI38" s="356"/>
      <c r="SJ38" s="356"/>
      <c r="SK38" s="356"/>
      <c r="SL38" s="356"/>
      <c r="SM38" s="356"/>
      <c r="SN38" s="356"/>
      <c r="SO38" s="356"/>
      <c r="SP38" s="356"/>
      <c r="SQ38" s="356"/>
      <c r="SR38" s="356"/>
      <c r="SS38" s="356"/>
      <c r="ST38" s="356"/>
      <c r="SU38" s="356"/>
      <c r="SV38" s="356"/>
      <c r="SW38" s="356"/>
      <c r="SX38" s="356"/>
      <c r="SY38" s="356"/>
      <c r="SZ38" s="356"/>
      <c r="TA38" s="356"/>
      <c r="TB38" s="356"/>
      <c r="TC38" s="356"/>
      <c r="TD38" s="356"/>
      <c r="TE38" s="356"/>
      <c r="TF38" s="356"/>
      <c r="TG38" s="356"/>
      <c r="TH38" s="356"/>
      <c r="TI38" s="356"/>
      <c r="TJ38" s="356"/>
      <c r="TK38" s="356"/>
      <c r="TL38" s="356"/>
      <c r="TM38" s="356"/>
      <c r="TN38" s="356"/>
      <c r="TO38" s="356"/>
      <c r="TP38" s="356"/>
      <c r="TQ38" s="356"/>
      <c r="TR38" s="356"/>
      <c r="TS38" s="356"/>
      <c r="TT38" s="356"/>
      <c r="TU38" s="356"/>
      <c r="TV38" s="356"/>
      <c r="TW38" s="356"/>
      <c r="TX38" s="356"/>
      <c r="TY38" s="356"/>
      <c r="TZ38" s="356"/>
      <c r="UA38" s="356"/>
      <c r="UB38" s="356"/>
      <c r="UC38" s="356"/>
      <c r="UD38" s="356"/>
      <c r="UE38" s="356"/>
      <c r="UF38" s="356"/>
      <c r="UG38" s="356"/>
      <c r="UH38" s="356"/>
      <c r="UI38" s="356"/>
      <c r="UJ38" s="356"/>
      <c r="UK38" s="356"/>
      <c r="UL38" s="356"/>
      <c r="UM38" s="356"/>
      <c r="UN38" s="356"/>
      <c r="UO38" s="356"/>
      <c r="UP38" s="356"/>
      <c r="UQ38" s="356"/>
      <c r="UR38" s="356"/>
      <c r="US38" s="356"/>
      <c r="UT38" s="356"/>
      <c r="UU38" s="356"/>
      <c r="UV38" s="356"/>
      <c r="UW38" s="356"/>
      <c r="UX38" s="356"/>
      <c r="UY38" s="356"/>
      <c r="UZ38" s="356"/>
      <c r="VA38" s="356"/>
      <c r="VB38" s="356"/>
      <c r="VC38" s="356"/>
      <c r="VD38" s="356"/>
      <c r="VE38" s="356"/>
      <c r="VF38" s="356"/>
      <c r="VG38" s="356"/>
      <c r="VH38" s="356"/>
      <c r="VI38" s="356"/>
      <c r="VJ38" s="356"/>
      <c r="VK38" s="356"/>
      <c r="VL38" s="356"/>
      <c r="VM38" s="356"/>
      <c r="VN38" s="356"/>
      <c r="VO38" s="356"/>
      <c r="VP38" s="356"/>
      <c r="VQ38" s="356"/>
      <c r="VR38" s="356"/>
      <c r="VS38" s="356"/>
      <c r="VT38" s="356"/>
      <c r="VU38" s="356"/>
      <c r="VV38" s="356"/>
      <c r="VW38" s="356"/>
      <c r="VX38" s="356"/>
      <c r="VY38" s="356"/>
      <c r="VZ38" s="356"/>
      <c r="WA38" s="356"/>
      <c r="WB38" s="356"/>
      <c r="WC38" s="356"/>
      <c r="WD38" s="356"/>
      <c r="WE38" s="356"/>
      <c r="WF38" s="356"/>
      <c r="WG38" s="356"/>
      <c r="WH38" s="356"/>
      <c r="WI38" s="356"/>
      <c r="WJ38" s="356"/>
      <c r="WK38" s="356"/>
      <c r="WL38" s="356"/>
      <c r="WM38" s="356"/>
      <c r="WN38" s="356"/>
      <c r="WO38" s="356"/>
      <c r="WP38" s="356"/>
      <c r="WQ38" s="356"/>
      <c r="WR38" s="356"/>
      <c r="WS38" s="356"/>
      <c r="WT38" s="356"/>
      <c r="WU38" s="356"/>
      <c r="WV38" s="356"/>
      <c r="WW38" s="356"/>
      <c r="WX38" s="356"/>
      <c r="WY38" s="356"/>
      <c r="WZ38" s="356"/>
      <c r="XA38" s="356"/>
      <c r="XB38" s="356"/>
      <c r="XC38" s="356"/>
      <c r="XD38" s="356"/>
      <c r="XE38" s="356"/>
      <c r="XF38" s="356"/>
      <c r="XG38" s="356"/>
      <c r="XH38" s="356"/>
      <c r="XI38" s="356"/>
      <c r="XJ38" s="356"/>
      <c r="XK38" s="356"/>
      <c r="XL38" s="356"/>
      <c r="XM38" s="356"/>
      <c r="XN38" s="356"/>
      <c r="XO38" s="356"/>
      <c r="XP38" s="356"/>
      <c r="XQ38" s="356"/>
      <c r="XR38" s="356"/>
      <c r="XS38" s="356"/>
      <c r="XT38" s="356"/>
      <c r="XU38" s="356"/>
      <c r="XV38" s="356"/>
      <c r="XW38" s="356"/>
      <c r="XX38" s="356"/>
      <c r="XY38" s="356"/>
      <c r="XZ38" s="356"/>
      <c r="YA38" s="356"/>
      <c r="YB38" s="356"/>
      <c r="YC38" s="356"/>
      <c r="YD38" s="356"/>
      <c r="YE38" s="356"/>
      <c r="YF38" s="356"/>
      <c r="YG38" s="356"/>
      <c r="YH38" s="356"/>
      <c r="YI38" s="356"/>
      <c r="YJ38" s="356"/>
      <c r="YK38" s="356"/>
      <c r="YL38" s="356"/>
      <c r="YM38" s="356"/>
      <c r="YN38" s="356"/>
      <c r="YO38" s="356"/>
      <c r="YP38" s="356"/>
      <c r="YQ38" s="356"/>
      <c r="YR38" s="356"/>
      <c r="YS38" s="356"/>
      <c r="YT38" s="356"/>
      <c r="YU38" s="356"/>
      <c r="YV38" s="356"/>
      <c r="YW38" s="356"/>
      <c r="YX38" s="356"/>
      <c r="YY38" s="356"/>
      <c r="YZ38" s="356"/>
      <c r="ZA38" s="356"/>
      <c r="ZB38" s="356"/>
      <c r="ZC38" s="356"/>
      <c r="ZD38" s="356"/>
      <c r="ZE38" s="356"/>
      <c r="ZF38" s="356"/>
      <c r="ZG38" s="356"/>
      <c r="ZH38" s="356"/>
      <c r="ZI38" s="356"/>
      <c r="ZJ38" s="356"/>
      <c r="ZK38" s="356"/>
      <c r="ZL38" s="356"/>
      <c r="ZM38" s="356"/>
      <c r="ZN38" s="356"/>
      <c r="ZO38" s="356"/>
      <c r="ZP38" s="356"/>
      <c r="ZQ38" s="356"/>
      <c r="ZR38" s="356"/>
      <c r="ZS38" s="356"/>
      <c r="ZT38" s="356"/>
      <c r="ZU38" s="356"/>
      <c r="ZV38" s="356"/>
      <c r="ZW38" s="356"/>
      <c r="ZX38" s="356"/>
      <c r="ZY38" s="356"/>
      <c r="ZZ38" s="356"/>
      <c r="AAA38" s="356"/>
      <c r="AAB38" s="356"/>
      <c r="AAC38" s="356"/>
      <c r="AAD38" s="356"/>
      <c r="AAE38" s="356"/>
      <c r="AAF38" s="356"/>
      <c r="AAG38" s="356"/>
      <c r="AAH38" s="356"/>
      <c r="AAI38" s="356"/>
      <c r="AAJ38" s="356"/>
      <c r="AAK38" s="356"/>
      <c r="AAL38" s="356"/>
      <c r="AAM38" s="356"/>
      <c r="AAN38" s="356"/>
      <c r="AAO38" s="356"/>
      <c r="AAP38" s="356"/>
      <c r="AAQ38" s="356"/>
      <c r="AAR38" s="356"/>
      <c r="AAS38" s="356"/>
      <c r="AAT38" s="356"/>
      <c r="AAU38" s="356"/>
      <c r="AAV38" s="356"/>
      <c r="AAW38" s="356"/>
      <c r="AAX38" s="356"/>
      <c r="AAY38" s="356"/>
      <c r="AAZ38" s="356"/>
      <c r="ABA38" s="356"/>
      <c r="ABB38" s="356"/>
      <c r="ABC38" s="356"/>
      <c r="ABD38" s="356"/>
      <c r="ABE38" s="356"/>
      <c r="ABF38" s="356"/>
      <c r="ABG38" s="356"/>
      <c r="ABH38" s="356"/>
      <c r="ABI38" s="356"/>
      <c r="ABJ38" s="356"/>
      <c r="ABK38" s="356"/>
      <c r="ABL38" s="356"/>
      <c r="ABM38" s="356"/>
      <c r="ABN38" s="356"/>
      <c r="ABO38" s="356"/>
      <c r="ABP38" s="356"/>
      <c r="ABQ38" s="356"/>
      <c r="ABR38" s="356"/>
      <c r="ABS38" s="356"/>
      <c r="ABT38" s="356"/>
      <c r="ABU38" s="356"/>
      <c r="ABV38" s="356"/>
      <c r="ABW38" s="356"/>
      <c r="ABX38" s="356"/>
      <c r="ABY38" s="356"/>
      <c r="ABZ38" s="356"/>
      <c r="ACA38" s="356"/>
      <c r="ACB38" s="356"/>
      <c r="ACC38" s="356"/>
      <c r="ACD38" s="356"/>
      <c r="ACE38" s="356"/>
      <c r="ACF38" s="356"/>
      <c r="ACG38" s="356"/>
      <c r="ACH38" s="356"/>
      <c r="ACI38" s="356"/>
      <c r="ACJ38" s="356"/>
      <c r="ACK38" s="356"/>
      <c r="ACL38" s="356"/>
      <c r="ACM38" s="356"/>
      <c r="ACN38" s="356"/>
      <c r="ACO38" s="356"/>
      <c r="ACP38" s="356"/>
      <c r="ACQ38" s="356"/>
      <c r="ACR38" s="356"/>
      <c r="ACS38" s="356"/>
      <c r="ACT38" s="356"/>
      <c r="ACU38" s="356"/>
      <c r="ACV38" s="356"/>
      <c r="ACW38" s="356"/>
      <c r="ACX38" s="356"/>
      <c r="ACY38" s="356"/>
      <c r="ACZ38" s="356"/>
      <c r="ADA38" s="356"/>
      <c r="ADB38" s="356"/>
      <c r="ADC38" s="356"/>
      <c r="ADD38" s="356"/>
      <c r="ADE38" s="356"/>
      <c r="ADF38" s="356"/>
      <c r="ADG38" s="356"/>
      <c r="ADH38" s="356"/>
      <c r="ADI38" s="356"/>
      <c r="ADJ38" s="356"/>
      <c r="ADK38" s="356"/>
      <c r="ADL38" s="356"/>
      <c r="ADM38" s="356"/>
      <c r="ADN38" s="356"/>
      <c r="ADO38" s="356"/>
      <c r="ADP38" s="356"/>
      <c r="ADQ38" s="356"/>
      <c r="ADR38" s="356"/>
      <c r="ADS38" s="356"/>
      <c r="ADT38" s="356"/>
      <c r="ADU38" s="356"/>
      <c r="ADV38" s="356"/>
      <c r="ADW38" s="356"/>
      <c r="ADX38" s="356"/>
      <c r="ADY38" s="356"/>
      <c r="ADZ38" s="356"/>
      <c r="AEA38" s="356"/>
      <c r="AEB38" s="356"/>
      <c r="AEC38" s="356"/>
      <c r="AED38" s="356"/>
      <c r="AEE38" s="356"/>
      <c r="AEF38" s="356"/>
      <c r="AEG38" s="356"/>
      <c r="AEH38" s="356"/>
      <c r="AEI38" s="356"/>
      <c r="AEJ38" s="356"/>
      <c r="AEK38" s="356"/>
      <c r="AEL38" s="356"/>
      <c r="AEM38" s="356"/>
      <c r="AEN38" s="356"/>
      <c r="AEO38" s="356"/>
      <c r="AEP38" s="356"/>
      <c r="AEQ38" s="356"/>
      <c r="AER38" s="356"/>
      <c r="AES38" s="356"/>
      <c r="AET38" s="356"/>
      <c r="AEU38" s="356"/>
      <c r="AEV38" s="356"/>
      <c r="AEW38" s="356"/>
      <c r="AEX38" s="356"/>
      <c r="AEY38" s="356"/>
      <c r="AEZ38" s="356"/>
      <c r="AFA38" s="356"/>
      <c r="AFB38" s="356"/>
      <c r="AFC38" s="356"/>
      <c r="AFD38" s="356"/>
      <c r="AFE38" s="356"/>
      <c r="AFF38" s="356"/>
      <c r="AFG38" s="356"/>
      <c r="AFH38" s="356"/>
      <c r="AFI38" s="356"/>
      <c r="AFJ38" s="356"/>
      <c r="AFK38" s="356"/>
      <c r="AFL38" s="356"/>
      <c r="AFM38" s="356"/>
      <c r="AFN38" s="356"/>
      <c r="AFO38" s="356"/>
      <c r="AFP38" s="356"/>
      <c r="AFQ38" s="356"/>
      <c r="AFR38" s="356"/>
      <c r="AFS38" s="356"/>
      <c r="AFT38" s="356"/>
      <c r="AFU38" s="356"/>
      <c r="AFV38" s="356"/>
      <c r="AFW38" s="356"/>
      <c r="AFX38" s="356"/>
      <c r="AFY38" s="356"/>
      <c r="AFZ38" s="356"/>
      <c r="AGA38" s="356"/>
      <c r="AGB38" s="356"/>
      <c r="AGC38" s="356"/>
      <c r="AGD38" s="356"/>
      <c r="AGE38" s="356"/>
      <c r="AGF38" s="356"/>
      <c r="AGG38" s="356"/>
      <c r="AGH38" s="356"/>
      <c r="AGI38" s="356"/>
      <c r="AGJ38" s="356"/>
      <c r="AGK38" s="356"/>
      <c r="AGL38" s="356"/>
      <c r="AGM38" s="356"/>
      <c r="AGN38" s="356"/>
      <c r="AGO38" s="356"/>
      <c r="AGP38" s="356"/>
      <c r="AGQ38" s="356"/>
      <c r="AGR38" s="356"/>
      <c r="AGS38" s="356"/>
      <c r="AGT38" s="356"/>
      <c r="AGU38" s="356"/>
      <c r="AGV38" s="356"/>
      <c r="AGW38" s="356"/>
      <c r="AGX38" s="356"/>
      <c r="AGY38" s="356"/>
      <c r="AGZ38" s="356"/>
      <c r="AHA38" s="356"/>
      <c r="AHB38" s="356"/>
      <c r="AHC38" s="356"/>
      <c r="AHD38" s="356"/>
      <c r="AHE38" s="356"/>
      <c r="AHF38" s="356"/>
      <c r="AHG38" s="356"/>
      <c r="AHH38" s="356"/>
      <c r="AHI38" s="356"/>
      <c r="AHJ38" s="356"/>
      <c r="AHK38" s="356"/>
      <c r="AHL38" s="356"/>
      <c r="AHM38" s="356"/>
      <c r="AHN38" s="356"/>
      <c r="AHO38" s="356"/>
      <c r="AHP38" s="356"/>
      <c r="AHQ38" s="356"/>
      <c r="AHR38" s="356"/>
      <c r="AHS38" s="356"/>
      <c r="AHT38" s="356"/>
      <c r="AHU38" s="356"/>
      <c r="AHV38" s="356"/>
      <c r="AHW38" s="356"/>
      <c r="AHX38" s="356"/>
      <c r="AHY38" s="356"/>
      <c r="AHZ38" s="356"/>
      <c r="AIA38" s="356"/>
      <c r="AIB38" s="356"/>
      <c r="AIC38" s="356"/>
      <c r="AID38" s="356"/>
      <c r="AIE38" s="356"/>
      <c r="AIF38" s="356"/>
      <c r="AIG38" s="356"/>
      <c r="AIH38" s="356"/>
      <c r="AII38" s="356"/>
      <c r="AIJ38" s="356"/>
      <c r="AIK38" s="356"/>
      <c r="AIL38" s="356"/>
      <c r="AIM38" s="356"/>
      <c r="AIN38" s="356"/>
      <c r="AIO38" s="356"/>
      <c r="AIP38" s="356"/>
      <c r="AIQ38" s="356"/>
      <c r="AIR38" s="356"/>
      <c r="AIS38" s="356"/>
      <c r="AIT38" s="356"/>
      <c r="AIU38" s="356"/>
      <c r="AIV38" s="356"/>
      <c r="AIW38" s="356"/>
      <c r="AIX38" s="356"/>
      <c r="AIY38" s="356"/>
      <c r="AIZ38" s="356"/>
      <c r="AJA38" s="356"/>
      <c r="AJB38" s="356"/>
      <c r="AJC38" s="356"/>
      <c r="AJD38" s="356"/>
      <c r="AJE38" s="356"/>
      <c r="AJF38" s="356"/>
      <c r="AJG38" s="356"/>
      <c r="AJH38" s="356"/>
      <c r="AJI38" s="356"/>
      <c r="AJJ38" s="356"/>
      <c r="AJK38" s="356"/>
      <c r="AJL38" s="356"/>
      <c r="AJM38" s="356"/>
      <c r="AJN38" s="356"/>
      <c r="AJO38" s="356"/>
      <c r="AJP38" s="356"/>
      <c r="AJQ38" s="356"/>
      <c r="AJR38" s="356"/>
      <c r="AJS38" s="356"/>
      <c r="AJT38" s="356"/>
      <c r="AJU38" s="356"/>
      <c r="AJV38" s="356"/>
      <c r="AJW38" s="356"/>
      <c r="AJX38" s="356"/>
      <c r="AJY38" s="356"/>
      <c r="AJZ38" s="356"/>
      <c r="AKA38" s="356"/>
      <c r="AKB38" s="356"/>
      <c r="AKC38" s="356"/>
      <c r="AKD38" s="356"/>
      <c r="AKE38" s="356"/>
      <c r="AKF38" s="356"/>
      <c r="AKG38" s="356"/>
      <c r="AKH38" s="356"/>
      <c r="AKI38" s="356"/>
      <c r="AKJ38" s="356"/>
      <c r="AKK38" s="356"/>
      <c r="AKL38" s="356"/>
      <c r="AKM38" s="356"/>
      <c r="AKN38" s="356"/>
      <c r="AKO38" s="356"/>
      <c r="AKP38" s="356"/>
      <c r="AKQ38" s="356"/>
      <c r="AKR38" s="356"/>
      <c r="AKS38" s="356"/>
      <c r="AKT38" s="356"/>
      <c r="AKU38" s="356"/>
      <c r="AKV38" s="356"/>
      <c r="AKW38" s="356"/>
      <c r="AKX38" s="356"/>
      <c r="AKY38" s="356"/>
      <c r="AKZ38" s="356"/>
      <c r="ALA38" s="356"/>
      <c r="ALB38" s="356"/>
      <c r="ALC38" s="356"/>
      <c r="ALD38" s="356"/>
      <c r="ALE38" s="356"/>
      <c r="ALF38" s="356"/>
      <c r="ALG38" s="356"/>
      <c r="ALH38" s="356"/>
      <c r="ALI38" s="356"/>
      <c r="ALJ38" s="356"/>
      <c r="ALK38" s="356"/>
      <c r="ALL38" s="356"/>
      <c r="ALM38" s="356"/>
      <c r="ALN38" s="356"/>
      <c r="ALO38" s="356"/>
      <c r="ALP38" s="356"/>
      <c r="ALQ38" s="356"/>
      <c r="ALR38" s="356"/>
      <c r="ALS38" s="356"/>
      <c r="ALT38" s="356"/>
      <c r="ALU38" s="356"/>
      <c r="ALV38" s="356"/>
      <c r="ALW38" s="356"/>
      <c r="ALX38" s="356"/>
      <c r="ALY38" s="356"/>
      <c r="ALZ38" s="356"/>
      <c r="AMA38" s="356"/>
    </row>
    <row r="39" spans="1:1016" ht="15.75">
      <c r="A39" s="338" t="s">
        <v>44</v>
      </c>
      <c r="B39" s="338"/>
      <c r="C39" s="338"/>
      <c r="D39" s="338"/>
      <c r="E39" s="338"/>
      <c r="F39" s="339" t="s">
        <v>6</v>
      </c>
      <c r="G39" s="339"/>
      <c r="H39" s="332"/>
    </row>
    <row r="40" spans="1:1016" ht="15.75">
      <c r="A40" s="340" t="s">
        <v>96</v>
      </c>
      <c r="B40" s="341"/>
      <c r="C40" s="341"/>
      <c r="D40" s="341"/>
      <c r="E40" s="341"/>
      <c r="F40" s="341"/>
      <c r="G40" s="342"/>
      <c r="H40" s="332"/>
    </row>
    <row r="41" spans="1:1016" ht="15.75">
      <c r="A41" s="341"/>
      <c r="B41" s="341"/>
      <c r="C41" s="341"/>
      <c r="D41" s="341"/>
      <c r="E41" s="341"/>
      <c r="F41" s="341"/>
      <c r="G41" s="342"/>
      <c r="H41" s="332"/>
    </row>
    <row r="42" spans="1:1016" ht="15.75">
      <c r="A42" s="338" t="s">
        <v>94</v>
      </c>
      <c r="B42" s="338"/>
      <c r="C42" s="338"/>
      <c r="D42" s="338"/>
      <c r="E42" s="338"/>
      <c r="F42" s="341"/>
      <c r="G42" s="342"/>
    </row>
    <row r="43" spans="1:1016" ht="15.75">
      <c r="A43" s="342"/>
      <c r="B43" s="342"/>
      <c r="C43" s="342"/>
      <c r="D43" s="342"/>
      <c r="E43" s="342"/>
      <c r="F43" s="342"/>
      <c r="G43" s="342"/>
      <c r="H43" s="339"/>
    </row>
    <row r="44" spans="1:1016" ht="15.75">
      <c r="A44" s="342"/>
      <c r="B44" s="342"/>
      <c r="C44" s="342"/>
      <c r="D44" s="342"/>
      <c r="E44" s="342"/>
      <c r="F44" s="342"/>
      <c r="G44" s="342"/>
      <c r="H44" s="342"/>
    </row>
    <row r="45" spans="1:1016" ht="15.75">
      <c r="A45" s="339" t="s">
        <v>95</v>
      </c>
      <c r="B45" s="339"/>
      <c r="C45" s="339"/>
      <c r="D45" s="339"/>
      <c r="E45" s="339"/>
      <c r="F45" s="339" t="s">
        <v>6</v>
      </c>
      <c r="G45" s="339"/>
      <c r="H45" s="342"/>
    </row>
    <row r="46" spans="1:1016" ht="15.75">
      <c r="A46" s="340" t="s">
        <v>96</v>
      </c>
      <c r="B46" s="342"/>
      <c r="C46" s="342"/>
      <c r="D46" s="342"/>
      <c r="E46" s="342"/>
      <c r="F46" s="342"/>
      <c r="G46" s="342"/>
      <c r="H46" s="342"/>
    </row>
    <row r="47" spans="1:1016" ht="15.75">
      <c r="A47" s="342"/>
      <c r="B47" s="342"/>
      <c r="C47" s="342"/>
      <c r="D47" s="342"/>
      <c r="E47" s="342"/>
      <c r="F47" s="342"/>
      <c r="G47" s="342"/>
      <c r="H47" s="342"/>
    </row>
    <row r="48" spans="1:1016" ht="15.75">
      <c r="A48" s="338" t="s">
        <v>94</v>
      </c>
      <c r="B48" s="338"/>
      <c r="C48" s="338"/>
      <c r="D48" s="338"/>
      <c r="E48" s="338"/>
      <c r="F48" s="342"/>
      <c r="G48" s="342"/>
      <c r="H48" s="342"/>
    </row>
    <row r="49" spans="1:8" ht="15.75">
      <c r="A49" s="332"/>
      <c r="B49" s="332"/>
      <c r="C49" s="332"/>
      <c r="D49" s="332"/>
      <c r="H49" s="339"/>
    </row>
    <row r="50" spans="1:8" ht="15.75">
      <c r="H50" s="342"/>
    </row>
    <row r="51" spans="1:8" ht="15.75">
      <c r="H51" s="342"/>
    </row>
    <row r="52" spans="1:8" ht="15.75">
      <c r="H52" s="342"/>
    </row>
  </sheetData>
  <mergeCells count="1">
    <mergeCell ref="A37:B37"/>
  </mergeCells>
  <pageMargins left="0.70866141732283472" right="0.70866141732283472" top="0.74803149606299213" bottom="0.74803149606299213" header="0.31496062992125984" footer="0.31496062992125984"/>
  <pageSetup scale="9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A' Recurrent Exp.</vt:lpstr>
      <vt:lpstr>Reccurrent Exp per Dept</vt:lpstr>
      <vt:lpstr>B' Development Exp</vt:lpstr>
      <vt:lpstr>Development Exp Per Dept</vt:lpstr>
      <vt:lpstr>Project Implimentation Status</vt:lpstr>
      <vt:lpstr>Programme Based Report</vt:lpstr>
      <vt:lpstr>Program Based Report-Department</vt:lpstr>
      <vt:lpstr>Revenue Performance</vt:lpstr>
      <vt:lpstr>OSR Arrears Report</vt:lpstr>
      <vt:lpstr>Programme Performance Report</vt:lpstr>
      <vt:lpstr>Pending  Bills Recurrent</vt:lpstr>
      <vt:lpstr>Pending Bills -Development</vt:lpstr>
      <vt:lpstr>Payroll </vt:lpstr>
      <vt:lpstr>Foreign Travel</vt:lpstr>
      <vt:lpstr>Legal Fees</vt:lpstr>
      <vt:lpstr>Bank Accounts</vt:lpstr>
      <vt:lpstr>'A'' Recurrent Exp.'!Print_Area</vt:lpstr>
      <vt:lpstr>'Bank Accounts'!Print_Area</vt:lpstr>
      <vt:lpstr>'Foreign Travel'!Print_Area</vt:lpstr>
      <vt:lpstr>'OSR Arrears Report'!Print_Area</vt:lpstr>
      <vt:lpstr>'Payroll '!Print_Area</vt:lpstr>
      <vt:lpstr>'Programme Based Report'!Print_Area</vt:lpstr>
      <vt:lpstr>'Programme Performance Report'!Print_Area</vt:lpstr>
      <vt:lpstr>'Project Implimentation Status'!Print_Area</vt:lpstr>
      <vt:lpstr>'Revenue Performance'!Print_Area</vt:lpstr>
      <vt:lpstr>'A'' Recurrent Exp.'!Print_Titles</vt:lpstr>
      <vt:lpstr>'Bank Accounts'!Print_Titles</vt:lpstr>
      <vt:lpstr>'Foreign Travel'!Print_Titles</vt:lpstr>
      <vt:lpstr>'Legal Fees'!Print_Titles</vt:lpstr>
      <vt:lpstr>'OSR Arrears Report'!Print_Titles</vt:lpstr>
      <vt:lpstr>'Payroll '!Print_Titles</vt:lpstr>
      <vt:lpstr>'Pending  Bills Recurrent'!Print_Titles</vt:lpstr>
      <vt:lpstr>'Programme Based Report'!Print_Titles</vt:lpstr>
      <vt:lpstr>'Revenue Performance'!Print_Titles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OCoB</dc:creator>
  <cp:lastModifiedBy>Windows User</cp:lastModifiedBy>
  <cp:lastPrinted>2024-12-31T06:00:34Z</cp:lastPrinted>
  <dcterms:created xsi:type="dcterms:W3CDTF">2015-09-29T10:47:47Z</dcterms:created>
  <dcterms:modified xsi:type="dcterms:W3CDTF">2025-09-08T06:02:20Z</dcterms:modified>
</cp:coreProperties>
</file>