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ducation\documents\KDSP II\"/>
    </mc:Choice>
  </mc:AlternateContent>
  <bookViews>
    <workbookView xWindow="0" yWindow="0" windowWidth="20490" windowHeight="8715" activeTab="1"/>
  </bookViews>
  <sheets>
    <sheet name="WORKPLAN" sheetId="2" r:id="rId1"/>
    <sheet name="CASHFLOW" sheetId="3" r:id="rId2"/>
    <sheet name="BUDGET" sheetId="4" r:id="rId3"/>
    <sheet name="Allocation Formul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7" i="5"/>
  <c r="C16" i="5"/>
  <c r="C15" i="5"/>
  <c r="C14" i="5"/>
  <c r="C13" i="5"/>
  <c r="C12" i="5"/>
  <c r="C10" i="5"/>
  <c r="C9" i="5"/>
  <c r="B9" i="5"/>
  <c r="C8" i="5"/>
  <c r="B8" i="5"/>
  <c r="F30" i="4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H48" i="2"/>
  <c r="H47" i="2"/>
  <c r="H44" i="2"/>
  <c r="H41" i="2"/>
  <c r="H38" i="2"/>
  <c r="H35" i="2"/>
  <c r="H32" i="2"/>
  <c r="H30" i="2"/>
  <c r="H29" i="2"/>
  <c r="H28" i="2"/>
  <c r="H27" i="2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<sst xmlns="http://schemas.openxmlformats.org/spreadsheetml/2006/main" count="475" uniqueCount="226">
  <si>
    <t>KDSP II Level I Grant Workplan FY 2025/ 2026</t>
  </si>
  <si>
    <t>KRA/DLI</t>
  </si>
  <si>
    <t>Expected Output/Deliverable</t>
  </si>
  <si>
    <t>Activity Description</t>
  </si>
  <si>
    <t>Sub-Activities</t>
  </si>
  <si>
    <t>Unit</t>
  </si>
  <si>
    <t>No. of Units</t>
  </si>
  <si>
    <t>Unit Cost (KES)</t>
  </si>
  <si>
    <t>Total Cost (KES)</t>
  </si>
  <si>
    <t>Start Date</t>
  </si>
  <si>
    <t>End Date</t>
  </si>
  <si>
    <t>Lead Dept</t>
  </si>
  <si>
    <t>KRA 1: Sustainable Financing nad Expenditure Management</t>
  </si>
  <si>
    <t>(DLI 2) Participating counties that have put in place core governance arrangements to manage public funds</t>
  </si>
  <si>
    <t>SPMUs established &amp; operational</t>
  </si>
  <si>
    <t>Develop structures &amp; job descriptions for SPMUs</t>
  </si>
  <si>
    <t>i) Sensitization workshops for SPMU members</t>
  </si>
  <si>
    <t>Workshops/</t>
  </si>
  <si>
    <t>Q1</t>
  </si>
  <si>
    <t>Q4</t>
  </si>
  <si>
    <t>Public Service &amp; Administration</t>
  </si>
  <si>
    <t>ii) Training sessions on financial management</t>
  </si>
  <si>
    <t>Training</t>
  </si>
  <si>
    <t>iii) Procurement of office equipment &amp; ICT tools</t>
  </si>
  <si>
    <t>Equipment</t>
  </si>
  <si>
    <t>Increased county OSR collection by at least 5 % annually (DLI 3)</t>
  </si>
  <si>
    <t>Enhanced county OSR collection</t>
  </si>
  <si>
    <t>Review county OSR guidelines on revenue mapping and forecasting tools</t>
  </si>
  <si>
    <t>i) Hire consultant for OSR gap and mapping analysis</t>
  </si>
  <si>
    <t>Consultant/Technical Assistance</t>
  </si>
  <si>
    <t>Finance &amp; Economic Planning-Revenue Division</t>
  </si>
  <si>
    <t>ii) Training staff on forecasting models</t>
  </si>
  <si>
    <t>iii) Stakeholder validation workshop</t>
  </si>
  <si>
    <t>Workshops</t>
  </si>
  <si>
    <t>Revenue base expanded</t>
  </si>
  <si>
    <t>Develop and review revenue enhancement plans</t>
  </si>
  <si>
    <t>i) Clean up of tax registers</t>
  </si>
  <si>
    <t>Field visits and validation reports</t>
  </si>
  <si>
    <t>Q2</t>
  </si>
  <si>
    <t>ii) Review and update of the existing revenue laws and regulations</t>
  </si>
  <si>
    <t>Review meetings</t>
  </si>
  <si>
    <t>iii) Dissemination workshops</t>
  </si>
  <si>
    <t>Automated revenue collection</t>
  </si>
  <si>
    <t>Develop technical specifications for upgraded integrated county revenue management system</t>
  </si>
  <si>
    <t>i) Draft business process requirements</t>
  </si>
  <si>
    <t>ICT &amp; Revenue</t>
  </si>
  <si>
    <t>ii) ICT design validation workshop</t>
  </si>
  <si>
    <t>iii) Pilot testing in sub-counties</t>
  </si>
  <si>
    <t>Field visits/Reports</t>
  </si>
  <si>
    <t>Commitments are kept within resources availability, action plans are implemented on time, bills are paid on time, and the stock of pending bills is kept to a minimum (DLI 4)</t>
  </si>
  <si>
    <t>Pending bills reduced</t>
  </si>
  <si>
    <t>Develop &amp; implement time-bound action plans</t>
  </si>
  <si>
    <t>i) Verification of pending bills</t>
  </si>
  <si>
    <t>Trainings/Verification Meetings</t>
  </si>
  <si>
    <t>Finance &amp; Economic Planning-County Treasury &amp; Audit Section</t>
  </si>
  <si>
    <t>ii) Repayment schedule</t>
  </si>
  <si>
    <t>iii) Monitoring compliance</t>
  </si>
  <si>
    <t>SUB TOTAL 1</t>
  </si>
  <si>
    <t xml:space="preserve">KRA 2: Intergovernmental Coordination, Institutional Performance, and Human Resource Management </t>
  </si>
  <si>
    <t xml:space="preserve">Consolidated HR data for decision-making, improved payroll integrity, and budget control on staffing (DLI 5) </t>
  </si>
  <si>
    <t>Consolidated HR data</t>
  </si>
  <si>
    <t>Review organizational structures &amp; payroll</t>
  </si>
  <si>
    <t>i) HR audit &amp; gap analysis</t>
  </si>
  <si>
    <t>Audit</t>
  </si>
  <si>
    <t>Public Service Board</t>
  </si>
  <si>
    <t>ii) HRMIS training</t>
  </si>
  <si>
    <t>iii) Validation of staffing lists</t>
  </si>
  <si>
    <t>Validation meetings</t>
  </si>
  <si>
    <t>HRMIS modules</t>
  </si>
  <si>
    <t>Compliance checks on grading &amp; salary structures</t>
  </si>
  <si>
    <t>i) Salary structure review</t>
  </si>
  <si>
    <t>Consultant/Workshops</t>
  </si>
  <si>
    <t>Public Service and Administration</t>
  </si>
  <si>
    <t>ii) Compliance workshops</t>
  </si>
  <si>
    <t>iii) Publication of HR manuals</t>
  </si>
  <si>
    <t>Accountability for results through performance management (DLI 6</t>
  </si>
  <si>
    <t>Accountability via performance</t>
  </si>
  <si>
    <t>Implement performance framework</t>
  </si>
  <si>
    <t>i) Develop appraisal tools</t>
  </si>
  <si>
    <t>Consultant</t>
  </si>
  <si>
    <t>Q3</t>
  </si>
  <si>
    <t>ii) Train department heads</t>
  </si>
  <si>
    <t>iii) Quarterly performance reviews</t>
  </si>
  <si>
    <t>SUB TOTAL 2</t>
  </si>
  <si>
    <t>KRA 3:Oversight, Participation and Accountability</t>
  </si>
  <si>
    <t>Improved county public investments which are aligned to citizen service delivery needs (DLI 7)</t>
  </si>
  <si>
    <t>Improved county public investments</t>
  </si>
  <si>
    <t>Roll out PIM framework &amp; manuals</t>
  </si>
  <si>
    <t>i) Printing &amp; dissemination</t>
  </si>
  <si>
    <t>Manuals/Workshops</t>
  </si>
  <si>
    <t>ii) Staff induction workshops</t>
  </si>
  <si>
    <t>iii) Public awareness campaigns</t>
  </si>
  <si>
    <t>Citizen feedback on investments</t>
  </si>
  <si>
    <t>Develop open public investment database</t>
  </si>
  <si>
    <t>i) Database design &amp; hosting</t>
  </si>
  <si>
    <t>ICT System/Training</t>
  </si>
  <si>
    <t>ii) Training staff</t>
  </si>
  <si>
    <t>iii) Launch with stakeholders</t>
  </si>
  <si>
    <t>Inclusive project management</t>
  </si>
  <si>
    <t>Develop guidelines for project committees</t>
  </si>
  <si>
    <t>i) Stakeholder forums</t>
  </si>
  <si>
    <t>Meetings/Guidelines</t>
  </si>
  <si>
    <t>Planning &amp; Social Services</t>
  </si>
  <si>
    <t>ii) Draft guidelines</t>
  </si>
  <si>
    <t>iii) Printing &amp; dissemination</t>
  </si>
  <si>
    <t>Resilient infrastructure</t>
  </si>
  <si>
    <t>Climate resilience assessments</t>
  </si>
  <si>
    <t>i) Field assessments</t>
  </si>
  <si>
    <t>Environment &amp; Natural Resources</t>
  </si>
  <si>
    <t>ii) Expert reports</t>
  </si>
  <si>
    <t>iii) Validation workshop</t>
  </si>
  <si>
    <t>Transparent monitoring</t>
  </si>
  <si>
    <t>Project stocktaking</t>
  </si>
  <si>
    <t>i) Field visits</t>
  </si>
  <si>
    <t>Public Service and Administration-M&amp;E Unit</t>
  </si>
  <si>
    <t>ii) Data collection &amp; reporting</t>
  </si>
  <si>
    <t>iii) Dissemination of findings</t>
  </si>
  <si>
    <t>SUB TOTAL 3</t>
  </si>
  <si>
    <t>TOTAL</t>
  </si>
  <si>
    <t xml:space="preserve">PREPARED BY: </t>
  </si>
  <si>
    <t>BENEDICT KUTTO</t>
  </si>
  <si>
    <t>PROGRAM COORDINATOR</t>
  </si>
  <si>
    <t>CHECKED BY:</t>
  </si>
  <si>
    <t>MEBAKARI MWATABU</t>
  </si>
  <si>
    <t>CHIEF OFFICER INCHARGE OF DEVOLUTION</t>
  </si>
  <si>
    <t>KDSP II Level I Grant Cashflow FY 2025/ 2026</t>
  </si>
  <si>
    <t>Activity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</si>
  <si>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</si>
  <si>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</si>
  <si>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</si>
  <si>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</si>
  <si>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</si>
  <si>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</si>
  <si>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</si>
  <si>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</si>
  <si>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</si>
  <si>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</si>
  <si>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</si>
  <si>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</si>
  <si>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(KES)</t>
  </si>
  <si>
    <t>KRA 1 (DLI 2)</t>
  </si>
  <si>
    <t>Establish SPMUs</t>
  </si>
  <si>
    <t>Sensitization workshops</t>
  </si>
  <si>
    <t>Training sessions</t>
  </si>
  <si>
    <t>-</t>
  </si>
  <si>
    <t>Office equipment procurement</t>
  </si>
  <si>
    <t>KRA 1 (DLI 3)</t>
  </si>
  <si>
    <t>OSR Forecasting</t>
  </si>
  <si>
    <t>Consultant gap analysis</t>
  </si>
  <si>
    <t>Staff training</t>
  </si>
  <si>
    <t>Validation workshop</t>
  </si>
  <si>
    <t>Revenue Enhancement Plans</t>
  </si>
  <si>
    <t>Tax register cleanup</t>
  </si>
  <si>
    <t>Review of laws</t>
  </si>
  <si>
    <t>Dissemination workshops</t>
  </si>
  <si>
    <t>Integrated Revenue System</t>
  </si>
  <si>
    <t>Draft business process</t>
  </si>
  <si>
    <t>ICT validation workshop</t>
  </si>
  <si>
    <t>Pilot testing</t>
  </si>
  <si>
    <t>KRA 1 (DLI 4)</t>
  </si>
  <si>
    <t>Pending Bills Action Plan</t>
  </si>
  <si>
    <t>Verification of bills</t>
  </si>
  <si>
    <t>Repayment schedule</t>
  </si>
  <si>
    <t>Monitoring compliance</t>
  </si>
  <si>
    <t>KRA 2 (DLI 5)</t>
  </si>
  <si>
    <t>HR Data Consolidation</t>
  </si>
  <si>
    <t>HR audit</t>
  </si>
  <si>
    <t>HRMIS training</t>
  </si>
  <si>
    <t>Validation staffing lists</t>
  </si>
  <si>
    <t>Salary Compliance Checks</t>
  </si>
  <si>
    <t>Salary structure review</t>
  </si>
  <si>
    <t>KRA 2 (DLI 6)</t>
  </si>
  <si>
    <t>Perf. Mgmt Framework</t>
  </si>
  <si>
    <t>Appraisal tools</t>
  </si>
  <si>
    <t>Train dept. heads</t>
  </si>
  <si>
    <t>Quarterly reviews</t>
  </si>
  <si>
    <t>KRA 3 (DLI 7)</t>
  </si>
  <si>
    <t>PIM Rollout</t>
  </si>
  <si>
    <t>Printing &amp; dissemination</t>
  </si>
  <si>
    <t>Citizen Database</t>
  </si>
  <si>
    <t>Design &amp; hosting</t>
  </si>
  <si>
    <t>Project Guidelines</t>
  </si>
  <si>
    <t>Stakeholder forums</t>
  </si>
  <si>
    <t>Climate Resilience</t>
  </si>
  <si>
    <t>Field assessments</t>
  </si>
  <si>
    <t>Stocktaking</t>
  </si>
  <si>
    <t>Field visits</t>
  </si>
  <si>
    <t>KDSP II Level I Grant Budget FY 2025/ 2026</t>
  </si>
  <si>
    <t>No.</t>
  </si>
  <si>
    <t>Responsible Party for Implementation</t>
  </si>
  <si>
    <t>Budget (KES)</t>
  </si>
  <si>
    <t>Sensitization workshops for SPMU members</t>
  </si>
  <si>
    <t>Training sessions on financial management for SPMUs</t>
  </si>
  <si>
    <t>Procurement of office equipment &amp; ICT tools for SPMU</t>
  </si>
  <si>
    <t>Hire consultant for OSR gap and mapping analysis</t>
  </si>
  <si>
    <t>Finance &amp; Economic Planning – Revenue Division</t>
  </si>
  <si>
    <t>Training staff on forecasting models</t>
  </si>
  <si>
    <t>Stakeholder validation workshop on OSR forecasting</t>
  </si>
  <si>
    <t>Clean-up of tax registers</t>
  </si>
  <si>
    <t>Review and update of existing revenue laws &amp; regulations</t>
  </si>
  <si>
    <t>Dissemination workshops on revenue laws</t>
  </si>
  <si>
    <t>Draft business process requirements for revenue management system</t>
  </si>
  <si>
    <t>ICT design validation workshop</t>
  </si>
  <si>
    <t>Pilot testing of revenue management system in sub-counties</t>
  </si>
  <si>
    <t>Verification of pending bills</t>
  </si>
  <si>
    <t>Finance &amp; Economic Planning – County Treasury &amp; Audit Section</t>
  </si>
  <si>
    <t>Development of repayment schedule for pending bills</t>
  </si>
  <si>
    <t>Monitoring compliance to pending bills repayment</t>
  </si>
  <si>
    <t>HR audit &amp; gap analysis</t>
  </si>
  <si>
    <t>Validation of staffing lists</t>
  </si>
  <si>
    <t>Develop appraisal tools</t>
  </si>
  <si>
    <t>Train department heads on performance framework</t>
  </si>
  <si>
    <t>Quarterly performance reviews</t>
  </si>
  <si>
    <t>Printing &amp; dissemination of PIM framework/manuals</t>
  </si>
  <si>
    <t>Database design &amp; hosting for public investment database</t>
  </si>
  <si>
    <t>Stakeholder forums for project management committees</t>
  </si>
  <si>
    <t>Field assessments on climate resilience</t>
  </si>
  <si>
    <t>Project stocktaking – field visits &amp; reporting</t>
  </si>
  <si>
    <t>Public Service &amp; Administration – M&amp;E Unit</t>
  </si>
  <si>
    <t>DLI</t>
  </si>
  <si>
    <t>2024-25</t>
  </si>
  <si>
    <t>2025-26</t>
  </si>
  <si>
    <t>TOTAL (USD)</t>
  </si>
  <si>
    <t>Assuming previous exchange rate of Kshs 150</t>
  </si>
  <si>
    <t>% Share</t>
  </si>
  <si>
    <t>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</si>
</sst>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theme="1"/>
      <name val="Calibri"/>
      <charset val="134"/>
      <scheme val="minor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/>
    <xf numFmtId="0" fontId="1" fillId="0" borderId="0" xfId="0" applyFont="1"/>
    <xf numFmtId="43" fontId="1" fillId="0" borderId="0" xfId="1" applyFont="1"/>
    <xf numFmtId="165" fontId="0" fillId="0" borderId="0" xfId="1" applyNumberFormat="1" applyFont="1"/>
    <xf numFmtId="43" fontId="0" fillId="0" borderId="0" xfId="0" applyNumberFormat="1"/>
    <xf numFmtId="43" fontId="1" fillId="0" borderId="0" xfId="0" applyNumberFormat="1" applyFont="1"/>
    <xf numFmtId="43" fontId="2" fillId="0" borderId="0" xfId="0" applyNumberFormat="1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0" fontId="3" fillId="0" borderId="4" xfId="0" applyFont="1" applyBorder="1"/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5" fontId="10" fillId="0" borderId="4" xfId="1" applyNumberFormat="1" applyFont="1" applyBorder="1" applyAlignment="1">
      <alignment vertical="center" wrapText="1"/>
    </xf>
    <xf numFmtId="0" fontId="11" fillId="0" borderId="4" xfId="0" applyFont="1" applyBorder="1" applyAlignment="1">
      <alignment vertical="top" wrapText="1"/>
    </xf>
    <xf numFmtId="165" fontId="0" fillId="0" borderId="4" xfId="0" applyNumberFormat="1" applyBorder="1"/>
    <xf numFmtId="0" fontId="0" fillId="0" borderId="4" xfId="0" applyBorder="1"/>
    <xf numFmtId="165" fontId="9" fillId="0" borderId="4" xfId="0" applyNumberFormat="1" applyFont="1" applyBorder="1" applyAlignment="1">
      <alignment vertical="center" wrapText="1"/>
    </xf>
    <xf numFmtId="43" fontId="6" fillId="0" borderId="0" xfId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43" fontId="6" fillId="0" borderId="0" xfId="0" applyNumberFormat="1" applyFont="1" applyAlignment="1">
      <alignment horizontal="right" vertical="top"/>
    </xf>
    <xf numFmtId="0" fontId="12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/>
    </xf>
    <xf numFmtId="0" fontId="14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3" fontId="13" fillId="0" borderId="4" xfId="0" applyNumberFormat="1" applyFont="1" applyBorder="1" applyAlignment="1">
      <alignment vertical="center" wrapText="1"/>
    </xf>
    <xf numFmtId="3" fontId="1" fillId="0" borderId="4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43" fontId="5" fillId="2" borderId="4" xfId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vertical="center" wrapText="1"/>
    </xf>
    <xf numFmtId="43" fontId="5" fillId="2" borderId="5" xfId="1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/>
    </xf>
    <xf numFmtId="43" fontId="5" fillId="2" borderId="1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43" fontId="5" fillId="2" borderId="3" xfId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19" zoomScale="80" zoomScaleNormal="80" workbookViewId="0">
      <selection activeCell="A56" sqref="A56"/>
    </sheetView>
  </sheetViews>
  <sheetFormatPr defaultColWidth="9" defaultRowHeight="15"/>
  <cols>
    <col min="1" max="1" width="43.140625" customWidth="1"/>
    <col min="2" max="2" width="22.140625" customWidth="1"/>
    <col min="3" max="3" width="82.42578125" customWidth="1"/>
    <col min="4" max="4" width="47.5703125" customWidth="1"/>
    <col min="5" max="5" width="33" customWidth="1"/>
    <col min="7" max="7" width="11" customWidth="1"/>
    <col min="8" max="8" width="13.85546875" customWidth="1"/>
    <col min="11" max="11" width="32.28515625" customWidth="1"/>
  </cols>
  <sheetData>
    <row r="1" spans="1:11" s="21" customFormat="1" ht="15.7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31.5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spans="1:11" s="21" customFormat="1" ht="15.75">
      <c r="A3" s="45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5.75">
      <c r="A4" s="46" t="s">
        <v>13</v>
      </c>
      <c r="B4" s="46" t="s">
        <v>14</v>
      </c>
      <c r="C4" s="46" t="s">
        <v>15</v>
      </c>
      <c r="D4" s="37" t="s">
        <v>16</v>
      </c>
      <c r="E4" s="37" t="s">
        <v>17</v>
      </c>
      <c r="F4" s="37">
        <v>1</v>
      </c>
      <c r="G4" s="38">
        <v>500000</v>
      </c>
      <c r="H4" s="38">
        <f>F4*G4</f>
        <v>500000</v>
      </c>
      <c r="I4" s="46" t="s">
        <v>18</v>
      </c>
      <c r="J4" s="46" t="s">
        <v>19</v>
      </c>
      <c r="K4" s="46" t="s">
        <v>20</v>
      </c>
    </row>
    <row r="5" spans="1:11" ht="15.75">
      <c r="A5" s="46"/>
      <c r="B5" s="46"/>
      <c r="C5" s="46"/>
      <c r="D5" s="37" t="s">
        <v>21</v>
      </c>
      <c r="E5" s="37" t="s">
        <v>22</v>
      </c>
      <c r="F5" s="37">
        <v>1</v>
      </c>
      <c r="G5" s="38">
        <v>500000</v>
      </c>
      <c r="H5" s="38">
        <f t="shared" ref="H5:H18" si="0">F5*G5</f>
        <v>500000</v>
      </c>
      <c r="I5" s="46"/>
      <c r="J5" s="46"/>
      <c r="K5" s="46"/>
    </row>
    <row r="6" spans="1:11" ht="15.75">
      <c r="A6" s="46"/>
      <c r="B6" s="46"/>
      <c r="C6" s="46"/>
      <c r="D6" s="37" t="s">
        <v>23</v>
      </c>
      <c r="E6" s="37" t="s">
        <v>24</v>
      </c>
      <c r="F6" s="37">
        <v>1</v>
      </c>
      <c r="G6" s="38">
        <v>2605000</v>
      </c>
      <c r="H6" s="38">
        <f t="shared" si="0"/>
        <v>2605000</v>
      </c>
      <c r="I6" s="46"/>
      <c r="J6" s="46"/>
      <c r="K6" s="46"/>
    </row>
    <row r="7" spans="1:11" ht="15.75">
      <c r="A7" s="46" t="s">
        <v>25</v>
      </c>
      <c r="B7" s="46" t="s">
        <v>26</v>
      </c>
      <c r="C7" s="46" t="s">
        <v>27</v>
      </c>
      <c r="D7" s="37" t="s">
        <v>28</v>
      </c>
      <c r="E7" s="37" t="s">
        <v>29</v>
      </c>
      <c r="F7" s="37">
        <v>1</v>
      </c>
      <c r="G7" s="38">
        <v>2211308.46</v>
      </c>
      <c r="H7" s="38">
        <f t="shared" si="0"/>
        <v>2211308.46</v>
      </c>
      <c r="I7" s="46" t="s">
        <v>18</v>
      </c>
      <c r="J7" s="46" t="s">
        <v>19</v>
      </c>
      <c r="K7" s="46" t="s">
        <v>30</v>
      </c>
    </row>
    <row r="8" spans="1:11" ht="15.75">
      <c r="A8" s="46"/>
      <c r="B8" s="46"/>
      <c r="C8" s="46"/>
      <c r="D8" s="37" t="s">
        <v>31</v>
      </c>
      <c r="E8" s="37" t="s">
        <v>22</v>
      </c>
      <c r="F8" s="37">
        <v>1</v>
      </c>
      <c r="G8" s="38">
        <v>400000</v>
      </c>
      <c r="H8" s="38">
        <f t="shared" si="0"/>
        <v>400000</v>
      </c>
      <c r="I8" s="46"/>
      <c r="J8" s="46"/>
      <c r="K8" s="46"/>
    </row>
    <row r="9" spans="1:11" ht="15.75">
      <c r="A9" s="46"/>
      <c r="B9" s="46"/>
      <c r="C9" s="46"/>
      <c r="D9" s="37" t="s">
        <v>32</v>
      </c>
      <c r="E9" s="37" t="s">
        <v>33</v>
      </c>
      <c r="F9" s="37">
        <v>1</v>
      </c>
      <c r="G9" s="38">
        <v>500000</v>
      </c>
      <c r="H9" s="38">
        <f t="shared" si="0"/>
        <v>500000</v>
      </c>
      <c r="I9" s="46"/>
      <c r="J9" s="46"/>
      <c r="K9" s="46"/>
    </row>
    <row r="10" spans="1:11" ht="15.75">
      <c r="A10" s="46" t="s">
        <v>25</v>
      </c>
      <c r="B10" s="46" t="s">
        <v>34</v>
      </c>
      <c r="C10" s="46" t="s">
        <v>35</v>
      </c>
      <c r="D10" s="37" t="s">
        <v>36</v>
      </c>
      <c r="E10" s="37" t="s">
        <v>37</v>
      </c>
      <c r="F10" s="37">
        <v>1</v>
      </c>
      <c r="G10" s="38">
        <v>1700000</v>
      </c>
      <c r="H10" s="38">
        <f t="shared" si="0"/>
        <v>1700000</v>
      </c>
      <c r="I10" s="46" t="s">
        <v>38</v>
      </c>
      <c r="J10" s="46" t="s">
        <v>19</v>
      </c>
      <c r="K10" s="46" t="s">
        <v>30</v>
      </c>
    </row>
    <row r="11" spans="1:11" ht="31.5">
      <c r="A11" s="46"/>
      <c r="B11" s="46"/>
      <c r="C11" s="46"/>
      <c r="D11" s="37" t="s">
        <v>39</v>
      </c>
      <c r="E11" s="37" t="s">
        <v>40</v>
      </c>
      <c r="F11" s="37">
        <v>1</v>
      </c>
      <c r="G11" s="38">
        <v>300000</v>
      </c>
      <c r="H11" s="38">
        <f t="shared" si="0"/>
        <v>300000</v>
      </c>
      <c r="I11" s="46"/>
      <c r="J11" s="46"/>
      <c r="K11" s="46"/>
    </row>
    <row r="12" spans="1:11" ht="15.75">
      <c r="A12" s="46"/>
      <c r="B12" s="46"/>
      <c r="C12" s="46"/>
      <c r="D12" s="37" t="s">
        <v>41</v>
      </c>
      <c r="E12" s="37" t="s">
        <v>33</v>
      </c>
      <c r="F12" s="37">
        <v>1</v>
      </c>
      <c r="G12" s="38">
        <v>300000</v>
      </c>
      <c r="H12" s="38">
        <f t="shared" si="0"/>
        <v>300000</v>
      </c>
      <c r="I12" s="46"/>
      <c r="J12" s="46"/>
      <c r="K12" s="46"/>
    </row>
    <row r="13" spans="1:11" ht="15.75">
      <c r="A13" s="46" t="s">
        <v>25</v>
      </c>
      <c r="B13" s="46" t="s">
        <v>42</v>
      </c>
      <c r="C13" s="46" t="s">
        <v>43</v>
      </c>
      <c r="D13" s="37" t="s">
        <v>44</v>
      </c>
      <c r="E13" s="37" t="s">
        <v>29</v>
      </c>
      <c r="F13" s="37">
        <v>1</v>
      </c>
      <c r="G13" s="38">
        <v>700000</v>
      </c>
      <c r="H13" s="38">
        <f t="shared" si="0"/>
        <v>700000</v>
      </c>
      <c r="I13" s="46" t="s">
        <v>38</v>
      </c>
      <c r="J13" s="46" t="s">
        <v>19</v>
      </c>
      <c r="K13" s="46" t="s">
        <v>45</v>
      </c>
    </row>
    <row r="14" spans="1:11" ht="15.75">
      <c r="A14" s="46"/>
      <c r="B14" s="46"/>
      <c r="C14" s="46"/>
      <c r="D14" s="37" t="s">
        <v>46</v>
      </c>
      <c r="E14" s="37" t="s">
        <v>33</v>
      </c>
      <c r="F14" s="37">
        <v>1</v>
      </c>
      <c r="G14" s="38">
        <v>600000</v>
      </c>
      <c r="H14" s="38">
        <f t="shared" si="0"/>
        <v>600000</v>
      </c>
      <c r="I14" s="46"/>
      <c r="J14" s="46"/>
      <c r="K14" s="46"/>
    </row>
    <row r="15" spans="1:11" ht="15.75">
      <c r="A15" s="46"/>
      <c r="B15" s="46"/>
      <c r="C15" s="46"/>
      <c r="D15" s="37" t="s">
        <v>47</v>
      </c>
      <c r="E15" s="37" t="s">
        <v>48</v>
      </c>
      <c r="F15" s="37">
        <v>1</v>
      </c>
      <c r="G15" s="38">
        <v>500000</v>
      </c>
      <c r="H15" s="38">
        <f t="shared" si="0"/>
        <v>500000</v>
      </c>
      <c r="I15" s="46"/>
      <c r="J15" s="46"/>
      <c r="K15" s="46"/>
    </row>
    <row r="16" spans="1:11" ht="15.75">
      <c r="A16" s="46" t="s">
        <v>49</v>
      </c>
      <c r="B16" s="46" t="s">
        <v>50</v>
      </c>
      <c r="C16" s="46" t="s">
        <v>51</v>
      </c>
      <c r="D16" s="37" t="s">
        <v>52</v>
      </c>
      <c r="E16" s="47" t="s">
        <v>53</v>
      </c>
      <c r="F16" s="37">
        <v>1</v>
      </c>
      <c r="G16" s="38">
        <v>2403846.1538461498</v>
      </c>
      <c r="H16" s="38">
        <f t="shared" si="0"/>
        <v>2403846.1538461498</v>
      </c>
      <c r="I16" s="46" t="s">
        <v>18</v>
      </c>
      <c r="J16" s="46" t="s">
        <v>19</v>
      </c>
      <c r="K16" s="46" t="s">
        <v>54</v>
      </c>
    </row>
    <row r="17" spans="1:11" ht="15.75">
      <c r="A17" s="46"/>
      <c r="B17" s="46"/>
      <c r="C17" s="46"/>
      <c r="D17" s="37" t="s">
        <v>55</v>
      </c>
      <c r="E17" s="47"/>
      <c r="F17" s="37">
        <v>1</v>
      </c>
      <c r="G17" s="38">
        <v>2403846.1538461498</v>
      </c>
      <c r="H17" s="38">
        <f t="shared" si="0"/>
        <v>2403846.1538461498</v>
      </c>
      <c r="I17" s="46"/>
      <c r="J17" s="46"/>
      <c r="K17" s="46"/>
    </row>
    <row r="18" spans="1:11" ht="15.75">
      <c r="A18" s="46"/>
      <c r="B18" s="46"/>
      <c r="C18" s="46"/>
      <c r="D18" s="37" t="s">
        <v>56</v>
      </c>
      <c r="E18" s="47"/>
      <c r="F18" s="37">
        <v>1</v>
      </c>
      <c r="G18" s="38">
        <v>2403846.1538461498</v>
      </c>
      <c r="H18" s="38">
        <f t="shared" si="0"/>
        <v>2403846.1538461498</v>
      </c>
      <c r="I18" s="46"/>
      <c r="J18" s="46"/>
      <c r="K18" s="46"/>
    </row>
    <row r="19" spans="1:11" s="2" customFormat="1" ht="15.75">
      <c r="A19" s="39" t="s">
        <v>57</v>
      </c>
      <c r="B19" s="39"/>
      <c r="C19" s="39"/>
      <c r="D19" s="39"/>
      <c r="E19" s="39"/>
      <c r="F19" s="39"/>
      <c r="G19" s="39"/>
      <c r="H19" s="40">
        <f>SUM(H4:H18)</f>
        <v>18027846.921538498</v>
      </c>
      <c r="I19" s="39"/>
      <c r="J19" s="39"/>
      <c r="K19" s="39"/>
    </row>
    <row r="20" spans="1:11" s="21" customFormat="1" ht="15.75">
      <c r="A20" s="45" t="s">
        <v>58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ht="15.75">
      <c r="A21" s="46" t="s">
        <v>59</v>
      </c>
      <c r="B21" s="46" t="s">
        <v>60</v>
      </c>
      <c r="C21" s="46" t="s">
        <v>61</v>
      </c>
      <c r="D21" s="37" t="s">
        <v>62</v>
      </c>
      <c r="E21" s="37" t="s">
        <v>63</v>
      </c>
      <c r="F21" s="37">
        <v>1</v>
      </c>
      <c r="G21" s="38">
        <v>4000000</v>
      </c>
      <c r="H21" s="38">
        <f>F21*G21</f>
        <v>4000000</v>
      </c>
      <c r="I21" s="46" t="s">
        <v>18</v>
      </c>
      <c r="J21" s="46" t="s">
        <v>19</v>
      </c>
      <c r="K21" s="46" t="s">
        <v>64</v>
      </c>
    </row>
    <row r="22" spans="1:11" ht="15.75">
      <c r="A22" s="46"/>
      <c r="B22" s="46"/>
      <c r="C22" s="46"/>
      <c r="D22" s="37" t="s">
        <v>65</v>
      </c>
      <c r="E22" s="37" t="s">
        <v>22</v>
      </c>
      <c r="F22" s="37">
        <v>1</v>
      </c>
      <c r="G22" s="38">
        <v>2000000</v>
      </c>
      <c r="H22" s="38">
        <f t="shared" ref="H22:H24" si="1">F22*G22</f>
        <v>2000000</v>
      </c>
      <c r="I22" s="46"/>
      <c r="J22" s="46"/>
      <c r="K22" s="46"/>
    </row>
    <row r="23" spans="1:11" ht="15.75">
      <c r="A23" s="46"/>
      <c r="B23" s="46"/>
      <c r="C23" s="46"/>
      <c r="D23" s="37" t="s">
        <v>66</v>
      </c>
      <c r="E23" s="37" t="s">
        <v>67</v>
      </c>
      <c r="F23" s="37">
        <v>1</v>
      </c>
      <c r="G23" s="38">
        <v>1000000</v>
      </c>
      <c r="H23" s="38">
        <f t="shared" si="1"/>
        <v>1000000</v>
      </c>
      <c r="I23" s="46"/>
      <c r="J23" s="46"/>
      <c r="K23" s="46"/>
    </row>
    <row r="24" spans="1:11" ht="15.75">
      <c r="A24" s="46" t="s">
        <v>59</v>
      </c>
      <c r="B24" s="46" t="s">
        <v>68</v>
      </c>
      <c r="C24" s="46" t="s">
        <v>69</v>
      </c>
      <c r="D24" s="37" t="s">
        <v>70</v>
      </c>
      <c r="E24" s="46" t="s">
        <v>71</v>
      </c>
      <c r="F24" s="46">
        <v>1</v>
      </c>
      <c r="G24" s="49">
        <v>2375000</v>
      </c>
      <c r="H24" s="49">
        <f t="shared" si="1"/>
        <v>2375000</v>
      </c>
      <c r="I24" s="46" t="s">
        <v>38</v>
      </c>
      <c r="J24" s="46" t="s">
        <v>19</v>
      </c>
      <c r="K24" s="46" t="s">
        <v>72</v>
      </c>
    </row>
    <row r="25" spans="1:11" ht="15.75">
      <c r="A25" s="46"/>
      <c r="B25" s="46"/>
      <c r="C25" s="46"/>
      <c r="D25" s="37" t="s">
        <v>73</v>
      </c>
      <c r="E25" s="46"/>
      <c r="F25" s="46"/>
      <c r="G25" s="49"/>
      <c r="H25" s="49"/>
      <c r="I25" s="46"/>
      <c r="J25" s="46"/>
      <c r="K25" s="46"/>
    </row>
    <row r="26" spans="1:11" ht="15.75">
      <c r="A26" s="46"/>
      <c r="B26" s="46"/>
      <c r="C26" s="46"/>
      <c r="D26" s="37" t="s">
        <v>74</v>
      </c>
      <c r="E26" s="46"/>
      <c r="F26" s="46"/>
      <c r="G26" s="49"/>
      <c r="H26" s="49"/>
      <c r="I26" s="46"/>
      <c r="J26" s="46"/>
      <c r="K26" s="46"/>
    </row>
    <row r="27" spans="1:11" ht="15.75">
      <c r="A27" s="46" t="s">
        <v>75</v>
      </c>
      <c r="B27" s="46" t="s">
        <v>76</v>
      </c>
      <c r="C27" s="46" t="s">
        <v>77</v>
      </c>
      <c r="D27" s="37" t="s">
        <v>78</v>
      </c>
      <c r="E27" s="37" t="s">
        <v>79</v>
      </c>
      <c r="F27" s="37">
        <v>1</v>
      </c>
      <c r="G27" s="38">
        <v>1326923</v>
      </c>
      <c r="H27" s="38">
        <f>F27*G27</f>
        <v>1326923</v>
      </c>
      <c r="I27" s="46" t="s">
        <v>80</v>
      </c>
      <c r="J27" s="46" t="s">
        <v>19</v>
      </c>
      <c r="K27" s="46" t="s">
        <v>72</v>
      </c>
    </row>
    <row r="28" spans="1:11" ht="15.75">
      <c r="A28" s="46"/>
      <c r="B28" s="46"/>
      <c r="C28" s="46"/>
      <c r="D28" s="37" t="s">
        <v>81</v>
      </c>
      <c r="E28" s="37" t="s">
        <v>33</v>
      </c>
      <c r="F28" s="37">
        <v>1</v>
      </c>
      <c r="G28" s="38">
        <v>2000000</v>
      </c>
      <c r="H28" s="38">
        <f>F28*G28</f>
        <v>2000000</v>
      </c>
      <c r="I28" s="46"/>
      <c r="J28" s="46"/>
      <c r="K28" s="46"/>
    </row>
    <row r="29" spans="1:11" ht="15.75">
      <c r="A29" s="46"/>
      <c r="B29" s="46"/>
      <c r="C29" s="46"/>
      <c r="D29" s="37" t="s">
        <v>82</v>
      </c>
      <c r="E29" s="37" t="s">
        <v>33</v>
      </c>
      <c r="F29" s="37">
        <v>1</v>
      </c>
      <c r="G29" s="38">
        <v>1000000</v>
      </c>
      <c r="H29" s="38">
        <f>F29*G29</f>
        <v>1000000</v>
      </c>
      <c r="I29" s="46"/>
      <c r="J29" s="46"/>
      <c r="K29" s="46"/>
    </row>
    <row r="30" spans="1:11" s="2" customFormat="1">
      <c r="A30" s="39" t="s">
        <v>83</v>
      </c>
      <c r="B30" s="39"/>
      <c r="C30" s="39"/>
      <c r="D30" s="39"/>
      <c r="E30" s="39"/>
      <c r="F30" s="39"/>
      <c r="G30" s="39"/>
      <c r="H30" s="41">
        <f>SUM(H21:H29)</f>
        <v>13701923</v>
      </c>
      <c r="I30" s="39"/>
      <c r="J30" s="39"/>
      <c r="K30" s="39"/>
    </row>
    <row r="31" spans="1:11" s="21" customFormat="1" ht="15.75">
      <c r="A31" s="36" t="s">
        <v>84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5.75">
      <c r="A32" s="46" t="s">
        <v>85</v>
      </c>
      <c r="B32" s="46" t="s">
        <v>86</v>
      </c>
      <c r="C32" s="46" t="s">
        <v>87</v>
      </c>
      <c r="D32" s="37" t="s">
        <v>88</v>
      </c>
      <c r="E32" s="46" t="s">
        <v>89</v>
      </c>
      <c r="F32" s="46">
        <v>1</v>
      </c>
      <c r="G32" s="49">
        <v>1000000</v>
      </c>
      <c r="H32" s="49">
        <f>F32*G32</f>
        <v>1000000</v>
      </c>
      <c r="I32" s="46" t="s">
        <v>18</v>
      </c>
      <c r="J32" s="46" t="s">
        <v>19</v>
      </c>
      <c r="K32" s="46" t="s">
        <v>72</v>
      </c>
    </row>
    <row r="33" spans="1:11" ht="15.75">
      <c r="A33" s="46"/>
      <c r="B33" s="46"/>
      <c r="C33" s="46"/>
      <c r="D33" s="37" t="s">
        <v>90</v>
      </c>
      <c r="E33" s="46"/>
      <c r="F33" s="46"/>
      <c r="G33" s="49"/>
      <c r="H33" s="49"/>
      <c r="I33" s="46"/>
      <c r="J33" s="46"/>
      <c r="K33" s="46"/>
    </row>
    <row r="34" spans="1:11" ht="15.75">
      <c r="A34" s="46"/>
      <c r="B34" s="46"/>
      <c r="C34" s="46"/>
      <c r="D34" s="37" t="s">
        <v>91</v>
      </c>
      <c r="E34" s="46"/>
      <c r="F34" s="46"/>
      <c r="G34" s="49"/>
      <c r="H34" s="49"/>
      <c r="I34" s="46"/>
      <c r="J34" s="46"/>
      <c r="K34" s="46"/>
    </row>
    <row r="35" spans="1:11" ht="15.75">
      <c r="A35" s="46" t="s">
        <v>85</v>
      </c>
      <c r="B35" s="46" t="s">
        <v>92</v>
      </c>
      <c r="C35" s="46" t="s">
        <v>93</v>
      </c>
      <c r="D35" s="37" t="s">
        <v>94</v>
      </c>
      <c r="E35" s="46" t="s">
        <v>95</v>
      </c>
      <c r="F35" s="48">
        <v>1</v>
      </c>
      <c r="G35" s="49">
        <v>1770230</v>
      </c>
      <c r="H35" s="49">
        <f t="shared" ref="H35" si="2">F35*G35</f>
        <v>1770230</v>
      </c>
      <c r="I35" s="46" t="s">
        <v>38</v>
      </c>
      <c r="J35" s="46" t="s">
        <v>19</v>
      </c>
      <c r="K35" s="46" t="s">
        <v>72</v>
      </c>
    </row>
    <row r="36" spans="1:11" ht="15.75">
      <c r="A36" s="46"/>
      <c r="B36" s="46"/>
      <c r="C36" s="46"/>
      <c r="D36" s="37" t="s">
        <v>96</v>
      </c>
      <c r="E36" s="46"/>
      <c r="F36" s="48"/>
      <c r="G36" s="49"/>
      <c r="H36" s="49"/>
      <c r="I36" s="46"/>
      <c r="J36" s="46"/>
      <c r="K36" s="46"/>
    </row>
    <row r="37" spans="1:11" ht="15.75">
      <c r="A37" s="46"/>
      <c r="B37" s="46"/>
      <c r="C37" s="46"/>
      <c r="D37" s="37" t="s">
        <v>97</v>
      </c>
      <c r="E37" s="46"/>
      <c r="F37" s="48"/>
      <c r="G37" s="49"/>
      <c r="H37" s="49"/>
      <c r="I37" s="46"/>
      <c r="J37" s="46"/>
      <c r="K37" s="46"/>
    </row>
    <row r="38" spans="1:11" ht="15.75">
      <c r="A38" s="46" t="s">
        <v>85</v>
      </c>
      <c r="B38" s="46" t="s">
        <v>98</v>
      </c>
      <c r="C38" s="46" t="s">
        <v>99</v>
      </c>
      <c r="D38" s="37" t="s">
        <v>100</v>
      </c>
      <c r="E38" s="46" t="s">
        <v>101</v>
      </c>
      <c r="F38" s="46">
        <v>1</v>
      </c>
      <c r="G38" s="49">
        <v>1000000</v>
      </c>
      <c r="H38" s="49">
        <f t="shared" ref="H38" si="3">F38*G38</f>
        <v>1000000</v>
      </c>
      <c r="I38" s="46" t="s">
        <v>18</v>
      </c>
      <c r="J38" s="46" t="s">
        <v>19</v>
      </c>
      <c r="K38" s="46" t="s">
        <v>102</v>
      </c>
    </row>
    <row r="39" spans="1:11" ht="15.75">
      <c r="A39" s="46"/>
      <c r="B39" s="46"/>
      <c r="C39" s="46"/>
      <c r="D39" s="37" t="s">
        <v>103</v>
      </c>
      <c r="E39" s="46"/>
      <c r="F39" s="46"/>
      <c r="G39" s="49"/>
      <c r="H39" s="49"/>
      <c r="I39" s="46"/>
      <c r="J39" s="46"/>
      <c r="K39" s="46"/>
    </row>
    <row r="40" spans="1:11" ht="15.75">
      <c r="A40" s="46"/>
      <c r="B40" s="46"/>
      <c r="C40" s="46"/>
      <c r="D40" s="37" t="s">
        <v>104</v>
      </c>
      <c r="E40" s="46"/>
      <c r="F40" s="46"/>
      <c r="G40" s="49"/>
      <c r="H40" s="49"/>
      <c r="I40" s="46"/>
      <c r="J40" s="46"/>
      <c r="K40" s="46"/>
    </row>
    <row r="41" spans="1:11" ht="15.75">
      <c r="A41" s="46" t="s">
        <v>85</v>
      </c>
      <c r="B41" s="46" t="s">
        <v>105</v>
      </c>
      <c r="C41" s="46" t="s">
        <v>106</v>
      </c>
      <c r="D41" s="37" t="s">
        <v>107</v>
      </c>
      <c r="E41" s="46" t="s">
        <v>48</v>
      </c>
      <c r="F41" s="46">
        <v>1</v>
      </c>
      <c r="G41" s="49">
        <v>1000000</v>
      </c>
      <c r="H41" s="49">
        <f t="shared" ref="H41" si="4">F41*G41</f>
        <v>1000000</v>
      </c>
      <c r="I41" s="46" t="s">
        <v>80</v>
      </c>
      <c r="J41" s="46" t="s">
        <v>19</v>
      </c>
      <c r="K41" s="46" t="s">
        <v>108</v>
      </c>
    </row>
    <row r="42" spans="1:11" ht="15.75">
      <c r="A42" s="46"/>
      <c r="B42" s="46"/>
      <c r="C42" s="46"/>
      <c r="D42" s="37" t="s">
        <v>109</v>
      </c>
      <c r="E42" s="46"/>
      <c r="F42" s="46"/>
      <c r="G42" s="49"/>
      <c r="H42" s="49"/>
      <c r="I42" s="46"/>
      <c r="J42" s="46"/>
      <c r="K42" s="46"/>
    </row>
    <row r="43" spans="1:11" ht="15.75">
      <c r="A43" s="46"/>
      <c r="B43" s="46"/>
      <c r="C43" s="46"/>
      <c r="D43" s="37" t="s">
        <v>110</v>
      </c>
      <c r="E43" s="46"/>
      <c r="F43" s="46"/>
      <c r="G43" s="49"/>
      <c r="H43" s="49"/>
      <c r="I43" s="46"/>
      <c r="J43" s="46"/>
      <c r="K43" s="46"/>
    </row>
    <row r="44" spans="1:11" ht="15.75">
      <c r="A44" s="46" t="s">
        <v>85</v>
      </c>
      <c r="B44" s="46" t="s">
        <v>111</v>
      </c>
      <c r="C44" s="46" t="s">
        <v>112</v>
      </c>
      <c r="D44" s="37" t="s">
        <v>113</v>
      </c>
      <c r="E44" s="46" t="s">
        <v>48</v>
      </c>
      <c r="F44" s="46">
        <v>1</v>
      </c>
      <c r="G44" s="49">
        <v>1000000</v>
      </c>
      <c r="H44" s="49">
        <f t="shared" ref="H44" si="5">F44*G44</f>
        <v>1000000</v>
      </c>
      <c r="I44" s="46" t="s">
        <v>80</v>
      </c>
      <c r="J44" s="46" t="s">
        <v>19</v>
      </c>
      <c r="K44" s="46" t="s">
        <v>114</v>
      </c>
    </row>
    <row r="45" spans="1:11" ht="15.75">
      <c r="A45" s="46"/>
      <c r="B45" s="46"/>
      <c r="C45" s="46"/>
      <c r="D45" s="37" t="s">
        <v>115</v>
      </c>
      <c r="E45" s="46"/>
      <c r="F45" s="46"/>
      <c r="G45" s="49"/>
      <c r="H45" s="49"/>
      <c r="I45" s="46"/>
      <c r="J45" s="46"/>
      <c r="K45" s="46"/>
    </row>
    <row r="46" spans="1:11" ht="15.75">
      <c r="A46" s="46"/>
      <c r="B46" s="46"/>
      <c r="C46" s="46"/>
      <c r="D46" s="37" t="s">
        <v>116</v>
      </c>
      <c r="E46" s="46"/>
      <c r="F46" s="46"/>
      <c r="G46" s="49"/>
      <c r="H46" s="49"/>
      <c r="I46" s="46"/>
      <c r="J46" s="46"/>
      <c r="K46" s="46"/>
    </row>
    <row r="47" spans="1:11" s="2" customFormat="1">
      <c r="A47" s="39" t="s">
        <v>117</v>
      </c>
      <c r="B47" s="39"/>
      <c r="C47" s="39"/>
      <c r="D47" s="39"/>
      <c r="E47" s="39"/>
      <c r="F47" s="39"/>
      <c r="G47" s="39"/>
      <c r="H47" s="41">
        <f>SUM(H32:H46)</f>
        <v>5770230</v>
      </c>
      <c r="I47" s="39"/>
      <c r="J47" s="39"/>
      <c r="K47" s="39"/>
    </row>
    <row r="48" spans="1:11" s="34" customFormat="1" ht="18.75">
      <c r="A48" s="42" t="s">
        <v>118</v>
      </c>
      <c r="B48" s="42"/>
      <c r="C48" s="42"/>
      <c r="D48" s="42"/>
      <c r="E48" s="42"/>
      <c r="F48" s="42"/>
      <c r="G48" s="42"/>
      <c r="H48" s="43">
        <f>H47+H30+H19</f>
        <v>37499999.921538502</v>
      </c>
      <c r="I48" s="42"/>
      <c r="J48" s="42"/>
      <c r="K48" s="42"/>
    </row>
    <row r="51" spans="1:2">
      <c r="A51" s="17" t="s">
        <v>119</v>
      </c>
      <c r="B51" s="18" t="s">
        <v>120</v>
      </c>
    </row>
    <row r="52" spans="1:2">
      <c r="A52" s="18"/>
      <c r="B52" s="18"/>
    </row>
    <row r="54" spans="1:2">
      <c r="A54" s="18" t="s">
        <v>121</v>
      </c>
      <c r="B54" s="18"/>
    </row>
    <row r="55" spans="1:2">
      <c r="A55" s="18"/>
      <c r="B55" s="18"/>
    </row>
    <row r="56" spans="1:2">
      <c r="A56" s="17" t="s">
        <v>122</v>
      </c>
      <c r="B56" s="19" t="s">
        <v>123</v>
      </c>
    </row>
    <row r="57" spans="1:2">
      <c r="A57" s="18"/>
      <c r="B57" s="19"/>
    </row>
    <row r="59" spans="1:2">
      <c r="A59" s="18" t="s">
        <v>124</v>
      </c>
      <c r="B59" s="19"/>
    </row>
  </sheetData>
  <mergeCells count="106">
    <mergeCell ref="J24:J26"/>
    <mergeCell ref="J27:J29"/>
    <mergeCell ref="J32:J34"/>
    <mergeCell ref="J35:J37"/>
    <mergeCell ref="J38:J40"/>
    <mergeCell ref="J41:J43"/>
    <mergeCell ref="J44:J46"/>
    <mergeCell ref="K4:K6"/>
    <mergeCell ref="K7:K9"/>
    <mergeCell ref="K10:K12"/>
    <mergeCell ref="K13:K15"/>
    <mergeCell ref="K16:K18"/>
    <mergeCell ref="K21:K23"/>
    <mergeCell ref="K24:K26"/>
    <mergeCell ref="K27:K29"/>
    <mergeCell ref="K32:K34"/>
    <mergeCell ref="K35:K37"/>
    <mergeCell ref="K38:K40"/>
    <mergeCell ref="K41:K43"/>
    <mergeCell ref="K44:K46"/>
    <mergeCell ref="H24:H26"/>
    <mergeCell ref="H32:H34"/>
    <mergeCell ref="H35:H37"/>
    <mergeCell ref="H38:H40"/>
    <mergeCell ref="H41:H43"/>
    <mergeCell ref="H44:H46"/>
    <mergeCell ref="I4:I6"/>
    <mergeCell ref="I7:I9"/>
    <mergeCell ref="I10:I12"/>
    <mergeCell ref="I13:I15"/>
    <mergeCell ref="I16:I18"/>
    <mergeCell ref="I21:I23"/>
    <mergeCell ref="I24:I26"/>
    <mergeCell ref="I27:I29"/>
    <mergeCell ref="I32:I34"/>
    <mergeCell ref="I35:I37"/>
    <mergeCell ref="I38:I40"/>
    <mergeCell ref="I41:I43"/>
    <mergeCell ref="I44:I46"/>
    <mergeCell ref="F24:F26"/>
    <mergeCell ref="F32:F34"/>
    <mergeCell ref="F35:F37"/>
    <mergeCell ref="F38:F40"/>
    <mergeCell ref="F41:F43"/>
    <mergeCell ref="F44:F46"/>
    <mergeCell ref="G24:G26"/>
    <mergeCell ref="G32:G34"/>
    <mergeCell ref="G35:G37"/>
    <mergeCell ref="G38:G40"/>
    <mergeCell ref="G41:G43"/>
    <mergeCell ref="G44:G46"/>
    <mergeCell ref="C24:C26"/>
    <mergeCell ref="C27:C29"/>
    <mergeCell ref="C32:C34"/>
    <mergeCell ref="C35:C37"/>
    <mergeCell ref="C38:C40"/>
    <mergeCell ref="C41:C43"/>
    <mergeCell ref="C44:C46"/>
    <mergeCell ref="E16:E18"/>
    <mergeCell ref="E24:E26"/>
    <mergeCell ref="E32:E34"/>
    <mergeCell ref="E35:E37"/>
    <mergeCell ref="E38:E40"/>
    <mergeCell ref="E41:E43"/>
    <mergeCell ref="E44:E46"/>
    <mergeCell ref="A24:A26"/>
    <mergeCell ref="A27:A29"/>
    <mergeCell ref="A32:A34"/>
    <mergeCell ref="A35:A37"/>
    <mergeCell ref="A38:A40"/>
    <mergeCell ref="A41:A43"/>
    <mergeCell ref="A44:A46"/>
    <mergeCell ref="B4:B6"/>
    <mergeCell ref="B7:B9"/>
    <mergeCell ref="B10:B12"/>
    <mergeCell ref="B13:B15"/>
    <mergeCell ref="B16:B18"/>
    <mergeCell ref="B21:B23"/>
    <mergeCell ref="B24:B26"/>
    <mergeCell ref="B27:B29"/>
    <mergeCell ref="B32:B34"/>
    <mergeCell ref="B35:B37"/>
    <mergeCell ref="B38:B40"/>
    <mergeCell ref="B41:B43"/>
    <mergeCell ref="B44:B46"/>
    <mergeCell ref="A1:K1"/>
    <mergeCell ref="A3:K3"/>
    <mergeCell ref="A20:K20"/>
    <mergeCell ref="A4:A6"/>
    <mergeCell ref="A7:A9"/>
    <mergeCell ref="A10:A12"/>
    <mergeCell ref="A13:A15"/>
    <mergeCell ref="A16:A18"/>
    <mergeCell ref="A21:A23"/>
    <mergeCell ref="C4:C6"/>
    <mergeCell ref="C7:C9"/>
    <mergeCell ref="C10:C12"/>
    <mergeCell ref="C13:C15"/>
    <mergeCell ref="C16:C18"/>
    <mergeCell ref="C21:C23"/>
    <mergeCell ref="J4:J6"/>
    <mergeCell ref="J7:J9"/>
    <mergeCell ref="J10:J12"/>
    <mergeCell ref="J13:J15"/>
    <mergeCell ref="J16:J18"/>
    <mergeCell ref="J21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pane ySplit="2" topLeftCell="A3" activePane="bottomLeft" state="frozen"/>
      <selection pane="bottomLeft" activeCell="A30" sqref="A30"/>
    </sheetView>
  </sheetViews>
  <sheetFormatPr defaultColWidth="9" defaultRowHeight="15"/>
  <cols>
    <col min="1" max="1" width="25" customWidth="1"/>
    <col min="4" max="5" width="10.5703125" customWidth="1"/>
    <col min="6" max="6" width="9.5703125" customWidth="1"/>
    <col min="7" max="11" width="10.5703125" customWidth="1"/>
    <col min="12" max="13" width="9.5703125" customWidth="1"/>
    <col min="14" max="15" width="8.85546875" customWidth="1"/>
    <col min="16" max="16" width="13.7109375" style="2" customWidth="1"/>
  </cols>
  <sheetData>
    <row r="1" spans="1:16" s="21" customFormat="1" ht="15.75">
      <c r="A1" s="50" t="s">
        <v>125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4">
      <c r="A2" s="23" t="s">
        <v>1</v>
      </c>
      <c r="B2" s="23" t="s">
        <v>126</v>
      </c>
      <c r="C2" s="23" t="s">
        <v>4</v>
      </c>
      <c r="D2" s="23" t="s">
        <v>127</v>
      </c>
      <c r="E2" s="23" t="s">
        <v>128</v>
      </c>
      <c r="F2" s="23" t="s">
        <v>129</v>
      </c>
      <c r="G2" s="23" t="s">
        <v>130</v>
      </c>
      <c r="H2" s="23" t="s">
        <v>131</v>
      </c>
      <c r="I2" s="23" t="s">
        <v>132</v>
      </c>
      <c r="J2" s="23" t="s">
        <v>133</v>
      </c>
      <c r="K2" s="23" t="s">
        <v>134</v>
      </c>
      <c r="L2" s="23" t="s">
        <v>135</v>
      </c>
      <c r="M2" s="23" t="s">
        <v>136</v>
      </c>
      <c r="N2" s="23" t="s">
        <v>137</v>
      </c>
      <c r="O2" s="23" t="s">
        <v>138</v>
      </c>
      <c r="P2" s="23" t="s">
        <v>139</v>
      </c>
    </row>
    <row r="3" spans="1:16" ht="36">
      <c r="A3" s="24" t="s">
        <v>140</v>
      </c>
      <c r="B3" s="25" t="s">
        <v>141</v>
      </c>
      <c r="C3" s="25" t="s">
        <v>142</v>
      </c>
      <c r="D3" s="26">
        <v>0</v>
      </c>
      <c r="E3" s="26">
        <v>0</v>
      </c>
      <c r="F3" s="26">
        <v>0</v>
      </c>
      <c r="G3" s="26">
        <v>250000</v>
      </c>
      <c r="H3" s="26">
        <v>250000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6">
        <v>0</v>
      </c>
      <c r="O3" s="26">
        <v>0</v>
      </c>
      <c r="P3" s="30">
        <f>SUM(G3:O3)</f>
        <v>500000</v>
      </c>
    </row>
    <row r="4" spans="1:16" ht="24">
      <c r="A4" s="27"/>
      <c r="B4" s="27"/>
      <c r="C4" s="25" t="s">
        <v>143</v>
      </c>
      <c r="D4" s="26" t="s">
        <v>144</v>
      </c>
      <c r="E4" s="26" t="s">
        <v>144</v>
      </c>
      <c r="F4" s="26">
        <v>250000</v>
      </c>
      <c r="G4" s="26">
        <v>250000</v>
      </c>
      <c r="H4" s="26" t="s">
        <v>144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30">
        <f>SUM(D4:O4)</f>
        <v>500000</v>
      </c>
    </row>
    <row r="5" spans="1:16" ht="48">
      <c r="A5" s="27"/>
      <c r="B5" s="27"/>
      <c r="C5" s="25" t="s">
        <v>145</v>
      </c>
      <c r="D5" s="26" t="s">
        <v>144</v>
      </c>
      <c r="E5" s="26" t="s">
        <v>144</v>
      </c>
      <c r="F5" s="26" t="s">
        <v>144</v>
      </c>
      <c r="G5" s="26">
        <v>1300000</v>
      </c>
      <c r="H5" s="26">
        <v>1305000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30">
        <f t="shared" ref="P5:P29" si="0">SUM(G5:O5)</f>
        <v>2605000</v>
      </c>
    </row>
    <row r="6" spans="1:16" ht="36">
      <c r="A6" s="24" t="s">
        <v>146</v>
      </c>
      <c r="B6" s="25" t="s">
        <v>147</v>
      </c>
      <c r="C6" s="25" t="s">
        <v>148</v>
      </c>
      <c r="D6" s="26" t="s">
        <v>144</v>
      </c>
      <c r="E6" s="26" t="s">
        <v>144</v>
      </c>
      <c r="F6" s="26" t="s">
        <v>144</v>
      </c>
      <c r="G6" s="26">
        <v>1105769</v>
      </c>
      <c r="H6" s="26">
        <v>1105539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30">
        <f t="shared" si="0"/>
        <v>2211308</v>
      </c>
    </row>
    <row r="7" spans="1:16" ht="24">
      <c r="A7" s="27"/>
      <c r="B7" s="27"/>
      <c r="C7" s="25" t="s">
        <v>149</v>
      </c>
      <c r="D7" s="26" t="s">
        <v>144</v>
      </c>
      <c r="E7" s="26" t="s">
        <v>144</v>
      </c>
      <c r="F7" s="26" t="s">
        <v>144</v>
      </c>
      <c r="G7" s="26">
        <v>200000</v>
      </c>
      <c r="H7" s="26">
        <v>200000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30">
        <f t="shared" si="0"/>
        <v>400000</v>
      </c>
    </row>
    <row r="8" spans="1:16" ht="24">
      <c r="A8" s="27"/>
      <c r="B8" s="27"/>
      <c r="C8" s="25" t="s">
        <v>150</v>
      </c>
      <c r="D8" s="26" t="s">
        <v>144</v>
      </c>
      <c r="E8" s="26" t="s">
        <v>144</v>
      </c>
      <c r="F8" s="26" t="s">
        <v>144</v>
      </c>
      <c r="G8" s="26" t="s">
        <v>144</v>
      </c>
      <c r="H8" s="26">
        <v>500000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30">
        <f t="shared" si="0"/>
        <v>500000</v>
      </c>
    </row>
    <row r="9" spans="1:16" ht="36">
      <c r="A9" s="24" t="s">
        <v>146</v>
      </c>
      <c r="B9" s="25" t="s">
        <v>151</v>
      </c>
      <c r="C9" s="25" t="s">
        <v>152</v>
      </c>
      <c r="D9" s="26" t="s">
        <v>144</v>
      </c>
      <c r="E9" s="26" t="s">
        <v>144</v>
      </c>
      <c r="F9" s="26" t="s">
        <v>144</v>
      </c>
      <c r="G9" s="26">
        <v>566667</v>
      </c>
      <c r="H9" s="26">
        <v>566667</v>
      </c>
      <c r="I9" s="26">
        <v>566666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30">
        <f t="shared" si="0"/>
        <v>1700000</v>
      </c>
    </row>
    <row r="10" spans="1:16" ht="24">
      <c r="A10" s="27"/>
      <c r="B10" s="27"/>
      <c r="C10" s="25" t="s">
        <v>153</v>
      </c>
      <c r="D10" s="26" t="s">
        <v>144</v>
      </c>
      <c r="E10" s="26" t="s">
        <v>144</v>
      </c>
      <c r="F10" s="26" t="s">
        <v>144</v>
      </c>
      <c r="G10" s="26">
        <v>100000</v>
      </c>
      <c r="H10" s="26">
        <v>100000</v>
      </c>
      <c r="I10" s="26">
        <v>100000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30">
        <f t="shared" si="0"/>
        <v>300000</v>
      </c>
    </row>
    <row r="11" spans="1:16" ht="36">
      <c r="A11" s="27"/>
      <c r="B11" s="27"/>
      <c r="C11" s="25" t="s">
        <v>154</v>
      </c>
      <c r="D11" s="26" t="s">
        <v>144</v>
      </c>
      <c r="E11" s="26" t="s">
        <v>144</v>
      </c>
      <c r="F11" s="26" t="s">
        <v>144</v>
      </c>
      <c r="G11" s="26" t="s">
        <v>144</v>
      </c>
      <c r="H11" s="26">
        <v>150000</v>
      </c>
      <c r="I11" s="26">
        <v>150000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30">
        <f t="shared" si="0"/>
        <v>300000</v>
      </c>
    </row>
    <row r="12" spans="1:16" ht="36">
      <c r="A12" s="24" t="s">
        <v>146</v>
      </c>
      <c r="B12" s="25" t="s">
        <v>155</v>
      </c>
      <c r="C12" s="25" t="s">
        <v>156</v>
      </c>
      <c r="D12" s="26" t="s">
        <v>144</v>
      </c>
      <c r="E12" s="26" t="s">
        <v>144</v>
      </c>
      <c r="F12" s="26" t="s">
        <v>144</v>
      </c>
      <c r="G12" s="26">
        <v>350000</v>
      </c>
      <c r="H12" s="26">
        <v>350000</v>
      </c>
      <c r="I12" s="26" t="s">
        <v>144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30">
        <f t="shared" si="0"/>
        <v>700000</v>
      </c>
    </row>
    <row r="13" spans="1:16" ht="36">
      <c r="A13" s="27"/>
      <c r="B13" s="27"/>
      <c r="C13" s="25" t="s">
        <v>157</v>
      </c>
      <c r="D13" s="26" t="s">
        <v>144</v>
      </c>
      <c r="E13" s="26" t="s">
        <v>144</v>
      </c>
      <c r="F13" s="26" t="s">
        <v>144</v>
      </c>
      <c r="G13" s="26" t="s">
        <v>144</v>
      </c>
      <c r="H13" s="26">
        <v>300000</v>
      </c>
      <c r="I13" s="26">
        <v>300000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30">
        <f t="shared" si="0"/>
        <v>600000</v>
      </c>
    </row>
    <row r="14" spans="1:16" ht="24">
      <c r="A14" s="27"/>
      <c r="B14" s="27"/>
      <c r="C14" s="25" t="s">
        <v>158</v>
      </c>
      <c r="D14" s="26" t="s">
        <v>144</v>
      </c>
      <c r="E14" s="26" t="s">
        <v>144</v>
      </c>
      <c r="F14" s="26" t="s">
        <v>144</v>
      </c>
      <c r="G14" s="26" t="s">
        <v>144</v>
      </c>
      <c r="H14" s="26" t="s">
        <v>144</v>
      </c>
      <c r="I14" s="26">
        <v>250000</v>
      </c>
      <c r="J14" s="26">
        <v>250000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30">
        <f t="shared" si="0"/>
        <v>500000</v>
      </c>
    </row>
    <row r="15" spans="1:16" ht="48">
      <c r="A15" s="24" t="s">
        <v>159</v>
      </c>
      <c r="B15" s="25" t="s">
        <v>160</v>
      </c>
      <c r="C15" s="25" t="s">
        <v>161</v>
      </c>
      <c r="D15" s="28"/>
      <c r="E15" s="28"/>
      <c r="F15" s="28"/>
      <c r="G15" s="26">
        <v>0</v>
      </c>
      <c r="H15" s="26">
        <v>0</v>
      </c>
      <c r="I15" s="26">
        <v>0</v>
      </c>
      <c r="J15" s="26">
        <v>801282</v>
      </c>
      <c r="K15" s="26">
        <v>801282</v>
      </c>
      <c r="L15" s="26">
        <v>801282</v>
      </c>
      <c r="M15" s="26">
        <v>0</v>
      </c>
      <c r="N15" s="26">
        <v>0</v>
      </c>
      <c r="O15" s="26">
        <v>0</v>
      </c>
      <c r="P15" s="30">
        <f t="shared" si="0"/>
        <v>2403846</v>
      </c>
    </row>
    <row r="16" spans="1:16" ht="24">
      <c r="A16" s="27"/>
      <c r="B16" s="27"/>
      <c r="C16" s="25" t="s">
        <v>162</v>
      </c>
      <c r="D16" s="28"/>
      <c r="E16" s="28"/>
      <c r="F16" s="28"/>
      <c r="G16" s="26">
        <v>0</v>
      </c>
      <c r="H16" s="26">
        <v>0</v>
      </c>
      <c r="I16" s="26">
        <v>0</v>
      </c>
      <c r="J16" s="26">
        <v>801282</v>
      </c>
      <c r="K16" s="26">
        <v>801282</v>
      </c>
      <c r="L16" s="26">
        <v>801282</v>
      </c>
      <c r="M16" s="26">
        <v>0</v>
      </c>
      <c r="N16" s="26">
        <v>0</v>
      </c>
      <c r="O16" s="26">
        <v>0</v>
      </c>
      <c r="P16" s="30">
        <f t="shared" si="0"/>
        <v>2403846</v>
      </c>
    </row>
    <row r="17" spans="1:16" ht="24">
      <c r="A17" s="27"/>
      <c r="B17" s="27"/>
      <c r="C17" s="25" t="s">
        <v>163</v>
      </c>
      <c r="D17" s="28"/>
      <c r="E17" s="28"/>
      <c r="F17" s="28"/>
      <c r="G17" s="26">
        <v>0</v>
      </c>
      <c r="H17" s="26">
        <v>0</v>
      </c>
      <c r="I17" s="26">
        <v>0</v>
      </c>
      <c r="J17" s="26">
        <v>801282</v>
      </c>
      <c r="K17" s="26">
        <v>801282</v>
      </c>
      <c r="L17" s="26">
        <v>801282</v>
      </c>
      <c r="M17" s="26">
        <v>0</v>
      </c>
      <c r="N17" s="26">
        <v>0</v>
      </c>
      <c r="O17" s="26">
        <v>0</v>
      </c>
      <c r="P17" s="30">
        <f t="shared" si="0"/>
        <v>2403846</v>
      </c>
    </row>
    <row r="18" spans="1:16" ht="36">
      <c r="A18" s="24" t="s">
        <v>164</v>
      </c>
      <c r="B18" s="25" t="s">
        <v>165</v>
      </c>
      <c r="C18" s="25" t="s">
        <v>166</v>
      </c>
      <c r="D18" s="26" t="s">
        <v>144</v>
      </c>
      <c r="E18" s="26" t="s">
        <v>144</v>
      </c>
      <c r="F18" s="26" t="s">
        <v>144</v>
      </c>
      <c r="G18" s="26">
        <v>0</v>
      </c>
      <c r="H18" s="26">
        <v>0</v>
      </c>
      <c r="I18" s="26">
        <v>0</v>
      </c>
      <c r="J18" s="26">
        <v>2000000</v>
      </c>
      <c r="K18" s="26">
        <v>2000000</v>
      </c>
      <c r="L18" s="26">
        <v>0</v>
      </c>
      <c r="M18" s="26">
        <v>0</v>
      </c>
      <c r="N18" s="26">
        <v>0</v>
      </c>
      <c r="O18" s="26">
        <v>0</v>
      </c>
      <c r="P18" s="30">
        <f t="shared" si="0"/>
        <v>4000000</v>
      </c>
    </row>
    <row r="19" spans="1:16" ht="24">
      <c r="A19" s="27"/>
      <c r="B19" s="27"/>
      <c r="C19" s="25" t="s">
        <v>167</v>
      </c>
      <c r="D19" s="26" t="s">
        <v>144</v>
      </c>
      <c r="E19" s="26" t="s">
        <v>144</v>
      </c>
      <c r="F19" s="26" t="s">
        <v>144</v>
      </c>
      <c r="G19" s="26">
        <v>1000000</v>
      </c>
      <c r="H19" s="26">
        <v>1000000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30">
        <f t="shared" si="0"/>
        <v>2000000</v>
      </c>
    </row>
    <row r="20" spans="1:16" ht="36">
      <c r="A20" s="27"/>
      <c r="B20" s="27"/>
      <c r="C20" s="25" t="s">
        <v>168</v>
      </c>
      <c r="D20" s="26" t="s">
        <v>144</v>
      </c>
      <c r="E20" s="26" t="s">
        <v>144</v>
      </c>
      <c r="F20" s="26" t="s">
        <v>144</v>
      </c>
      <c r="G20" s="26" t="s">
        <v>144</v>
      </c>
      <c r="H20" s="26">
        <v>500000</v>
      </c>
      <c r="I20" s="26">
        <v>500000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30">
        <f t="shared" si="0"/>
        <v>1000000</v>
      </c>
    </row>
    <row r="21" spans="1:16" ht="36">
      <c r="A21" s="24" t="s">
        <v>164</v>
      </c>
      <c r="B21" s="25" t="s">
        <v>169</v>
      </c>
      <c r="C21" s="25" t="s">
        <v>170</v>
      </c>
      <c r="D21" s="26" t="s">
        <v>144</v>
      </c>
      <c r="E21" s="26" t="s">
        <v>144</v>
      </c>
      <c r="F21" s="26" t="s">
        <v>144</v>
      </c>
      <c r="G21" s="26" t="s">
        <v>144</v>
      </c>
      <c r="H21" s="26">
        <v>1187500</v>
      </c>
      <c r="I21" s="26">
        <v>1187500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30">
        <f t="shared" si="0"/>
        <v>2375000</v>
      </c>
    </row>
    <row r="22" spans="1:16" ht="24">
      <c r="A22" s="24" t="s">
        <v>171</v>
      </c>
      <c r="B22" s="25" t="s">
        <v>172</v>
      </c>
      <c r="C22" s="25" t="s">
        <v>173</v>
      </c>
      <c r="D22" s="26" t="s">
        <v>144</v>
      </c>
      <c r="E22" s="26" t="s">
        <v>144</v>
      </c>
      <c r="F22" s="26" t="s">
        <v>144</v>
      </c>
      <c r="G22" s="26" t="s">
        <v>144</v>
      </c>
      <c r="H22" s="26" t="s">
        <v>144</v>
      </c>
      <c r="I22" s="26" t="s">
        <v>144</v>
      </c>
      <c r="J22" s="26">
        <v>663462</v>
      </c>
      <c r="K22" s="26">
        <v>663461</v>
      </c>
      <c r="L22" s="26">
        <v>0</v>
      </c>
      <c r="M22" s="26">
        <v>0</v>
      </c>
      <c r="N22" s="26">
        <v>0</v>
      </c>
      <c r="O22" s="26">
        <v>0</v>
      </c>
      <c r="P22" s="30">
        <f t="shared" si="0"/>
        <v>1326923</v>
      </c>
    </row>
    <row r="23" spans="1:16" ht="24">
      <c r="A23" s="27"/>
      <c r="B23" s="27"/>
      <c r="C23" s="25" t="s">
        <v>174</v>
      </c>
      <c r="D23" s="26" t="s">
        <v>144</v>
      </c>
      <c r="E23" s="26" t="s">
        <v>144</v>
      </c>
      <c r="F23" s="26" t="s">
        <v>144</v>
      </c>
      <c r="G23" s="26" t="s">
        <v>144</v>
      </c>
      <c r="H23" s="26" t="s">
        <v>144</v>
      </c>
      <c r="I23" s="26" t="s">
        <v>144</v>
      </c>
      <c r="J23" s="26">
        <v>1000000</v>
      </c>
      <c r="K23" s="26">
        <v>1000000</v>
      </c>
      <c r="L23" s="26">
        <v>0</v>
      </c>
      <c r="M23" s="26">
        <v>0</v>
      </c>
      <c r="N23" s="26">
        <v>0</v>
      </c>
      <c r="O23" s="26">
        <v>0</v>
      </c>
      <c r="P23" s="30">
        <f t="shared" si="0"/>
        <v>2000000</v>
      </c>
    </row>
    <row r="24" spans="1:16" ht="24">
      <c r="A24" s="27"/>
      <c r="B24" s="27"/>
      <c r="C24" s="25" t="s">
        <v>175</v>
      </c>
      <c r="D24" s="26" t="s">
        <v>144</v>
      </c>
      <c r="E24" s="26" t="s">
        <v>144</v>
      </c>
      <c r="F24" s="26" t="s">
        <v>144</v>
      </c>
      <c r="G24" s="26" t="s">
        <v>144</v>
      </c>
      <c r="H24" s="26" t="s">
        <v>144</v>
      </c>
      <c r="I24" s="26" t="s">
        <v>144</v>
      </c>
      <c r="J24" s="26">
        <v>500000</v>
      </c>
      <c r="K24" s="26">
        <v>500000</v>
      </c>
      <c r="L24" s="26">
        <v>0</v>
      </c>
      <c r="M24" s="26">
        <v>0</v>
      </c>
      <c r="N24" s="26">
        <v>0</v>
      </c>
      <c r="O24" s="26">
        <v>0</v>
      </c>
      <c r="P24" s="30">
        <f t="shared" si="0"/>
        <v>1000000</v>
      </c>
    </row>
    <row r="25" spans="1:16" ht="36">
      <c r="A25" s="24" t="s">
        <v>176</v>
      </c>
      <c r="B25" s="25" t="s">
        <v>177</v>
      </c>
      <c r="C25" s="25" t="s">
        <v>178</v>
      </c>
      <c r="D25" s="29"/>
      <c r="E25" s="29"/>
      <c r="F25" s="26" t="s">
        <v>144</v>
      </c>
      <c r="G25" s="26" t="s">
        <v>144</v>
      </c>
      <c r="H25" s="26" t="s">
        <v>144</v>
      </c>
      <c r="I25" s="26" t="s">
        <v>144</v>
      </c>
      <c r="J25" s="26" t="s">
        <v>144</v>
      </c>
      <c r="K25" s="26" t="s">
        <v>144</v>
      </c>
      <c r="L25" s="26">
        <v>0</v>
      </c>
      <c r="M25" s="26">
        <v>500000</v>
      </c>
      <c r="N25" s="26">
        <v>500000</v>
      </c>
      <c r="O25" s="26">
        <v>0</v>
      </c>
      <c r="P25" s="30">
        <f>SUM(F25:O25)</f>
        <v>1000000</v>
      </c>
    </row>
    <row r="26" spans="1:16" ht="24">
      <c r="A26" s="27"/>
      <c r="B26" s="25" t="s">
        <v>179</v>
      </c>
      <c r="C26" s="25" t="s">
        <v>180</v>
      </c>
      <c r="D26" s="26" t="s">
        <v>144</v>
      </c>
      <c r="E26" s="26" t="s">
        <v>144</v>
      </c>
      <c r="F26" s="26" t="s">
        <v>144</v>
      </c>
      <c r="G26" s="26" t="s">
        <v>144</v>
      </c>
      <c r="H26" s="26">
        <v>884616</v>
      </c>
      <c r="I26" s="26">
        <v>885615</v>
      </c>
      <c r="J26" s="26" t="s">
        <v>144</v>
      </c>
      <c r="K26" s="26" t="s">
        <v>144</v>
      </c>
      <c r="L26" s="26">
        <v>0</v>
      </c>
      <c r="M26" s="26">
        <v>0</v>
      </c>
      <c r="N26" s="26">
        <v>0</v>
      </c>
      <c r="O26" s="26">
        <v>0</v>
      </c>
      <c r="P26" s="30">
        <f>SUM(D26:O26)</f>
        <v>1770231</v>
      </c>
    </row>
    <row r="27" spans="1:16" ht="24">
      <c r="A27" s="27"/>
      <c r="B27" s="25" t="s">
        <v>181</v>
      </c>
      <c r="C27" s="25" t="s">
        <v>182</v>
      </c>
      <c r="D27" s="29"/>
      <c r="E27" s="29"/>
      <c r="F27" s="26" t="s">
        <v>144</v>
      </c>
      <c r="G27" s="26" t="s">
        <v>144</v>
      </c>
      <c r="H27" s="26" t="s">
        <v>144</v>
      </c>
      <c r="I27" s="26" t="s">
        <v>144</v>
      </c>
      <c r="J27" s="26">
        <v>500000</v>
      </c>
      <c r="K27" s="26">
        <v>500000</v>
      </c>
      <c r="L27" s="26">
        <v>0</v>
      </c>
      <c r="M27" s="26">
        <v>0</v>
      </c>
      <c r="N27" s="26">
        <v>0</v>
      </c>
      <c r="O27" s="26">
        <v>0</v>
      </c>
      <c r="P27" s="30">
        <f>SUM(F27:O27)</f>
        <v>1000000</v>
      </c>
    </row>
    <row r="28" spans="1:16" ht="36">
      <c r="A28" s="27"/>
      <c r="B28" s="25" t="s">
        <v>183</v>
      </c>
      <c r="C28" s="25" t="s">
        <v>184</v>
      </c>
      <c r="D28" s="26" t="s">
        <v>144</v>
      </c>
      <c r="E28" s="26" t="s">
        <v>144</v>
      </c>
      <c r="F28" s="26" t="s">
        <v>144</v>
      </c>
      <c r="G28" s="26" t="s">
        <v>144</v>
      </c>
      <c r="H28" s="26" t="s">
        <v>144</v>
      </c>
      <c r="I28" s="26" t="s">
        <v>144</v>
      </c>
      <c r="J28" s="26" t="s">
        <v>144</v>
      </c>
      <c r="K28" s="26" t="s">
        <v>144</v>
      </c>
      <c r="L28" s="26">
        <v>500000</v>
      </c>
      <c r="M28" s="26">
        <v>500000</v>
      </c>
      <c r="N28" s="26">
        <v>0</v>
      </c>
      <c r="O28" s="26">
        <v>0</v>
      </c>
      <c r="P28" s="30">
        <f t="shared" si="0"/>
        <v>1000000</v>
      </c>
    </row>
    <row r="29" spans="1:16">
      <c r="A29" s="27"/>
      <c r="B29" s="25" t="s">
        <v>185</v>
      </c>
      <c r="C29" s="25" t="s">
        <v>186</v>
      </c>
      <c r="D29" s="26" t="s">
        <v>144</v>
      </c>
      <c r="E29" s="26" t="s">
        <v>144</v>
      </c>
      <c r="F29" s="26" t="s">
        <v>144</v>
      </c>
      <c r="G29" s="26" t="s">
        <v>144</v>
      </c>
      <c r="H29" s="26" t="s">
        <v>144</v>
      </c>
      <c r="I29" s="26" t="s">
        <v>144</v>
      </c>
      <c r="J29" s="26" t="s">
        <v>144</v>
      </c>
      <c r="K29" s="26" t="s">
        <v>144</v>
      </c>
      <c r="L29" s="26">
        <v>500000</v>
      </c>
      <c r="M29" s="26">
        <v>500000</v>
      </c>
      <c r="N29" s="26">
        <v>0</v>
      </c>
      <c r="O29" s="26">
        <v>0</v>
      </c>
      <c r="P29" s="30">
        <f t="shared" si="0"/>
        <v>1000000</v>
      </c>
    </row>
    <row r="30" spans="1:16">
      <c r="A30" s="24" t="s">
        <v>118</v>
      </c>
      <c r="B30" s="27"/>
      <c r="C30" s="27"/>
      <c r="D30" s="30">
        <v>8760615</v>
      </c>
      <c r="E30" s="30">
        <v>8610615</v>
      </c>
      <c r="F30" s="30">
        <v>3903846</v>
      </c>
      <c r="G30" s="30">
        <v>3966667</v>
      </c>
      <c r="H30" s="30">
        <v>6093283</v>
      </c>
      <c r="I30" s="30">
        <v>3439781</v>
      </c>
      <c r="J30" s="30">
        <v>2913462</v>
      </c>
      <c r="K30" s="30">
        <v>2163461</v>
      </c>
      <c r="L30" s="30">
        <v>1000000</v>
      </c>
      <c r="M30" s="30">
        <v>1000000</v>
      </c>
      <c r="N30" s="30" t="s">
        <v>144</v>
      </c>
      <c r="O30" s="30" t="s">
        <v>144</v>
      </c>
      <c r="P30" s="30">
        <f>SUM(P3:P29)</f>
        <v>37500000</v>
      </c>
    </row>
    <row r="32" spans="1:16" s="18" customFormat="1" ht="12.75">
      <c r="A32" s="17" t="s">
        <v>119</v>
      </c>
      <c r="B32" s="18" t="s">
        <v>120</v>
      </c>
      <c r="D32" s="17"/>
      <c r="E32" s="19"/>
      <c r="F32" s="20"/>
      <c r="G32" s="31"/>
      <c r="H32" s="32"/>
    </row>
    <row r="33" spans="1:8" s="18" customFormat="1" ht="12.75">
      <c r="E33" s="19"/>
      <c r="F33" s="20"/>
      <c r="G33" s="31"/>
      <c r="H33" s="32"/>
    </row>
    <row r="35" spans="1:8" s="18" customFormat="1" ht="12.75">
      <c r="A35" s="18" t="s">
        <v>121</v>
      </c>
      <c r="E35" s="19"/>
      <c r="F35" s="20"/>
      <c r="G35" s="31"/>
      <c r="H35" s="33"/>
    </row>
    <row r="36" spans="1:8" s="22" customFormat="1" ht="12.75">
      <c r="A36" s="18"/>
      <c r="B36" s="18"/>
    </row>
    <row r="37" spans="1:8">
      <c r="A37" s="17" t="s">
        <v>122</v>
      </c>
      <c r="B37" s="19" t="s">
        <v>123</v>
      </c>
    </row>
    <row r="38" spans="1:8">
      <c r="A38" s="18"/>
      <c r="B38" s="19"/>
    </row>
    <row r="40" spans="1:8">
      <c r="A40" s="18" t="s">
        <v>124</v>
      </c>
      <c r="B40" s="19"/>
    </row>
  </sheetData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6" zoomScale="80" zoomScaleNormal="80" workbookViewId="0">
      <selection activeCell="I17" sqref="I17"/>
    </sheetView>
  </sheetViews>
  <sheetFormatPr defaultColWidth="8.7109375" defaultRowHeight="15"/>
  <cols>
    <col min="1" max="1" width="3.7109375" style="10" customWidth="1"/>
    <col min="2" max="2" width="48.85546875" style="10" customWidth="1"/>
    <col min="3" max="3" width="48.42578125" style="10" customWidth="1"/>
    <col min="4" max="4" width="10" style="10" customWidth="1"/>
    <col min="5" max="5" width="9.140625" style="10" customWidth="1"/>
    <col min="6" max="6" width="13.140625" style="10" customWidth="1"/>
    <col min="7" max="16384" width="8.7109375" style="10"/>
  </cols>
  <sheetData>
    <row r="1" spans="1:6" ht="15.75">
      <c r="A1" s="52" t="s">
        <v>187</v>
      </c>
      <c r="B1" s="53"/>
      <c r="C1" s="53"/>
      <c r="D1" s="53"/>
      <c r="E1" s="53"/>
      <c r="F1" s="54"/>
    </row>
    <row r="2" spans="1:6" ht="28.5">
      <c r="A2" s="11" t="s">
        <v>188</v>
      </c>
      <c r="B2" s="11" t="s">
        <v>126</v>
      </c>
      <c r="C2" s="11" t="s">
        <v>189</v>
      </c>
      <c r="D2" s="11" t="s">
        <v>9</v>
      </c>
      <c r="E2" s="11" t="s">
        <v>10</v>
      </c>
      <c r="F2" s="11" t="s">
        <v>190</v>
      </c>
    </row>
    <row r="3" spans="1:6">
      <c r="A3" s="12">
        <v>1</v>
      </c>
      <c r="B3" s="12" t="s">
        <v>191</v>
      </c>
      <c r="C3" s="12" t="s">
        <v>20</v>
      </c>
      <c r="D3" s="12" t="s">
        <v>18</v>
      </c>
      <c r="E3" s="12" t="s">
        <v>19</v>
      </c>
      <c r="F3" s="13">
        <v>500000</v>
      </c>
    </row>
    <row r="4" spans="1:6">
      <c r="A4" s="12">
        <v>2</v>
      </c>
      <c r="B4" s="12" t="s">
        <v>192</v>
      </c>
      <c r="C4" s="12" t="s">
        <v>20</v>
      </c>
      <c r="D4" s="12" t="s">
        <v>18</v>
      </c>
      <c r="E4" s="12" t="s">
        <v>19</v>
      </c>
      <c r="F4" s="13">
        <v>500000</v>
      </c>
    </row>
    <row r="5" spans="1:6" ht="30">
      <c r="A5" s="12">
        <v>3</v>
      </c>
      <c r="B5" s="12" t="s">
        <v>193</v>
      </c>
      <c r="C5" s="12" t="s">
        <v>20</v>
      </c>
      <c r="D5" s="12" t="s">
        <v>18</v>
      </c>
      <c r="E5" s="12" t="s">
        <v>19</v>
      </c>
      <c r="F5" s="13">
        <v>2605000</v>
      </c>
    </row>
    <row r="6" spans="1:6">
      <c r="A6" s="12">
        <v>4</v>
      </c>
      <c r="B6" s="12" t="s">
        <v>194</v>
      </c>
      <c r="C6" s="12" t="s">
        <v>195</v>
      </c>
      <c r="D6" s="12" t="s">
        <v>18</v>
      </c>
      <c r="E6" s="12" t="s">
        <v>19</v>
      </c>
      <c r="F6" s="13">
        <v>2211308</v>
      </c>
    </row>
    <row r="7" spans="1:6">
      <c r="A7" s="12">
        <v>5</v>
      </c>
      <c r="B7" s="12" t="s">
        <v>196</v>
      </c>
      <c r="C7" s="12" t="s">
        <v>195</v>
      </c>
      <c r="D7" s="12" t="s">
        <v>18</v>
      </c>
      <c r="E7" s="12" t="s">
        <v>19</v>
      </c>
      <c r="F7" s="13">
        <v>400000</v>
      </c>
    </row>
    <row r="8" spans="1:6">
      <c r="A8" s="12">
        <v>6</v>
      </c>
      <c r="B8" s="12" t="s">
        <v>197</v>
      </c>
      <c r="C8" s="12" t="s">
        <v>195</v>
      </c>
      <c r="D8" s="12" t="s">
        <v>18</v>
      </c>
      <c r="E8" s="12" t="s">
        <v>19</v>
      </c>
      <c r="F8" s="13">
        <v>500000</v>
      </c>
    </row>
    <row r="9" spans="1:6">
      <c r="A9" s="12">
        <v>7</v>
      </c>
      <c r="B9" s="12" t="s">
        <v>198</v>
      </c>
      <c r="C9" s="12" t="s">
        <v>195</v>
      </c>
      <c r="D9" s="12" t="s">
        <v>38</v>
      </c>
      <c r="E9" s="12" t="s">
        <v>19</v>
      </c>
      <c r="F9" s="13">
        <v>1700000</v>
      </c>
    </row>
    <row r="10" spans="1:6" ht="15.6" customHeight="1">
      <c r="A10" s="12">
        <v>8</v>
      </c>
      <c r="B10" s="12" t="s">
        <v>199</v>
      </c>
      <c r="C10" s="12" t="s">
        <v>195</v>
      </c>
      <c r="D10" s="12" t="s">
        <v>38</v>
      </c>
      <c r="E10" s="12" t="s">
        <v>19</v>
      </c>
      <c r="F10" s="13">
        <v>300000</v>
      </c>
    </row>
    <row r="11" spans="1:6">
      <c r="A11" s="12">
        <v>9</v>
      </c>
      <c r="B11" s="12" t="s">
        <v>200</v>
      </c>
      <c r="C11" s="12" t="s">
        <v>195</v>
      </c>
      <c r="D11" s="12" t="s">
        <v>38</v>
      </c>
      <c r="E11" s="12" t="s">
        <v>19</v>
      </c>
      <c r="F11" s="13">
        <v>300000</v>
      </c>
    </row>
    <row r="12" spans="1:6" ht="30">
      <c r="A12" s="12">
        <v>10</v>
      </c>
      <c r="B12" s="12" t="s">
        <v>201</v>
      </c>
      <c r="C12" s="12" t="s">
        <v>45</v>
      </c>
      <c r="D12" s="12" t="s">
        <v>38</v>
      </c>
      <c r="E12" s="12" t="s">
        <v>19</v>
      </c>
      <c r="F12" s="13">
        <v>700000</v>
      </c>
    </row>
    <row r="13" spans="1:6">
      <c r="A13" s="12">
        <v>11</v>
      </c>
      <c r="B13" s="12" t="s">
        <v>202</v>
      </c>
      <c r="C13" s="12" t="s">
        <v>45</v>
      </c>
      <c r="D13" s="12" t="s">
        <v>38</v>
      </c>
      <c r="E13" s="12" t="s">
        <v>19</v>
      </c>
      <c r="F13" s="13">
        <v>600000</v>
      </c>
    </row>
    <row r="14" spans="1:6" ht="30">
      <c r="A14" s="12">
        <v>12</v>
      </c>
      <c r="B14" s="12" t="s">
        <v>203</v>
      </c>
      <c r="C14" s="12" t="s">
        <v>45</v>
      </c>
      <c r="D14" s="12" t="s">
        <v>38</v>
      </c>
      <c r="E14" s="12" t="s">
        <v>19</v>
      </c>
      <c r="F14" s="13">
        <v>500000</v>
      </c>
    </row>
    <row r="15" spans="1:6" ht="30">
      <c r="A15" s="12">
        <v>13</v>
      </c>
      <c r="B15" s="12" t="s">
        <v>204</v>
      </c>
      <c r="C15" s="12" t="s">
        <v>205</v>
      </c>
      <c r="D15" s="12" t="s">
        <v>18</v>
      </c>
      <c r="E15" s="12" t="s">
        <v>19</v>
      </c>
      <c r="F15" s="13">
        <v>2403846</v>
      </c>
    </row>
    <row r="16" spans="1:6" ht="30">
      <c r="A16" s="12">
        <v>14</v>
      </c>
      <c r="B16" s="12" t="s">
        <v>206</v>
      </c>
      <c r="C16" s="12" t="s">
        <v>205</v>
      </c>
      <c r="D16" s="12" t="s">
        <v>18</v>
      </c>
      <c r="E16" s="12" t="s">
        <v>19</v>
      </c>
      <c r="F16" s="13">
        <v>2403846</v>
      </c>
    </row>
    <row r="17" spans="1:6" ht="30">
      <c r="A17" s="12">
        <v>15</v>
      </c>
      <c r="B17" s="12" t="s">
        <v>207</v>
      </c>
      <c r="C17" s="12" t="s">
        <v>205</v>
      </c>
      <c r="D17" s="12" t="s">
        <v>18</v>
      </c>
      <c r="E17" s="12" t="s">
        <v>19</v>
      </c>
      <c r="F17" s="13">
        <v>2403846</v>
      </c>
    </row>
    <row r="18" spans="1:6">
      <c r="A18" s="12">
        <v>16</v>
      </c>
      <c r="B18" s="12" t="s">
        <v>208</v>
      </c>
      <c r="C18" s="12" t="s">
        <v>64</v>
      </c>
      <c r="D18" s="12" t="s">
        <v>18</v>
      </c>
      <c r="E18" s="12" t="s">
        <v>19</v>
      </c>
      <c r="F18" s="13">
        <v>4000000</v>
      </c>
    </row>
    <row r="19" spans="1:6">
      <c r="A19" s="12">
        <v>17</v>
      </c>
      <c r="B19" s="12" t="s">
        <v>167</v>
      </c>
      <c r="C19" s="12" t="s">
        <v>64</v>
      </c>
      <c r="D19" s="12" t="s">
        <v>18</v>
      </c>
      <c r="E19" s="12" t="s">
        <v>19</v>
      </c>
      <c r="F19" s="13">
        <v>2000000</v>
      </c>
    </row>
    <row r="20" spans="1:6">
      <c r="A20" s="12">
        <v>18</v>
      </c>
      <c r="B20" s="12" t="s">
        <v>209</v>
      </c>
      <c r="C20" s="12" t="s">
        <v>64</v>
      </c>
      <c r="D20" s="12" t="s">
        <v>18</v>
      </c>
      <c r="E20" s="12" t="s">
        <v>19</v>
      </c>
      <c r="F20" s="13">
        <v>1000000</v>
      </c>
    </row>
    <row r="21" spans="1:6">
      <c r="A21" s="12">
        <v>19</v>
      </c>
      <c r="B21" s="12" t="s">
        <v>170</v>
      </c>
      <c r="C21" s="12" t="s">
        <v>20</v>
      </c>
      <c r="D21" s="12" t="s">
        <v>38</v>
      </c>
      <c r="E21" s="12" t="s">
        <v>19</v>
      </c>
      <c r="F21" s="13">
        <v>2375000</v>
      </c>
    </row>
    <row r="22" spans="1:6">
      <c r="A22" s="12">
        <v>20</v>
      </c>
      <c r="B22" s="12" t="s">
        <v>210</v>
      </c>
      <c r="C22" s="12" t="s">
        <v>20</v>
      </c>
      <c r="D22" s="12" t="s">
        <v>80</v>
      </c>
      <c r="E22" s="12" t="s">
        <v>19</v>
      </c>
      <c r="F22" s="13">
        <v>1326923</v>
      </c>
    </row>
    <row r="23" spans="1:6">
      <c r="A23" s="12">
        <v>21</v>
      </c>
      <c r="B23" s="12" t="s">
        <v>211</v>
      </c>
      <c r="C23" s="12" t="s">
        <v>20</v>
      </c>
      <c r="D23" s="12" t="s">
        <v>80</v>
      </c>
      <c r="E23" s="12" t="s">
        <v>19</v>
      </c>
      <c r="F23" s="13">
        <v>2000000</v>
      </c>
    </row>
    <row r="24" spans="1:6">
      <c r="A24" s="12">
        <v>22</v>
      </c>
      <c r="B24" s="12" t="s">
        <v>212</v>
      </c>
      <c r="C24" s="12" t="s">
        <v>20</v>
      </c>
      <c r="D24" s="12" t="s">
        <v>80</v>
      </c>
      <c r="E24" s="12" t="s">
        <v>19</v>
      </c>
      <c r="F24" s="13">
        <v>1000000</v>
      </c>
    </row>
    <row r="25" spans="1:6">
      <c r="A25" s="12">
        <v>23</v>
      </c>
      <c r="B25" s="12" t="s">
        <v>213</v>
      </c>
      <c r="C25" s="12" t="s">
        <v>20</v>
      </c>
      <c r="D25" s="12" t="s">
        <v>18</v>
      </c>
      <c r="E25" s="12" t="s">
        <v>19</v>
      </c>
      <c r="F25" s="13">
        <v>1000000</v>
      </c>
    </row>
    <row r="26" spans="1:6" ht="30">
      <c r="A26" s="12">
        <v>24</v>
      </c>
      <c r="B26" s="12" t="s">
        <v>214</v>
      </c>
      <c r="C26" s="12" t="s">
        <v>20</v>
      </c>
      <c r="D26" s="12" t="s">
        <v>38</v>
      </c>
      <c r="E26" s="12" t="s">
        <v>19</v>
      </c>
      <c r="F26" s="13">
        <v>1770231</v>
      </c>
    </row>
    <row r="27" spans="1:6" ht="30">
      <c r="A27" s="12">
        <v>25</v>
      </c>
      <c r="B27" s="12" t="s">
        <v>215</v>
      </c>
      <c r="C27" s="12" t="s">
        <v>102</v>
      </c>
      <c r="D27" s="12" t="s">
        <v>18</v>
      </c>
      <c r="E27" s="12" t="s">
        <v>19</v>
      </c>
      <c r="F27" s="13">
        <v>1000000</v>
      </c>
    </row>
    <row r="28" spans="1:6">
      <c r="A28" s="12">
        <v>26</v>
      </c>
      <c r="B28" s="12" t="s">
        <v>216</v>
      </c>
      <c r="C28" s="12" t="s">
        <v>108</v>
      </c>
      <c r="D28" s="12" t="s">
        <v>80</v>
      </c>
      <c r="E28" s="12" t="s">
        <v>19</v>
      </c>
      <c r="F28" s="13">
        <v>1000000</v>
      </c>
    </row>
    <row r="29" spans="1:6">
      <c r="A29" s="12">
        <v>27</v>
      </c>
      <c r="B29" s="12" t="s">
        <v>217</v>
      </c>
      <c r="C29" s="12" t="s">
        <v>218</v>
      </c>
      <c r="D29" s="12" t="s">
        <v>80</v>
      </c>
      <c r="E29" s="12" t="s">
        <v>19</v>
      </c>
      <c r="F29" s="13">
        <v>1000000</v>
      </c>
    </row>
    <row r="30" spans="1:6" s="9" customFormat="1" ht="14.25">
      <c r="A30" s="14"/>
      <c r="B30" s="15" t="s">
        <v>118</v>
      </c>
      <c r="C30" s="14"/>
      <c r="D30" s="14"/>
      <c r="E30" s="14"/>
      <c r="F30" s="16">
        <f>SUM(F3:F29)</f>
        <v>37500000</v>
      </c>
    </row>
    <row r="32" spans="1:6">
      <c r="B32" s="17" t="s">
        <v>119</v>
      </c>
      <c r="C32" s="18" t="s">
        <v>120</v>
      </c>
      <c r="D32" s="18"/>
    </row>
    <row r="33" spans="2:4">
      <c r="B33" s="18"/>
      <c r="C33" s="18"/>
      <c r="D33" s="18"/>
    </row>
    <row r="34" spans="2:4">
      <c r="B34"/>
      <c r="C34"/>
      <c r="D34"/>
    </row>
    <row r="35" spans="2:4">
      <c r="B35" s="18" t="s">
        <v>121</v>
      </c>
      <c r="C35" s="18"/>
      <c r="D35" s="18"/>
    </row>
    <row r="36" spans="2:4">
      <c r="B36" s="18"/>
      <c r="C36" s="18"/>
      <c r="D36" s="18"/>
    </row>
    <row r="37" spans="2:4">
      <c r="B37" s="17" t="s">
        <v>122</v>
      </c>
      <c r="C37" s="19" t="s">
        <v>123</v>
      </c>
      <c r="D37" s="20"/>
    </row>
    <row r="38" spans="2:4">
      <c r="B38" s="18"/>
      <c r="C38" s="19"/>
      <c r="D38" s="20"/>
    </row>
    <row r="39" spans="2:4">
      <c r="B39"/>
      <c r="C39"/>
      <c r="D39"/>
    </row>
    <row r="40" spans="2:4">
      <c r="B40" s="18" t="s">
        <v>124</v>
      </c>
      <c r="C40" s="19"/>
      <c r="D40" s="20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24" sqref="B24"/>
    </sheetView>
  </sheetViews>
  <sheetFormatPr defaultColWidth="9" defaultRowHeight="15"/>
  <cols>
    <col min="1" max="1" width="11.42578125" customWidth="1"/>
    <col min="2" max="2" width="21.140625" customWidth="1"/>
    <col min="3" max="3" width="21.140625" style="1" customWidth="1"/>
    <col min="4" max="5" width="14.5703125" customWidth="1"/>
    <col min="6" max="6" width="16.140625" customWidth="1"/>
  </cols>
  <sheetData>
    <row r="1" spans="1:8">
      <c r="A1" s="2" t="s">
        <v>219</v>
      </c>
      <c r="B1" s="2" t="s">
        <v>220</v>
      </c>
      <c r="C1" s="3" t="s">
        <v>221</v>
      </c>
      <c r="F1" s="2"/>
    </row>
    <row r="2" spans="1:8">
      <c r="A2">
        <v>2</v>
      </c>
      <c r="B2" s="4">
        <v>250000</v>
      </c>
      <c r="C2" s="4">
        <v>250000</v>
      </c>
      <c r="D2" s="4"/>
      <c r="E2" s="4"/>
      <c r="F2" s="5"/>
    </row>
    <row r="3" spans="1:8">
      <c r="A3">
        <v>3</v>
      </c>
      <c r="C3" s="4">
        <v>500000</v>
      </c>
      <c r="D3" s="4"/>
      <c r="E3" s="4"/>
      <c r="F3" s="5"/>
    </row>
    <row r="4" spans="1:8">
      <c r="A4">
        <v>4</v>
      </c>
      <c r="C4" s="4">
        <v>500000</v>
      </c>
      <c r="D4" s="4"/>
      <c r="E4" s="4"/>
      <c r="F4" s="5"/>
    </row>
    <row r="5" spans="1:8">
      <c r="A5">
        <v>5</v>
      </c>
      <c r="C5" s="4">
        <v>650000</v>
      </c>
      <c r="D5" s="4"/>
      <c r="E5" s="4"/>
      <c r="F5" s="5"/>
    </row>
    <row r="6" spans="1:8">
      <c r="A6">
        <v>6</v>
      </c>
      <c r="C6" s="4">
        <v>300000</v>
      </c>
      <c r="D6" s="4"/>
      <c r="E6" s="4"/>
      <c r="F6" s="5"/>
    </row>
    <row r="7" spans="1:8">
      <c r="A7">
        <v>7</v>
      </c>
      <c r="C7" s="4">
        <v>400000</v>
      </c>
      <c r="D7" s="4"/>
      <c r="E7" s="4"/>
      <c r="F7" s="5"/>
    </row>
    <row r="8" spans="1:8">
      <c r="A8" s="2" t="s">
        <v>222</v>
      </c>
      <c r="B8" s="5">
        <f>SUM(B2:B7)</f>
        <v>250000</v>
      </c>
      <c r="C8" s="5">
        <f t="shared" ref="C8" si="0">SUM(C2:C7)</f>
        <v>2600000</v>
      </c>
      <c r="D8" s="5"/>
      <c r="E8" s="5"/>
      <c r="F8" s="5"/>
      <c r="H8" s="5"/>
    </row>
    <row r="9" spans="1:8">
      <c r="B9" s="6">
        <f>B8*150</f>
        <v>37500000</v>
      </c>
      <c r="C9" s="3">
        <f>C8*150</f>
        <v>390000000</v>
      </c>
      <c r="D9" s="7" t="s">
        <v>223</v>
      </c>
      <c r="E9" s="6"/>
      <c r="F9" s="6"/>
    </row>
    <row r="10" spans="1:8">
      <c r="C10" s="1">
        <f>C9-(C2*130)</f>
        <v>357500000</v>
      </c>
      <c r="D10" s="1"/>
      <c r="E10" s="1"/>
      <c r="F10" s="1"/>
    </row>
    <row r="11" spans="1:8">
      <c r="A11" t="s">
        <v>219</v>
      </c>
      <c r="B11" t="s">
        <v>224</v>
      </c>
      <c r="C11" s="1" t="s">
        <v>225</v>
      </c>
    </row>
    <row r="12" spans="1:8">
      <c r="A12">
        <v>2</v>
      </c>
      <c r="B12" s="8">
        <v>9.6153846153846203</v>
      </c>
      <c r="C12" s="1">
        <f>B12/100*37500000</f>
        <v>3605769.2307692301</v>
      </c>
    </row>
    <row r="13" spans="1:8">
      <c r="A13">
        <v>3</v>
      </c>
      <c r="B13" s="8">
        <v>19.230769230769202</v>
      </c>
      <c r="C13" s="1">
        <f t="shared" ref="C13:C17" si="1">B13/100*37500000</f>
        <v>7211538.4615384601</v>
      </c>
    </row>
    <row r="14" spans="1:8">
      <c r="A14">
        <v>4</v>
      </c>
      <c r="B14" s="8">
        <v>19.230769230769202</v>
      </c>
      <c r="C14" s="1">
        <f t="shared" si="1"/>
        <v>7211538.4615384601</v>
      </c>
      <c r="D14" s="5"/>
    </row>
    <row r="15" spans="1:8">
      <c r="A15">
        <v>5</v>
      </c>
      <c r="B15" s="8">
        <v>25</v>
      </c>
      <c r="C15" s="1">
        <f t="shared" si="1"/>
        <v>9375000</v>
      </c>
    </row>
    <row r="16" spans="1:8">
      <c r="A16">
        <v>6</v>
      </c>
      <c r="B16" s="8">
        <v>11.538461538461499</v>
      </c>
      <c r="C16" s="1">
        <f t="shared" si="1"/>
        <v>4326923.0769230798</v>
      </c>
    </row>
    <row r="17" spans="1:3">
      <c r="A17">
        <v>7</v>
      </c>
      <c r="B17" s="8">
        <v>15.384615384615399</v>
      </c>
      <c r="C17" s="1">
        <f t="shared" si="1"/>
        <v>5769230.7692307699</v>
      </c>
    </row>
    <row r="18" spans="1:3">
      <c r="C18" s="1">
        <f>SUM(C12:C17)</f>
        <v>37500000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WORKPLAN</vt:lpstr>
      <vt:lpstr>CASHFLOW</vt:lpstr>
      <vt:lpstr>BUDGET</vt:lpstr>
      <vt:lpstr>Allocation Formula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2025-08-20T22:57:00Z</dcterms:created>
  <dcterms:modified xsi:type="dcterms:W3CDTF">2025-09-08T04:45:39Z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828E51EFF50D4047BF89257403BAD5C5_13</vt:lpwstr>
  </property>
  <property fmtid="{D5CDD505-2E9C-101B-9397-08002B2CF9AE}" pid="3" name="KSOProductBuildVer">
    <vt:lpwstr>1033-12.2.0.21931</vt:lpwstr>
  </property>
</Properties>
</file>